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deduarte\Desktop\Documentos subir Transparencia\2021\Datos abiertos\Daños y Perdidas\"/>
    </mc:Choice>
  </mc:AlternateContent>
  <xr:revisionPtr revIDLastSave="0" documentId="8_{95A479EC-FFA9-4828-A7E6-BF95869A8B29}" xr6:coauthVersionLast="46" xr6:coauthVersionMax="46" xr10:uidLastSave="{00000000-0000-0000-0000-000000000000}"/>
  <bookViews>
    <workbookView xWindow="-120" yWindow="-120" windowWidth="29040" windowHeight="15840" tabRatio="909" firstSheet="6" activeTab="12" xr2:uid="{00000000-000D-0000-FFFF-FFFF00000000}"/>
  </bookViews>
  <sheets>
    <sheet name="Instituciones " sheetId="2" state="hidden" r:id="rId1"/>
    <sheet name="Depurado (2)" sheetId="11" state="hidden" r:id="rId2"/>
    <sheet name="Depurado" sheetId="10" state="hidden" r:id="rId3"/>
    <sheet name="Anexo 2 " sheetId="20" r:id="rId4"/>
    <sheet name="Inclusión - Setiembre" sheetId="21" r:id="rId5"/>
    <sheet name="Inclusión - Octubre 1" sheetId="22" r:id="rId6"/>
    <sheet name="Inclusión - Octubre 2" sheetId="27" r:id="rId7"/>
    <sheet name="Inclusión - Noviembre" sheetId="28" r:id="rId8"/>
    <sheet name="Inclusión - Diciembre" sheetId="29" r:id="rId9"/>
    <sheet name="Inclusión - Enero " sheetId="31" r:id="rId10"/>
    <sheet name="Inclusión - Febrero" sheetId="36" r:id="rId11"/>
    <sheet name="Inclusión - Abril" sheetId="41" r:id="rId12"/>
    <sheet name="Inclusión - Mayo" sheetId="42" r:id="rId13"/>
    <sheet name="Consolidado General" sheetId="1" state="hidden" r:id="rId14"/>
    <sheet name="Artículos de limpeza e higiene " sheetId="3" state="hidden" r:id="rId15"/>
    <sheet name="Asistencia social" sheetId="4" state="hidden" r:id="rId16"/>
    <sheet name="Servicos Profesionales" sheetId="8" state="hidden" r:id="rId17"/>
    <sheet name="Comunicación" sheetId="5" state="hidden" r:id="rId18"/>
    <sheet name="Construcción" sheetId="6" state="hidden" r:id="rId19"/>
    <sheet name="Equipo" sheetId="7" state="hidden" r:id="rId20"/>
    <sheet name="Otros" sheetId="9" state="hidden" r:id="rId21"/>
  </sheets>
  <definedNames>
    <definedName name="_xlnm._FilterDatabase" localSheetId="3" hidden="1">'Anexo 2 '!$A$2:$L$1021</definedName>
    <definedName name="_xlnm._FilterDatabase" localSheetId="13" hidden="1">'Consolidado General'!$A$3:$J$429</definedName>
    <definedName name="_xlnm._FilterDatabase" localSheetId="2" hidden="1">Depurado!$A$3:$O$546</definedName>
    <definedName name="_xlnm._FilterDatabase" localSheetId="1" hidden="1">'Depurado (2)'!$A$3:$O$389</definedName>
    <definedName name="_xlnm._FilterDatabase" localSheetId="9" hidden="1">'Inclusión - Enero '!$A$4:$L$58</definedName>
    <definedName name="_xlnm._FilterDatabase" localSheetId="5" hidden="1">'Inclusión - Octubre 1'!$A$4:$L$38</definedName>
    <definedName name="_xlnm._FilterDatabase" localSheetId="6" hidden="1">'Inclusión - Octubre 2'!$A$4:$L$22</definedName>
    <definedName name="_xlnm._FilterDatabase" localSheetId="4" hidden="1">'Inclusión - Setiembre'!$A$4:$L$4</definedName>
    <definedName name="_xlnm.Print_Titles" localSheetId="1">'Depurado (2)'!$3:$3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42" l="1"/>
  <c r="J16" i="41" l="1"/>
  <c r="J21" i="36" l="1"/>
  <c r="J20" i="36"/>
  <c r="J5" i="36"/>
  <c r="J58" i="31" l="1"/>
  <c r="J7" i="29"/>
  <c r="J8" i="28"/>
  <c r="J22" i="27"/>
  <c r="J37" i="22" l="1"/>
  <c r="P57" i="31" s="1"/>
  <c r="J24" i="22"/>
  <c r="J33" i="22" s="1"/>
  <c r="J38" i="22" s="1"/>
  <c r="J5" i="21"/>
  <c r="J4" i="21"/>
  <c r="J18" i="21" l="1"/>
  <c r="O57" i="31"/>
  <c r="J890" i="20"/>
  <c r="J889" i="20"/>
  <c r="J888" i="20"/>
  <c r="J887" i="20"/>
  <c r="J886" i="20"/>
  <c r="J885" i="20"/>
  <c r="J614" i="20"/>
  <c r="I453" i="20"/>
  <c r="I431" i="20"/>
  <c r="I426" i="20"/>
  <c r="J165" i="20"/>
  <c r="J164" i="20"/>
  <c r="J93" i="20"/>
  <c r="J92" i="20"/>
  <c r="I92" i="20"/>
  <c r="J83" i="20"/>
  <c r="J82" i="20"/>
  <c r="J81" i="20"/>
  <c r="J80" i="20"/>
  <c r="J79" i="20"/>
  <c r="J78" i="20"/>
  <c r="J69" i="20"/>
  <c r="J61" i="20"/>
  <c r="J52" i="20"/>
  <c r="G385" i="11" l="1"/>
  <c r="G384" i="11"/>
  <c r="G383" i="11"/>
  <c r="G382" i="11"/>
  <c r="G381" i="11"/>
  <c r="G380" i="11"/>
  <c r="G379" i="11"/>
  <c r="G378" i="11"/>
  <c r="G377" i="11"/>
  <c r="G376" i="11"/>
  <c r="G375" i="11"/>
  <c r="G366" i="11"/>
  <c r="G365" i="11"/>
  <c r="K320" i="11"/>
  <c r="H320" i="11"/>
  <c r="K298" i="11"/>
  <c r="H298" i="11"/>
  <c r="K293" i="11"/>
  <c r="H293" i="11"/>
  <c r="G260" i="11"/>
  <c r="G259" i="11"/>
  <c r="G258" i="11"/>
  <c r="G257" i="11"/>
  <c r="G256" i="11"/>
  <c r="G255" i="11"/>
  <c r="G249" i="11"/>
  <c r="G248" i="11"/>
  <c r="G247" i="11"/>
  <c r="G246" i="11"/>
  <c r="G245" i="11"/>
  <c r="G244" i="11"/>
  <c r="G243" i="11"/>
  <c r="G242" i="11"/>
  <c r="G241" i="11"/>
  <c r="G240" i="11"/>
  <c r="G238" i="11"/>
  <c r="G237" i="11"/>
  <c r="G236" i="11"/>
  <c r="G235" i="11"/>
  <c r="G234" i="11"/>
  <c r="G233" i="11"/>
  <c r="G232" i="11"/>
  <c r="G231" i="11"/>
  <c r="G230" i="11"/>
  <c r="G229" i="11"/>
  <c r="G228" i="11"/>
  <c r="G227" i="11"/>
  <c r="G226" i="11"/>
  <c r="G225" i="11"/>
  <c r="G224" i="11"/>
  <c r="G223" i="11"/>
  <c r="G221" i="11"/>
  <c r="G220" i="11"/>
  <c r="G219" i="11"/>
  <c r="G218" i="11"/>
  <c r="G217" i="11"/>
  <c r="G216" i="11"/>
  <c r="G215" i="11"/>
  <c r="G214" i="11"/>
  <c r="G213" i="11"/>
  <c r="G205" i="11"/>
  <c r="G204" i="11"/>
  <c r="G203" i="11"/>
  <c r="G202" i="11"/>
  <c r="G163" i="11"/>
  <c r="G162" i="11"/>
  <c r="G161" i="11"/>
  <c r="G160" i="11"/>
  <c r="G159" i="11"/>
  <c r="G158" i="11"/>
  <c r="G157" i="11"/>
  <c r="G156" i="11"/>
  <c r="G155" i="11"/>
  <c r="G97" i="11"/>
  <c r="G96" i="11"/>
  <c r="G95" i="11"/>
  <c r="G93" i="11"/>
  <c r="G87" i="11"/>
  <c r="G86" i="11"/>
  <c r="G85" i="11"/>
  <c r="G84" i="11"/>
  <c r="L81" i="11"/>
  <c r="L80" i="11"/>
  <c r="L61" i="11"/>
  <c r="L60" i="11"/>
  <c r="K60" i="11"/>
  <c r="G60" i="11"/>
  <c r="G54" i="11"/>
  <c r="G53" i="11"/>
  <c r="G52" i="11"/>
  <c r="L29" i="11"/>
  <c r="G26" i="11"/>
  <c r="G25" i="11"/>
  <c r="G24" i="11"/>
  <c r="G23" i="11"/>
  <c r="G22" i="11"/>
  <c r="G21" i="11"/>
  <c r="G20" i="11"/>
  <c r="G19" i="11"/>
  <c r="L48" i="10"/>
  <c r="K479" i="10" l="1"/>
  <c r="K457" i="10"/>
  <c r="K452" i="10"/>
  <c r="H479" i="10"/>
  <c r="H457" i="10"/>
  <c r="H452" i="10"/>
  <c r="G42" i="10" l="1"/>
  <c r="L186" i="10" l="1"/>
  <c r="L185" i="10"/>
  <c r="L90" i="10" l="1"/>
  <c r="K90" i="10"/>
  <c r="L92" i="10" l="1"/>
  <c r="G40" i="10" l="1"/>
  <c r="G39" i="10"/>
  <c r="G38" i="10"/>
  <c r="G37" i="10"/>
  <c r="G401" i="10"/>
  <c r="G400" i="10"/>
  <c r="G399" i="10"/>
  <c r="G398" i="10"/>
  <c r="G391" i="10"/>
  <c r="G385" i="10"/>
  <c r="G382" i="10"/>
  <c r="G381" i="10"/>
  <c r="G380" i="10"/>
  <c r="G375" i="10"/>
  <c r="G374" i="10"/>
  <c r="G373" i="10"/>
  <c r="G372" i="10"/>
  <c r="G370" i="10"/>
  <c r="G337" i="10"/>
  <c r="G336" i="10"/>
  <c r="G335" i="10"/>
  <c r="G334" i="10"/>
  <c r="G540" i="10"/>
  <c r="G539" i="10"/>
  <c r="G538" i="10"/>
  <c r="G537" i="10"/>
  <c r="G524" i="10"/>
  <c r="G282" i="10"/>
  <c r="G281" i="10"/>
  <c r="G280" i="10"/>
  <c r="G279" i="10"/>
  <c r="G127" i="10"/>
  <c r="G122" i="10"/>
  <c r="G124" i="10"/>
  <c r="G71" i="10"/>
  <c r="G45" i="10" l="1"/>
  <c r="G44" i="10"/>
  <c r="G43" i="10"/>
  <c r="G41" i="10"/>
  <c r="G193" i="10"/>
  <c r="G192" i="10"/>
  <c r="G191" i="10"/>
  <c r="G190" i="10"/>
  <c r="G189" i="10"/>
  <c r="G418" i="10"/>
  <c r="G417" i="10"/>
  <c r="G416" i="10"/>
  <c r="G415" i="10"/>
  <c r="G414" i="10"/>
  <c r="G413" i="10"/>
  <c r="G407" i="10"/>
  <c r="G406" i="10"/>
  <c r="G405" i="10"/>
  <c r="G404" i="10"/>
  <c r="G403" i="10"/>
  <c r="G402" i="10"/>
  <c r="G395" i="10"/>
  <c r="G394" i="10"/>
  <c r="G390" i="10"/>
  <c r="G389" i="10"/>
  <c r="G388" i="10"/>
  <c r="G387" i="10"/>
  <c r="G386" i="10"/>
  <c r="G384" i="10"/>
  <c r="G383" i="10"/>
  <c r="G379" i="10"/>
  <c r="G378" i="10"/>
  <c r="G376" i="10"/>
  <c r="G371" i="10"/>
  <c r="G369" i="10"/>
  <c r="G368" i="10"/>
  <c r="G544" i="10"/>
  <c r="G543" i="10"/>
  <c r="G542" i="10"/>
  <c r="G541" i="10"/>
  <c r="G536" i="10"/>
  <c r="G535" i="10"/>
  <c r="G534" i="10"/>
  <c r="G525" i="10"/>
  <c r="G287" i="10"/>
  <c r="G286" i="10"/>
  <c r="G285" i="10"/>
  <c r="G284" i="10"/>
  <c r="G283" i="10"/>
  <c r="G209" i="10"/>
  <c r="G208" i="10"/>
  <c r="G206" i="10"/>
  <c r="G202" i="10"/>
  <c r="G141" i="10"/>
  <c r="G140" i="10"/>
  <c r="G139" i="10"/>
  <c r="G138" i="10"/>
  <c r="G137" i="10"/>
  <c r="G136" i="10"/>
  <c r="G135" i="10"/>
  <c r="G76" i="10"/>
  <c r="G73" i="10"/>
  <c r="G72" i="10"/>
  <c r="G90" i="10"/>
  <c r="G21" i="10"/>
  <c r="G19" i="10"/>
  <c r="G18" i="10"/>
  <c r="G17" i="10"/>
  <c r="G16" i="10"/>
  <c r="G15" i="10"/>
  <c r="G14" i="10"/>
  <c r="G13" i="10"/>
  <c r="G12" i="10"/>
  <c r="G11" i="10"/>
  <c r="G10" i="10"/>
  <c r="G9" i="10"/>
  <c r="G8" i="10"/>
  <c r="G7" i="10"/>
  <c r="G6" i="10"/>
  <c r="G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L200" authorId="0" shapeId="0" xr:uid="{00000000-0006-0000-0100-000001000000}">
      <text>
        <r>
          <rPr>
            <b/>
            <sz val="9"/>
            <color indexed="81"/>
            <rFont val="Tahoma"/>
            <family val="2"/>
          </rPr>
          <t>Maria:</t>
        </r>
        <r>
          <rPr>
            <sz val="9"/>
            <color indexed="81"/>
            <rFont val="Tahoma"/>
            <family val="2"/>
          </rPr>
          <t xml:space="preserve">
Cifras mensuales </t>
        </r>
      </text>
    </comment>
    <comment ref="L201" authorId="0" shapeId="0" xr:uid="{00000000-0006-0000-0100-000002000000}">
      <text>
        <r>
          <rPr>
            <b/>
            <sz val="9"/>
            <color indexed="81"/>
            <rFont val="Tahoma"/>
            <family val="2"/>
          </rPr>
          <t>Maria:</t>
        </r>
        <r>
          <rPr>
            <sz val="9"/>
            <color indexed="81"/>
            <rFont val="Tahoma"/>
            <family val="2"/>
          </rPr>
          <t xml:space="preserve">
Cifras mensuales </t>
        </r>
      </text>
    </comment>
    <comment ref="L202" authorId="0" shapeId="0" xr:uid="{00000000-0006-0000-0100-000003000000}">
      <text>
        <r>
          <rPr>
            <b/>
            <sz val="9"/>
            <color indexed="81"/>
            <rFont val="Tahoma"/>
            <family val="2"/>
          </rPr>
          <t>Maria:</t>
        </r>
        <r>
          <rPr>
            <sz val="9"/>
            <color indexed="81"/>
            <rFont val="Tahoma"/>
            <family val="2"/>
          </rPr>
          <t xml:space="preserve">
Cifras mensuales </t>
        </r>
      </text>
    </comment>
    <comment ref="L203" authorId="0" shapeId="0" xr:uid="{00000000-0006-0000-0100-000004000000}">
      <text>
        <r>
          <rPr>
            <b/>
            <sz val="9"/>
            <color indexed="81"/>
            <rFont val="Tahoma"/>
            <family val="2"/>
          </rPr>
          <t>Maria:</t>
        </r>
        <r>
          <rPr>
            <sz val="9"/>
            <color indexed="81"/>
            <rFont val="Tahoma"/>
            <family val="2"/>
          </rPr>
          <t xml:space="preserve">
Cifras mensuales </t>
        </r>
      </text>
    </comment>
    <comment ref="L204" authorId="0" shapeId="0" xr:uid="{00000000-0006-0000-0100-000005000000}">
      <text>
        <r>
          <rPr>
            <b/>
            <sz val="9"/>
            <color indexed="81"/>
            <rFont val="Tahoma"/>
            <family val="2"/>
          </rPr>
          <t>Maria:</t>
        </r>
        <r>
          <rPr>
            <sz val="9"/>
            <color indexed="81"/>
            <rFont val="Tahoma"/>
            <family val="2"/>
          </rPr>
          <t xml:space="preserve">
Cifras mensuales </t>
        </r>
      </text>
    </comment>
    <comment ref="L205" authorId="0" shapeId="0" xr:uid="{00000000-0006-0000-0100-000006000000}">
      <text>
        <r>
          <rPr>
            <b/>
            <sz val="9"/>
            <color indexed="81"/>
            <rFont val="Tahoma"/>
            <family val="2"/>
          </rPr>
          <t>Maria:</t>
        </r>
        <r>
          <rPr>
            <sz val="9"/>
            <color indexed="81"/>
            <rFont val="Tahoma"/>
            <family val="2"/>
          </rPr>
          <t xml:space="preserve">
Cifras mensuales </t>
        </r>
      </text>
    </comment>
    <comment ref="N250" authorId="0" shapeId="0" xr:uid="{00000000-0006-0000-0100-000007000000}">
      <text>
        <r>
          <rPr>
            <b/>
            <sz val="9"/>
            <color indexed="81"/>
            <rFont val="Tahoma"/>
            <family val="2"/>
          </rPr>
          <t>Maria:</t>
        </r>
        <r>
          <rPr>
            <sz val="9"/>
            <color indexed="81"/>
            <rFont val="Tahoma"/>
            <family val="2"/>
          </rPr>
          <t xml:space="preserve">
Parcial, se requiere flexibilización de regla fiscal</t>
        </r>
      </text>
    </comment>
    <comment ref="N251" authorId="0" shapeId="0" xr:uid="{00000000-0006-0000-0100-000008000000}">
      <text>
        <r>
          <rPr>
            <b/>
            <sz val="9"/>
            <color indexed="81"/>
            <rFont val="Tahoma"/>
            <family val="2"/>
          </rPr>
          <t>Maria:</t>
        </r>
        <r>
          <rPr>
            <sz val="9"/>
            <color indexed="81"/>
            <rFont val="Tahoma"/>
            <family val="2"/>
          </rPr>
          <t xml:space="preserve">
Parcial, se requiere flexibilización de regla fiscal</t>
        </r>
      </text>
    </comment>
    <comment ref="N252" authorId="0" shapeId="0" xr:uid="{00000000-0006-0000-0100-000009000000}">
      <text>
        <r>
          <rPr>
            <b/>
            <sz val="9"/>
            <color indexed="81"/>
            <rFont val="Tahoma"/>
            <family val="2"/>
          </rPr>
          <t>Maria:</t>
        </r>
        <r>
          <rPr>
            <sz val="9"/>
            <color indexed="81"/>
            <rFont val="Tahoma"/>
            <family val="2"/>
          </rPr>
          <t xml:space="preserve">
Parcial, se requiere flexibilización de regla fiscal</t>
        </r>
      </text>
    </comment>
    <comment ref="N253" authorId="0" shapeId="0" xr:uid="{00000000-0006-0000-0100-00000A000000}">
      <text>
        <r>
          <rPr>
            <b/>
            <sz val="9"/>
            <color indexed="81"/>
            <rFont val="Tahoma"/>
            <family val="2"/>
          </rPr>
          <t>Maria:</t>
        </r>
        <r>
          <rPr>
            <sz val="9"/>
            <color indexed="81"/>
            <rFont val="Tahoma"/>
            <family val="2"/>
          </rPr>
          <t xml:space="preserve">
Parcial, se requiere flexibilización de regla fiscal</t>
        </r>
      </text>
    </comment>
    <comment ref="N254" authorId="0" shapeId="0" xr:uid="{00000000-0006-0000-0100-00000B000000}">
      <text>
        <r>
          <rPr>
            <b/>
            <sz val="9"/>
            <color indexed="81"/>
            <rFont val="Tahoma"/>
            <family val="2"/>
          </rPr>
          <t>Maria:</t>
        </r>
        <r>
          <rPr>
            <sz val="9"/>
            <color indexed="81"/>
            <rFont val="Tahoma"/>
            <family val="2"/>
          </rPr>
          <t xml:space="preserve">
Parcial, se requiere flexibilización de regla fiscal</t>
        </r>
      </text>
    </comment>
    <comment ref="N255" authorId="0" shapeId="0" xr:uid="{00000000-0006-0000-0100-00000C000000}">
      <text>
        <r>
          <rPr>
            <b/>
            <sz val="9"/>
            <color indexed="81"/>
            <rFont val="Tahoma"/>
            <family val="2"/>
          </rPr>
          <t>Maria:</t>
        </r>
        <r>
          <rPr>
            <sz val="9"/>
            <color indexed="81"/>
            <rFont val="Tahoma"/>
            <family val="2"/>
          </rPr>
          <t xml:space="preserve">
Parcial, se requiere flexibilización de regla fiscal</t>
        </r>
      </text>
    </comment>
    <comment ref="N256" authorId="0" shapeId="0" xr:uid="{00000000-0006-0000-0100-00000D000000}">
      <text>
        <r>
          <rPr>
            <b/>
            <sz val="9"/>
            <color indexed="81"/>
            <rFont val="Tahoma"/>
            <family val="2"/>
          </rPr>
          <t>Maria:</t>
        </r>
        <r>
          <rPr>
            <sz val="9"/>
            <color indexed="81"/>
            <rFont val="Tahoma"/>
            <family val="2"/>
          </rPr>
          <t xml:space="preserve">
Parcial, se requiere flexibilización de regla fiscal</t>
        </r>
      </text>
    </comment>
    <comment ref="N257" authorId="0" shapeId="0" xr:uid="{00000000-0006-0000-0100-00000E000000}">
      <text>
        <r>
          <rPr>
            <b/>
            <sz val="9"/>
            <color indexed="81"/>
            <rFont val="Tahoma"/>
            <family val="2"/>
          </rPr>
          <t>Maria:</t>
        </r>
        <r>
          <rPr>
            <sz val="9"/>
            <color indexed="81"/>
            <rFont val="Tahoma"/>
            <family val="2"/>
          </rPr>
          <t xml:space="preserve">
Parcial, se requiere flexibilización de regla fiscal</t>
        </r>
      </text>
    </comment>
    <comment ref="N258" authorId="0" shapeId="0" xr:uid="{00000000-0006-0000-0100-00000F000000}">
      <text>
        <r>
          <rPr>
            <b/>
            <sz val="9"/>
            <color indexed="81"/>
            <rFont val="Tahoma"/>
            <family val="2"/>
          </rPr>
          <t>Maria:</t>
        </r>
        <r>
          <rPr>
            <sz val="9"/>
            <color indexed="81"/>
            <rFont val="Tahoma"/>
            <family val="2"/>
          </rPr>
          <t xml:space="preserve">
Parcial, se requiere flexibilización de regla fiscal</t>
        </r>
      </text>
    </comment>
    <comment ref="N259" authorId="0" shapeId="0" xr:uid="{00000000-0006-0000-0100-000010000000}">
      <text>
        <r>
          <rPr>
            <b/>
            <sz val="9"/>
            <color indexed="81"/>
            <rFont val="Tahoma"/>
            <family val="2"/>
          </rPr>
          <t>Maria:</t>
        </r>
        <r>
          <rPr>
            <sz val="9"/>
            <color indexed="81"/>
            <rFont val="Tahoma"/>
            <family val="2"/>
          </rPr>
          <t xml:space="preserve">
Parcial, se requiere flexibilización de regla fiscal</t>
        </r>
      </text>
    </comment>
    <comment ref="N260" authorId="0" shapeId="0" xr:uid="{00000000-0006-0000-0100-000011000000}">
      <text>
        <r>
          <rPr>
            <b/>
            <sz val="9"/>
            <color indexed="81"/>
            <rFont val="Tahoma"/>
            <family val="2"/>
          </rPr>
          <t>Maria:</t>
        </r>
        <r>
          <rPr>
            <sz val="9"/>
            <color indexed="81"/>
            <rFont val="Tahoma"/>
            <family val="2"/>
          </rPr>
          <t xml:space="preserve">
Parcial, se requiere flexibilización de regla fiscal</t>
        </r>
      </text>
    </comment>
    <comment ref="N261" authorId="0" shapeId="0" xr:uid="{00000000-0006-0000-0100-000012000000}">
      <text>
        <r>
          <rPr>
            <b/>
            <sz val="9"/>
            <color indexed="81"/>
            <rFont val="Tahoma"/>
            <family val="2"/>
          </rPr>
          <t>Maria:</t>
        </r>
        <r>
          <rPr>
            <sz val="9"/>
            <color indexed="81"/>
            <rFont val="Tahoma"/>
            <family val="2"/>
          </rPr>
          <t xml:space="preserve">
Parcial, se requiere flexibilización de regla fiscal</t>
        </r>
      </text>
    </comment>
    <comment ref="N262" authorId="0" shapeId="0" xr:uid="{00000000-0006-0000-0100-000013000000}">
      <text>
        <r>
          <rPr>
            <b/>
            <sz val="9"/>
            <color indexed="81"/>
            <rFont val="Tahoma"/>
            <family val="2"/>
          </rPr>
          <t>Maria:</t>
        </r>
        <r>
          <rPr>
            <sz val="9"/>
            <color indexed="81"/>
            <rFont val="Tahoma"/>
            <family val="2"/>
          </rPr>
          <t xml:space="preserve">
Parcial, se requiere flexibilización de regla fiscal</t>
        </r>
      </text>
    </comment>
    <comment ref="N263" authorId="0" shapeId="0" xr:uid="{00000000-0006-0000-0100-000014000000}">
      <text>
        <r>
          <rPr>
            <b/>
            <sz val="9"/>
            <color indexed="81"/>
            <rFont val="Tahoma"/>
            <family val="2"/>
          </rPr>
          <t>Maria:</t>
        </r>
        <r>
          <rPr>
            <sz val="9"/>
            <color indexed="81"/>
            <rFont val="Tahoma"/>
            <family val="2"/>
          </rPr>
          <t xml:space="preserve">
Parcial, se requiere flexibilización de regla fiscal</t>
        </r>
      </text>
    </comment>
    <comment ref="N264" authorId="0" shapeId="0" xr:uid="{00000000-0006-0000-0100-000015000000}">
      <text>
        <r>
          <rPr>
            <b/>
            <sz val="9"/>
            <color indexed="81"/>
            <rFont val="Tahoma"/>
            <family val="2"/>
          </rPr>
          <t>Maria:</t>
        </r>
        <r>
          <rPr>
            <sz val="9"/>
            <color indexed="81"/>
            <rFont val="Tahoma"/>
            <family val="2"/>
          </rPr>
          <t xml:space="preserve">
Parcial, se requiere flexibilización de regla fiscal</t>
        </r>
      </text>
    </comment>
    <comment ref="N265" authorId="0" shapeId="0" xr:uid="{00000000-0006-0000-0100-000016000000}">
      <text>
        <r>
          <rPr>
            <b/>
            <sz val="9"/>
            <color indexed="81"/>
            <rFont val="Tahoma"/>
            <family val="2"/>
          </rPr>
          <t>Maria:</t>
        </r>
        <r>
          <rPr>
            <sz val="9"/>
            <color indexed="81"/>
            <rFont val="Tahoma"/>
            <family val="2"/>
          </rPr>
          <t xml:space="preserve">
Parcial, se requiere flexibilización de regla fiscal</t>
        </r>
      </text>
    </comment>
    <comment ref="N266" authorId="0" shapeId="0" xr:uid="{00000000-0006-0000-0100-000017000000}">
      <text>
        <r>
          <rPr>
            <b/>
            <sz val="9"/>
            <color indexed="81"/>
            <rFont val="Tahoma"/>
            <family val="2"/>
          </rPr>
          <t>Maria:</t>
        </r>
        <r>
          <rPr>
            <sz val="9"/>
            <color indexed="81"/>
            <rFont val="Tahoma"/>
            <family val="2"/>
          </rPr>
          <t xml:space="preserve">
Parcial, se requiere flexibilización de regla fiscal</t>
        </r>
      </text>
    </comment>
    <comment ref="N267" authorId="0" shapeId="0" xr:uid="{00000000-0006-0000-0100-000018000000}">
      <text>
        <r>
          <rPr>
            <b/>
            <sz val="9"/>
            <color indexed="81"/>
            <rFont val="Tahoma"/>
            <family val="2"/>
          </rPr>
          <t>Maria:</t>
        </r>
        <r>
          <rPr>
            <sz val="9"/>
            <color indexed="81"/>
            <rFont val="Tahoma"/>
            <family val="2"/>
          </rPr>
          <t xml:space="preserve">
Parcial, se requiere flexibilización de regla fiscal</t>
        </r>
      </text>
    </comment>
    <comment ref="N268" authorId="0" shapeId="0" xr:uid="{00000000-0006-0000-0100-000019000000}">
      <text>
        <r>
          <rPr>
            <b/>
            <sz val="9"/>
            <color indexed="81"/>
            <rFont val="Tahoma"/>
            <family val="2"/>
          </rPr>
          <t>Maria:</t>
        </r>
        <r>
          <rPr>
            <sz val="9"/>
            <color indexed="81"/>
            <rFont val="Tahoma"/>
            <family val="2"/>
          </rPr>
          <t xml:space="preserve">
Parcial, se requiere flexibilización de regla fiscal</t>
        </r>
      </text>
    </comment>
    <comment ref="N269" authorId="0" shapeId="0" xr:uid="{00000000-0006-0000-0100-00001A000000}">
      <text>
        <r>
          <rPr>
            <b/>
            <sz val="9"/>
            <color indexed="81"/>
            <rFont val="Tahoma"/>
            <family val="2"/>
          </rPr>
          <t>Maria:</t>
        </r>
        <r>
          <rPr>
            <sz val="9"/>
            <color indexed="81"/>
            <rFont val="Tahoma"/>
            <family val="2"/>
          </rPr>
          <t xml:space="preserve">
</t>
        </r>
      </text>
    </comment>
    <comment ref="N270" authorId="0" shapeId="0" xr:uid="{00000000-0006-0000-0100-00001B000000}">
      <text>
        <r>
          <rPr>
            <b/>
            <sz val="9"/>
            <color indexed="81"/>
            <rFont val="Tahoma"/>
            <family val="2"/>
          </rPr>
          <t>Maria:</t>
        </r>
        <r>
          <rPr>
            <sz val="9"/>
            <color indexed="81"/>
            <rFont val="Tahoma"/>
            <family val="2"/>
          </rPr>
          <t xml:space="preserve">
</t>
        </r>
      </text>
    </comment>
    <comment ref="N271" authorId="0" shapeId="0" xr:uid="{00000000-0006-0000-0100-00001C000000}">
      <text>
        <r>
          <rPr>
            <b/>
            <sz val="9"/>
            <color indexed="81"/>
            <rFont val="Tahoma"/>
            <family val="2"/>
          </rPr>
          <t>Maria:</t>
        </r>
        <r>
          <rPr>
            <sz val="9"/>
            <color indexed="81"/>
            <rFont val="Tahoma"/>
            <family val="2"/>
          </rPr>
          <t xml:space="preserve">
Parcial, se requiere flexibilización de regla fiscal</t>
        </r>
      </text>
    </comment>
    <comment ref="N272" authorId="0" shapeId="0" xr:uid="{00000000-0006-0000-0100-00001D000000}">
      <text>
        <r>
          <rPr>
            <b/>
            <sz val="9"/>
            <color indexed="81"/>
            <rFont val="Tahoma"/>
            <family val="2"/>
          </rPr>
          <t>Maria:</t>
        </r>
        <r>
          <rPr>
            <sz val="9"/>
            <color indexed="81"/>
            <rFont val="Tahoma"/>
            <family val="2"/>
          </rPr>
          <t xml:space="preserve">
Parcial, se requiere flexibilización de regla fiscal</t>
        </r>
      </text>
    </comment>
    <comment ref="N273" authorId="0" shapeId="0" xr:uid="{00000000-0006-0000-0100-00001E000000}">
      <text>
        <r>
          <rPr>
            <b/>
            <sz val="9"/>
            <color indexed="81"/>
            <rFont val="Tahoma"/>
            <family val="2"/>
          </rPr>
          <t>Maria:</t>
        </r>
        <r>
          <rPr>
            <sz val="9"/>
            <color indexed="81"/>
            <rFont val="Tahoma"/>
            <family val="2"/>
          </rPr>
          <t xml:space="preserve">
Parcial, se requiere flexibilización de regla fiscal</t>
        </r>
      </text>
    </comment>
    <comment ref="N274" authorId="0" shapeId="0" xr:uid="{00000000-0006-0000-0100-00001F000000}">
      <text>
        <r>
          <rPr>
            <b/>
            <sz val="9"/>
            <color indexed="81"/>
            <rFont val="Tahoma"/>
            <family val="2"/>
          </rPr>
          <t>Maria:</t>
        </r>
        <r>
          <rPr>
            <sz val="9"/>
            <color indexed="81"/>
            <rFont val="Tahoma"/>
            <family val="2"/>
          </rPr>
          <t xml:space="preserve">
Parcial, se requiere flexibilización de regla fiscal</t>
        </r>
      </text>
    </comment>
    <comment ref="N275" authorId="0" shapeId="0" xr:uid="{00000000-0006-0000-0100-000020000000}">
      <text>
        <r>
          <rPr>
            <b/>
            <sz val="9"/>
            <color indexed="81"/>
            <rFont val="Tahoma"/>
            <family val="2"/>
          </rPr>
          <t>Maria:</t>
        </r>
        <r>
          <rPr>
            <sz val="9"/>
            <color indexed="81"/>
            <rFont val="Tahoma"/>
            <family val="2"/>
          </rPr>
          <t xml:space="preserve">
Parcial, se requiere flexibilización de regla fiscal</t>
        </r>
      </text>
    </comment>
    <comment ref="N276" authorId="0" shapeId="0" xr:uid="{00000000-0006-0000-0100-000021000000}">
      <text>
        <r>
          <rPr>
            <b/>
            <sz val="9"/>
            <color indexed="81"/>
            <rFont val="Tahoma"/>
            <family val="2"/>
          </rPr>
          <t>Maria:</t>
        </r>
        <r>
          <rPr>
            <sz val="9"/>
            <color indexed="81"/>
            <rFont val="Tahoma"/>
            <family val="2"/>
          </rPr>
          <t xml:space="preserve">
Parcial, se requiere flexibilización de regla fiscal</t>
        </r>
      </text>
    </comment>
    <comment ref="N277" authorId="0" shapeId="0" xr:uid="{00000000-0006-0000-0100-000022000000}">
      <text>
        <r>
          <rPr>
            <b/>
            <sz val="9"/>
            <color indexed="81"/>
            <rFont val="Tahoma"/>
            <family val="2"/>
          </rPr>
          <t>Maria:</t>
        </r>
        <r>
          <rPr>
            <sz val="9"/>
            <color indexed="81"/>
            <rFont val="Tahoma"/>
            <family val="2"/>
          </rPr>
          <t xml:space="preserve">
Parcial, se requiere flexibilización de regla fiscal</t>
        </r>
      </text>
    </comment>
    <comment ref="N278" authorId="0" shapeId="0" xr:uid="{00000000-0006-0000-0100-000023000000}">
      <text>
        <r>
          <rPr>
            <b/>
            <sz val="9"/>
            <color indexed="81"/>
            <rFont val="Tahoma"/>
            <family val="2"/>
          </rPr>
          <t>Maria:</t>
        </r>
        <r>
          <rPr>
            <sz val="9"/>
            <color indexed="81"/>
            <rFont val="Tahoma"/>
            <family val="2"/>
          </rPr>
          <t xml:space="preserve">
Parcial, se requiere flexibilización de regla fiscal</t>
        </r>
      </text>
    </comment>
    <comment ref="N279" authorId="0" shapeId="0" xr:uid="{00000000-0006-0000-0100-000024000000}">
      <text>
        <r>
          <rPr>
            <b/>
            <sz val="9"/>
            <color indexed="81"/>
            <rFont val="Tahoma"/>
            <family val="2"/>
          </rPr>
          <t>Maria:</t>
        </r>
        <r>
          <rPr>
            <sz val="9"/>
            <color indexed="81"/>
            <rFont val="Tahoma"/>
            <family val="2"/>
          </rPr>
          <t xml:space="preserve">
Parcial, se requiere flexibilización de regla fiscal</t>
        </r>
      </text>
    </comment>
    <comment ref="N280" authorId="0" shapeId="0" xr:uid="{00000000-0006-0000-0100-000025000000}">
      <text>
        <r>
          <rPr>
            <b/>
            <sz val="9"/>
            <color indexed="81"/>
            <rFont val="Tahoma"/>
            <family val="2"/>
          </rPr>
          <t>Maria:</t>
        </r>
        <r>
          <rPr>
            <sz val="9"/>
            <color indexed="81"/>
            <rFont val="Tahoma"/>
            <family val="2"/>
          </rPr>
          <t xml:space="preserve">
Parcial, se requiere flexibilización de regla fiscal</t>
        </r>
      </text>
    </comment>
    <comment ref="N281" authorId="0" shapeId="0" xr:uid="{00000000-0006-0000-0100-000026000000}">
      <text>
        <r>
          <rPr>
            <b/>
            <sz val="9"/>
            <color indexed="81"/>
            <rFont val="Tahoma"/>
            <family val="2"/>
          </rPr>
          <t>Maria:</t>
        </r>
        <r>
          <rPr>
            <sz val="9"/>
            <color indexed="81"/>
            <rFont val="Tahoma"/>
            <family val="2"/>
          </rPr>
          <t xml:space="preserve">
Parcial, se requiere flexibilización de regla fiscal</t>
        </r>
      </text>
    </comment>
    <comment ref="N282" authorId="0" shapeId="0" xr:uid="{00000000-0006-0000-0100-000027000000}">
      <text>
        <r>
          <rPr>
            <b/>
            <sz val="9"/>
            <color indexed="81"/>
            <rFont val="Tahoma"/>
            <family val="2"/>
          </rPr>
          <t>Maria:</t>
        </r>
        <r>
          <rPr>
            <sz val="9"/>
            <color indexed="81"/>
            <rFont val="Tahoma"/>
            <family val="2"/>
          </rPr>
          <t xml:space="preserve">
Parcial, se requiere flexibilización de regla fiscal</t>
        </r>
      </text>
    </comment>
    <comment ref="N283" authorId="0" shapeId="0" xr:uid="{00000000-0006-0000-0100-000028000000}">
      <text>
        <r>
          <rPr>
            <b/>
            <sz val="9"/>
            <color indexed="81"/>
            <rFont val="Tahoma"/>
            <family val="2"/>
          </rPr>
          <t>Maria:</t>
        </r>
        <r>
          <rPr>
            <sz val="9"/>
            <color indexed="81"/>
            <rFont val="Tahoma"/>
            <family val="2"/>
          </rPr>
          <t xml:space="preserve">
Parcial, se requiere flexibilización de regla fiscal</t>
        </r>
      </text>
    </comment>
    <comment ref="N284" authorId="0" shapeId="0" xr:uid="{00000000-0006-0000-0100-000029000000}">
      <text>
        <r>
          <rPr>
            <b/>
            <sz val="9"/>
            <color indexed="81"/>
            <rFont val="Tahoma"/>
            <family val="2"/>
          </rPr>
          <t>Maria:</t>
        </r>
        <r>
          <rPr>
            <sz val="9"/>
            <color indexed="81"/>
            <rFont val="Tahoma"/>
            <family val="2"/>
          </rPr>
          <t xml:space="preserve">
Parcial, se requiere flexibilización de regla fiscal</t>
        </r>
      </text>
    </comment>
    <comment ref="N285" authorId="0" shapeId="0" xr:uid="{00000000-0006-0000-0100-00002A000000}">
      <text>
        <r>
          <rPr>
            <b/>
            <sz val="9"/>
            <color indexed="81"/>
            <rFont val="Tahoma"/>
            <family val="2"/>
          </rPr>
          <t>Maria:</t>
        </r>
        <r>
          <rPr>
            <sz val="9"/>
            <color indexed="81"/>
            <rFont val="Tahoma"/>
            <family val="2"/>
          </rPr>
          <t xml:space="preserve">
Parcial, se requiere flexibilización de regla fiscal</t>
        </r>
      </text>
    </comment>
    <comment ref="N286" authorId="0" shapeId="0" xr:uid="{00000000-0006-0000-0100-00002B000000}">
      <text>
        <r>
          <rPr>
            <b/>
            <sz val="9"/>
            <color indexed="81"/>
            <rFont val="Tahoma"/>
            <family val="2"/>
          </rPr>
          <t>Maria:</t>
        </r>
        <r>
          <rPr>
            <sz val="9"/>
            <color indexed="81"/>
            <rFont val="Tahoma"/>
            <family val="2"/>
          </rPr>
          <t xml:space="preserve">
Parcial, se requiere flexibilización de regla fiscal</t>
        </r>
      </text>
    </comment>
    <comment ref="N287" authorId="0" shapeId="0" xr:uid="{00000000-0006-0000-0100-00002C000000}">
      <text>
        <r>
          <rPr>
            <b/>
            <sz val="9"/>
            <color indexed="81"/>
            <rFont val="Tahoma"/>
            <family val="2"/>
          </rPr>
          <t>Maria:</t>
        </r>
        <r>
          <rPr>
            <sz val="9"/>
            <color indexed="81"/>
            <rFont val="Tahoma"/>
            <family val="2"/>
          </rPr>
          <t xml:space="preserve">
Parcial, se requiere flexibilización de regla fiscal</t>
        </r>
      </text>
    </comment>
    <comment ref="N288" authorId="0" shapeId="0" xr:uid="{00000000-0006-0000-0100-00002D000000}">
      <text>
        <r>
          <rPr>
            <b/>
            <sz val="9"/>
            <color indexed="81"/>
            <rFont val="Tahoma"/>
            <family val="2"/>
          </rPr>
          <t>Maria:</t>
        </r>
        <r>
          <rPr>
            <sz val="9"/>
            <color indexed="81"/>
            <rFont val="Tahoma"/>
            <family val="2"/>
          </rPr>
          <t xml:space="preserve">
Parcial, se requiere flexibilización de regla fiscal</t>
        </r>
      </text>
    </comment>
    <comment ref="N289" authorId="0" shapeId="0" xr:uid="{00000000-0006-0000-0100-00002E000000}">
      <text>
        <r>
          <rPr>
            <b/>
            <sz val="9"/>
            <color indexed="81"/>
            <rFont val="Tahoma"/>
            <family val="2"/>
          </rPr>
          <t>Maria:</t>
        </r>
        <r>
          <rPr>
            <sz val="9"/>
            <color indexed="81"/>
            <rFont val="Tahoma"/>
            <family val="2"/>
          </rPr>
          <t xml:space="preserve">
Parcial, se requiere flexibilización de regla fiscal</t>
        </r>
      </text>
    </comment>
    <comment ref="N290" authorId="0" shapeId="0" xr:uid="{00000000-0006-0000-0100-00002F000000}">
      <text>
        <r>
          <rPr>
            <b/>
            <sz val="9"/>
            <color indexed="81"/>
            <rFont val="Tahoma"/>
            <family val="2"/>
          </rPr>
          <t>Maria:</t>
        </r>
        <r>
          <rPr>
            <sz val="9"/>
            <color indexed="81"/>
            <rFont val="Tahoma"/>
            <family val="2"/>
          </rPr>
          <t xml:space="preserve">
Parcial, se requiere flexibilización de regla fiscal</t>
        </r>
      </text>
    </comment>
    <comment ref="N291" authorId="0" shapeId="0" xr:uid="{00000000-0006-0000-0100-000030000000}">
      <text>
        <r>
          <rPr>
            <b/>
            <sz val="9"/>
            <color indexed="81"/>
            <rFont val="Tahoma"/>
            <family val="2"/>
          </rPr>
          <t>Maria:</t>
        </r>
        <r>
          <rPr>
            <sz val="9"/>
            <color indexed="81"/>
            <rFont val="Tahoma"/>
            <family val="2"/>
          </rPr>
          <t xml:space="preserve">
Parcial, se requiere flexibilización de regla fiscal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L295" authorId="0" shapeId="0" xr:uid="{00000000-0006-0000-0200-000001000000}">
      <text>
        <r>
          <rPr>
            <b/>
            <sz val="9"/>
            <color indexed="81"/>
            <rFont val="Tahoma"/>
            <family val="2"/>
          </rPr>
          <t>Maria:</t>
        </r>
        <r>
          <rPr>
            <sz val="9"/>
            <color indexed="81"/>
            <rFont val="Tahoma"/>
            <family val="2"/>
          </rPr>
          <t xml:space="preserve">
Cantidad mensual </t>
        </r>
      </text>
    </comment>
    <comment ref="L296" authorId="0" shapeId="0" xr:uid="{00000000-0006-0000-0200-000002000000}">
      <text>
        <r>
          <rPr>
            <b/>
            <sz val="9"/>
            <color indexed="81"/>
            <rFont val="Tahoma"/>
            <family val="2"/>
          </rPr>
          <t>Maria:</t>
        </r>
        <r>
          <rPr>
            <sz val="9"/>
            <color indexed="81"/>
            <rFont val="Tahoma"/>
            <family val="2"/>
          </rPr>
          <t xml:space="preserve">
Cifras mensuales </t>
        </r>
      </text>
    </comment>
    <comment ref="L330" authorId="0" shapeId="0" xr:uid="{00000000-0006-0000-0200-000003000000}">
      <text>
        <r>
          <rPr>
            <b/>
            <sz val="9"/>
            <color indexed="81"/>
            <rFont val="Tahoma"/>
            <family val="2"/>
          </rPr>
          <t>Maria:</t>
        </r>
        <r>
          <rPr>
            <sz val="9"/>
            <color indexed="81"/>
            <rFont val="Tahoma"/>
            <family val="2"/>
          </rPr>
          <t xml:space="preserve">
Cifras mensuales </t>
        </r>
      </text>
    </comment>
    <comment ref="L331" authorId="0" shapeId="0" xr:uid="{00000000-0006-0000-0200-000004000000}">
      <text>
        <r>
          <rPr>
            <b/>
            <sz val="9"/>
            <color indexed="81"/>
            <rFont val="Tahoma"/>
            <family val="2"/>
          </rPr>
          <t>Maria:</t>
        </r>
        <r>
          <rPr>
            <sz val="9"/>
            <color indexed="81"/>
            <rFont val="Tahoma"/>
            <family val="2"/>
          </rPr>
          <t xml:space="preserve">
Cifras mensuales </t>
        </r>
      </text>
    </comment>
    <comment ref="L334" authorId="0" shapeId="0" xr:uid="{00000000-0006-0000-0200-000005000000}">
      <text>
        <r>
          <rPr>
            <b/>
            <sz val="9"/>
            <color indexed="81"/>
            <rFont val="Tahoma"/>
            <family val="2"/>
          </rPr>
          <t>Maria:</t>
        </r>
        <r>
          <rPr>
            <sz val="9"/>
            <color indexed="81"/>
            <rFont val="Tahoma"/>
            <family val="2"/>
          </rPr>
          <t xml:space="preserve">
Cifras mensuales </t>
        </r>
      </text>
    </comment>
    <comment ref="L335" authorId="0" shapeId="0" xr:uid="{00000000-0006-0000-0200-000006000000}">
      <text>
        <r>
          <rPr>
            <b/>
            <sz val="9"/>
            <color indexed="81"/>
            <rFont val="Tahoma"/>
            <family val="2"/>
          </rPr>
          <t>Maria:</t>
        </r>
        <r>
          <rPr>
            <sz val="9"/>
            <color indexed="81"/>
            <rFont val="Tahoma"/>
            <family val="2"/>
          </rPr>
          <t xml:space="preserve">
Cifras mensuales </t>
        </r>
      </text>
    </comment>
    <comment ref="L336" authorId="0" shapeId="0" xr:uid="{00000000-0006-0000-0200-000007000000}">
      <text>
        <r>
          <rPr>
            <b/>
            <sz val="9"/>
            <color indexed="81"/>
            <rFont val="Tahoma"/>
            <family val="2"/>
          </rPr>
          <t>Maria:</t>
        </r>
        <r>
          <rPr>
            <sz val="9"/>
            <color indexed="81"/>
            <rFont val="Tahoma"/>
            <family val="2"/>
          </rPr>
          <t xml:space="preserve">
Cifras mensuales </t>
        </r>
      </text>
    </comment>
    <comment ref="L337" authorId="0" shapeId="0" xr:uid="{00000000-0006-0000-0200-000008000000}">
      <text>
        <r>
          <rPr>
            <b/>
            <sz val="9"/>
            <color indexed="81"/>
            <rFont val="Tahoma"/>
            <family val="2"/>
          </rPr>
          <t>Maria:</t>
        </r>
        <r>
          <rPr>
            <sz val="9"/>
            <color indexed="81"/>
            <rFont val="Tahoma"/>
            <family val="2"/>
          </rPr>
          <t xml:space="preserve">
Cifras mensuales </t>
        </r>
      </text>
    </comment>
    <comment ref="N408" authorId="0" shapeId="0" xr:uid="{00000000-0006-0000-0200-000009000000}">
      <text>
        <r>
          <rPr>
            <b/>
            <sz val="9"/>
            <color indexed="81"/>
            <rFont val="Tahoma"/>
            <family val="2"/>
          </rPr>
          <t>Maria:</t>
        </r>
        <r>
          <rPr>
            <sz val="9"/>
            <color indexed="81"/>
            <rFont val="Tahoma"/>
            <family val="2"/>
          </rPr>
          <t xml:space="preserve">
Parcial, se requiere flexibilización de regla fiscal</t>
        </r>
      </text>
    </comment>
    <comment ref="N409" authorId="0" shapeId="0" xr:uid="{00000000-0006-0000-0200-00000A000000}">
      <text>
        <r>
          <rPr>
            <b/>
            <sz val="9"/>
            <color indexed="81"/>
            <rFont val="Tahoma"/>
            <family val="2"/>
          </rPr>
          <t>Maria:</t>
        </r>
        <r>
          <rPr>
            <sz val="9"/>
            <color indexed="81"/>
            <rFont val="Tahoma"/>
            <family val="2"/>
          </rPr>
          <t xml:space="preserve">
Parcial, se requiere flexibilización de regla fiscal</t>
        </r>
      </text>
    </comment>
    <comment ref="N410" authorId="0" shapeId="0" xr:uid="{00000000-0006-0000-0200-00000B000000}">
      <text>
        <r>
          <rPr>
            <b/>
            <sz val="9"/>
            <color indexed="81"/>
            <rFont val="Tahoma"/>
            <family val="2"/>
          </rPr>
          <t>Maria:</t>
        </r>
        <r>
          <rPr>
            <sz val="9"/>
            <color indexed="81"/>
            <rFont val="Tahoma"/>
            <family val="2"/>
          </rPr>
          <t xml:space="preserve">
Parcial, se requiere flexibilización de regla fiscal</t>
        </r>
      </text>
    </comment>
    <comment ref="N411" authorId="0" shapeId="0" xr:uid="{00000000-0006-0000-0200-00000C000000}">
      <text>
        <r>
          <rPr>
            <b/>
            <sz val="9"/>
            <color indexed="81"/>
            <rFont val="Tahoma"/>
            <family val="2"/>
          </rPr>
          <t>Maria:</t>
        </r>
        <r>
          <rPr>
            <sz val="9"/>
            <color indexed="81"/>
            <rFont val="Tahoma"/>
            <family val="2"/>
          </rPr>
          <t xml:space="preserve">
Parcial, se requiere flexibilización de regla fiscal</t>
        </r>
      </text>
    </comment>
    <comment ref="N412" authorId="0" shapeId="0" xr:uid="{00000000-0006-0000-0200-00000D000000}">
      <text>
        <r>
          <rPr>
            <b/>
            <sz val="9"/>
            <color indexed="81"/>
            <rFont val="Tahoma"/>
            <family val="2"/>
          </rPr>
          <t>Maria:</t>
        </r>
        <r>
          <rPr>
            <sz val="9"/>
            <color indexed="81"/>
            <rFont val="Tahoma"/>
            <family val="2"/>
          </rPr>
          <t xml:space="preserve">
Parcial, se requiere flexibilización de regla fiscal</t>
        </r>
      </text>
    </comment>
    <comment ref="N413" authorId="0" shapeId="0" xr:uid="{00000000-0006-0000-0200-00000E000000}">
      <text>
        <r>
          <rPr>
            <b/>
            <sz val="9"/>
            <color indexed="81"/>
            <rFont val="Tahoma"/>
            <family val="2"/>
          </rPr>
          <t>Maria:</t>
        </r>
        <r>
          <rPr>
            <sz val="9"/>
            <color indexed="81"/>
            <rFont val="Tahoma"/>
            <family val="2"/>
          </rPr>
          <t xml:space="preserve">
Parcial, se requiere flexibilización de regla fiscal</t>
        </r>
      </text>
    </comment>
    <comment ref="N414" authorId="0" shapeId="0" xr:uid="{00000000-0006-0000-0200-00000F000000}">
      <text>
        <r>
          <rPr>
            <b/>
            <sz val="9"/>
            <color indexed="81"/>
            <rFont val="Tahoma"/>
            <family val="2"/>
          </rPr>
          <t>Maria:</t>
        </r>
        <r>
          <rPr>
            <sz val="9"/>
            <color indexed="81"/>
            <rFont val="Tahoma"/>
            <family val="2"/>
          </rPr>
          <t xml:space="preserve">
Parcial, se requiere flexibilización de regla fiscal</t>
        </r>
      </text>
    </comment>
    <comment ref="N415" authorId="0" shapeId="0" xr:uid="{00000000-0006-0000-0200-000010000000}">
      <text>
        <r>
          <rPr>
            <b/>
            <sz val="9"/>
            <color indexed="81"/>
            <rFont val="Tahoma"/>
            <family val="2"/>
          </rPr>
          <t>Maria:</t>
        </r>
        <r>
          <rPr>
            <sz val="9"/>
            <color indexed="81"/>
            <rFont val="Tahoma"/>
            <family val="2"/>
          </rPr>
          <t xml:space="preserve">
Parcial, se requiere flexibilización de regla fiscal</t>
        </r>
      </text>
    </comment>
    <comment ref="N416" authorId="0" shapeId="0" xr:uid="{00000000-0006-0000-0200-000011000000}">
      <text>
        <r>
          <rPr>
            <b/>
            <sz val="9"/>
            <color indexed="81"/>
            <rFont val="Tahoma"/>
            <family val="2"/>
          </rPr>
          <t>Maria:</t>
        </r>
        <r>
          <rPr>
            <sz val="9"/>
            <color indexed="81"/>
            <rFont val="Tahoma"/>
            <family val="2"/>
          </rPr>
          <t xml:space="preserve">
Parcial, se requiere flexibilización de regla fiscal</t>
        </r>
      </text>
    </comment>
    <comment ref="N417" authorId="0" shapeId="0" xr:uid="{00000000-0006-0000-0200-000012000000}">
      <text>
        <r>
          <rPr>
            <b/>
            <sz val="9"/>
            <color indexed="81"/>
            <rFont val="Tahoma"/>
            <family val="2"/>
          </rPr>
          <t>Maria:</t>
        </r>
        <r>
          <rPr>
            <sz val="9"/>
            <color indexed="81"/>
            <rFont val="Tahoma"/>
            <family val="2"/>
          </rPr>
          <t xml:space="preserve">
Parcial, se requiere flexibilización de regla fiscal</t>
        </r>
      </text>
    </comment>
    <comment ref="N418" authorId="0" shapeId="0" xr:uid="{00000000-0006-0000-0200-000013000000}">
      <text>
        <r>
          <rPr>
            <b/>
            <sz val="9"/>
            <color indexed="81"/>
            <rFont val="Tahoma"/>
            <family val="2"/>
          </rPr>
          <t>Maria:</t>
        </r>
        <r>
          <rPr>
            <sz val="9"/>
            <color indexed="81"/>
            <rFont val="Tahoma"/>
            <family val="2"/>
          </rPr>
          <t xml:space="preserve">
Parcial, se requiere flexibilización de regla fiscal</t>
        </r>
      </text>
    </comment>
    <comment ref="N419" authorId="0" shapeId="0" xr:uid="{00000000-0006-0000-0200-000014000000}">
      <text>
        <r>
          <rPr>
            <b/>
            <sz val="9"/>
            <color indexed="81"/>
            <rFont val="Tahoma"/>
            <family val="2"/>
          </rPr>
          <t>Maria:</t>
        </r>
        <r>
          <rPr>
            <sz val="9"/>
            <color indexed="81"/>
            <rFont val="Tahoma"/>
            <family val="2"/>
          </rPr>
          <t xml:space="preserve">
Parcial, se requiere flexibilización de regla fiscal</t>
        </r>
      </text>
    </comment>
    <comment ref="N420" authorId="0" shapeId="0" xr:uid="{00000000-0006-0000-0200-000015000000}">
      <text>
        <r>
          <rPr>
            <b/>
            <sz val="9"/>
            <color indexed="81"/>
            <rFont val="Tahoma"/>
            <family val="2"/>
          </rPr>
          <t>Maria:</t>
        </r>
        <r>
          <rPr>
            <sz val="9"/>
            <color indexed="81"/>
            <rFont val="Tahoma"/>
            <family val="2"/>
          </rPr>
          <t xml:space="preserve">
Parcial, se requiere flexibilización de regla fiscal</t>
        </r>
      </text>
    </comment>
    <comment ref="N421" authorId="0" shapeId="0" xr:uid="{00000000-0006-0000-0200-000016000000}">
      <text>
        <r>
          <rPr>
            <b/>
            <sz val="9"/>
            <color indexed="81"/>
            <rFont val="Tahoma"/>
            <family val="2"/>
          </rPr>
          <t>Maria:</t>
        </r>
        <r>
          <rPr>
            <sz val="9"/>
            <color indexed="81"/>
            <rFont val="Tahoma"/>
            <family val="2"/>
          </rPr>
          <t xml:space="preserve">
Parcial, se requiere flexibilización de regla fiscal</t>
        </r>
      </text>
    </comment>
    <comment ref="N422" authorId="0" shapeId="0" xr:uid="{00000000-0006-0000-0200-000017000000}">
      <text>
        <r>
          <rPr>
            <b/>
            <sz val="9"/>
            <color indexed="81"/>
            <rFont val="Tahoma"/>
            <family val="2"/>
          </rPr>
          <t>Maria:</t>
        </r>
        <r>
          <rPr>
            <sz val="9"/>
            <color indexed="81"/>
            <rFont val="Tahoma"/>
            <family val="2"/>
          </rPr>
          <t xml:space="preserve">
Parcial, se requiere flexibilización de regla fiscal</t>
        </r>
      </text>
    </comment>
    <comment ref="N423" authorId="0" shapeId="0" xr:uid="{00000000-0006-0000-0200-000018000000}">
      <text>
        <r>
          <rPr>
            <b/>
            <sz val="9"/>
            <color indexed="81"/>
            <rFont val="Tahoma"/>
            <family val="2"/>
          </rPr>
          <t>Maria:</t>
        </r>
        <r>
          <rPr>
            <sz val="9"/>
            <color indexed="81"/>
            <rFont val="Tahoma"/>
            <family val="2"/>
          </rPr>
          <t xml:space="preserve">
Parcial, se requiere flexibilización de regla fiscal</t>
        </r>
      </text>
    </comment>
    <comment ref="N424" authorId="0" shapeId="0" xr:uid="{00000000-0006-0000-0200-000019000000}">
      <text>
        <r>
          <rPr>
            <b/>
            <sz val="9"/>
            <color indexed="81"/>
            <rFont val="Tahoma"/>
            <family val="2"/>
          </rPr>
          <t>Maria:</t>
        </r>
        <r>
          <rPr>
            <sz val="9"/>
            <color indexed="81"/>
            <rFont val="Tahoma"/>
            <family val="2"/>
          </rPr>
          <t xml:space="preserve">
Parcial, se requiere flexibilización de regla fiscal</t>
        </r>
      </text>
    </comment>
    <comment ref="N425" authorId="0" shapeId="0" xr:uid="{00000000-0006-0000-0200-00001A000000}">
      <text>
        <r>
          <rPr>
            <b/>
            <sz val="9"/>
            <color indexed="81"/>
            <rFont val="Tahoma"/>
            <family val="2"/>
          </rPr>
          <t>Maria:</t>
        </r>
        <r>
          <rPr>
            <sz val="9"/>
            <color indexed="81"/>
            <rFont val="Tahoma"/>
            <family val="2"/>
          </rPr>
          <t xml:space="preserve">
Parcial, se requiere flexibilización de regla fiscal</t>
        </r>
      </text>
    </comment>
    <comment ref="N426" authorId="0" shapeId="0" xr:uid="{00000000-0006-0000-0200-00001B000000}">
      <text>
        <r>
          <rPr>
            <b/>
            <sz val="9"/>
            <color indexed="81"/>
            <rFont val="Tahoma"/>
            <family val="2"/>
          </rPr>
          <t>Maria:</t>
        </r>
        <r>
          <rPr>
            <sz val="9"/>
            <color indexed="81"/>
            <rFont val="Tahoma"/>
            <family val="2"/>
          </rPr>
          <t xml:space="preserve">
Parcial, se requiere flexibilización de regla fiscal</t>
        </r>
      </text>
    </comment>
    <comment ref="N427" authorId="0" shapeId="0" xr:uid="{00000000-0006-0000-0200-00001C000000}">
      <text>
        <r>
          <rPr>
            <b/>
            <sz val="9"/>
            <color indexed="81"/>
            <rFont val="Tahoma"/>
            <family val="2"/>
          </rPr>
          <t>Maria:</t>
        </r>
        <r>
          <rPr>
            <sz val="9"/>
            <color indexed="81"/>
            <rFont val="Tahoma"/>
            <family val="2"/>
          </rPr>
          <t xml:space="preserve">
</t>
        </r>
      </text>
    </comment>
    <comment ref="N428" authorId="0" shapeId="0" xr:uid="{00000000-0006-0000-0200-00001D000000}">
      <text>
        <r>
          <rPr>
            <b/>
            <sz val="9"/>
            <color indexed="81"/>
            <rFont val="Tahoma"/>
            <family val="2"/>
          </rPr>
          <t>Maria:</t>
        </r>
        <r>
          <rPr>
            <sz val="9"/>
            <color indexed="81"/>
            <rFont val="Tahoma"/>
            <family val="2"/>
          </rPr>
          <t xml:space="preserve">
</t>
        </r>
      </text>
    </comment>
    <comment ref="N429" authorId="0" shapeId="0" xr:uid="{00000000-0006-0000-0200-00001E000000}">
      <text>
        <r>
          <rPr>
            <b/>
            <sz val="9"/>
            <color indexed="81"/>
            <rFont val="Tahoma"/>
            <family val="2"/>
          </rPr>
          <t>Maria:</t>
        </r>
        <r>
          <rPr>
            <sz val="9"/>
            <color indexed="81"/>
            <rFont val="Tahoma"/>
            <family val="2"/>
          </rPr>
          <t xml:space="preserve">
Parcial, se requiere flexibilización de regla fiscal</t>
        </r>
      </text>
    </comment>
    <comment ref="N430" authorId="0" shapeId="0" xr:uid="{00000000-0006-0000-0200-00001F000000}">
      <text>
        <r>
          <rPr>
            <b/>
            <sz val="9"/>
            <color indexed="81"/>
            <rFont val="Tahoma"/>
            <family val="2"/>
          </rPr>
          <t>Maria:</t>
        </r>
        <r>
          <rPr>
            <sz val="9"/>
            <color indexed="81"/>
            <rFont val="Tahoma"/>
            <family val="2"/>
          </rPr>
          <t xml:space="preserve">
Parcial, se requiere flexibilización de regla fiscal</t>
        </r>
      </text>
    </comment>
    <comment ref="N431" authorId="0" shapeId="0" xr:uid="{00000000-0006-0000-0200-000020000000}">
      <text>
        <r>
          <rPr>
            <b/>
            <sz val="9"/>
            <color indexed="81"/>
            <rFont val="Tahoma"/>
            <family val="2"/>
          </rPr>
          <t>Maria:</t>
        </r>
        <r>
          <rPr>
            <sz val="9"/>
            <color indexed="81"/>
            <rFont val="Tahoma"/>
            <family val="2"/>
          </rPr>
          <t xml:space="preserve">
Parcial, se requiere flexibilización de regla fiscal</t>
        </r>
      </text>
    </comment>
    <comment ref="N432" authorId="0" shapeId="0" xr:uid="{00000000-0006-0000-0200-000021000000}">
      <text>
        <r>
          <rPr>
            <b/>
            <sz val="9"/>
            <color indexed="81"/>
            <rFont val="Tahoma"/>
            <family val="2"/>
          </rPr>
          <t>Maria:</t>
        </r>
        <r>
          <rPr>
            <sz val="9"/>
            <color indexed="81"/>
            <rFont val="Tahoma"/>
            <family val="2"/>
          </rPr>
          <t xml:space="preserve">
Parcial, se requiere flexibilización de regla fiscal</t>
        </r>
      </text>
    </comment>
    <comment ref="N433" authorId="0" shapeId="0" xr:uid="{00000000-0006-0000-0200-000022000000}">
      <text>
        <r>
          <rPr>
            <b/>
            <sz val="9"/>
            <color indexed="81"/>
            <rFont val="Tahoma"/>
            <family val="2"/>
          </rPr>
          <t>Maria:</t>
        </r>
        <r>
          <rPr>
            <sz val="9"/>
            <color indexed="81"/>
            <rFont val="Tahoma"/>
            <family val="2"/>
          </rPr>
          <t xml:space="preserve">
Parcial, se requiere flexibilización de regla fiscal</t>
        </r>
      </text>
    </comment>
    <comment ref="N434" authorId="0" shapeId="0" xr:uid="{00000000-0006-0000-0200-000023000000}">
      <text>
        <r>
          <rPr>
            <b/>
            <sz val="9"/>
            <color indexed="81"/>
            <rFont val="Tahoma"/>
            <family val="2"/>
          </rPr>
          <t>Maria:</t>
        </r>
        <r>
          <rPr>
            <sz val="9"/>
            <color indexed="81"/>
            <rFont val="Tahoma"/>
            <family val="2"/>
          </rPr>
          <t xml:space="preserve">
Parcial, se requiere flexibilización de regla fiscal</t>
        </r>
      </text>
    </comment>
    <comment ref="N435" authorId="0" shapeId="0" xr:uid="{00000000-0006-0000-0200-000024000000}">
      <text>
        <r>
          <rPr>
            <b/>
            <sz val="9"/>
            <color indexed="81"/>
            <rFont val="Tahoma"/>
            <family val="2"/>
          </rPr>
          <t>Maria:</t>
        </r>
        <r>
          <rPr>
            <sz val="9"/>
            <color indexed="81"/>
            <rFont val="Tahoma"/>
            <family val="2"/>
          </rPr>
          <t xml:space="preserve">
Parcial, se requiere flexibilización de regla fiscal</t>
        </r>
      </text>
    </comment>
    <comment ref="N436" authorId="0" shapeId="0" xr:uid="{00000000-0006-0000-0200-000025000000}">
      <text>
        <r>
          <rPr>
            <b/>
            <sz val="9"/>
            <color indexed="81"/>
            <rFont val="Tahoma"/>
            <family val="2"/>
          </rPr>
          <t>Maria:</t>
        </r>
        <r>
          <rPr>
            <sz val="9"/>
            <color indexed="81"/>
            <rFont val="Tahoma"/>
            <family val="2"/>
          </rPr>
          <t xml:space="preserve">
Parcial, se requiere flexibilización de regla fiscal</t>
        </r>
      </text>
    </comment>
    <comment ref="N437" authorId="0" shapeId="0" xr:uid="{00000000-0006-0000-0200-000026000000}">
      <text>
        <r>
          <rPr>
            <b/>
            <sz val="9"/>
            <color indexed="81"/>
            <rFont val="Tahoma"/>
            <family val="2"/>
          </rPr>
          <t>Maria:</t>
        </r>
        <r>
          <rPr>
            <sz val="9"/>
            <color indexed="81"/>
            <rFont val="Tahoma"/>
            <family val="2"/>
          </rPr>
          <t xml:space="preserve">
Parcial, se requiere flexibilización de regla fiscal</t>
        </r>
      </text>
    </comment>
    <comment ref="N438" authorId="0" shapeId="0" xr:uid="{00000000-0006-0000-0200-000027000000}">
      <text>
        <r>
          <rPr>
            <b/>
            <sz val="9"/>
            <color indexed="81"/>
            <rFont val="Tahoma"/>
            <family val="2"/>
          </rPr>
          <t>Maria:</t>
        </r>
        <r>
          <rPr>
            <sz val="9"/>
            <color indexed="81"/>
            <rFont val="Tahoma"/>
            <family val="2"/>
          </rPr>
          <t xml:space="preserve">
Parcial, se requiere flexibilización de regla fiscal</t>
        </r>
      </text>
    </comment>
    <comment ref="N439" authorId="0" shapeId="0" xr:uid="{00000000-0006-0000-0200-000028000000}">
      <text>
        <r>
          <rPr>
            <b/>
            <sz val="9"/>
            <color indexed="81"/>
            <rFont val="Tahoma"/>
            <family val="2"/>
          </rPr>
          <t>Maria:</t>
        </r>
        <r>
          <rPr>
            <sz val="9"/>
            <color indexed="81"/>
            <rFont val="Tahoma"/>
            <family val="2"/>
          </rPr>
          <t xml:space="preserve">
Parcial, se requiere flexibilización de regla fiscal</t>
        </r>
      </text>
    </comment>
    <comment ref="N440" authorId="0" shapeId="0" xr:uid="{00000000-0006-0000-0200-000029000000}">
      <text>
        <r>
          <rPr>
            <b/>
            <sz val="9"/>
            <color indexed="81"/>
            <rFont val="Tahoma"/>
            <family val="2"/>
          </rPr>
          <t>Maria:</t>
        </r>
        <r>
          <rPr>
            <sz val="9"/>
            <color indexed="81"/>
            <rFont val="Tahoma"/>
            <family val="2"/>
          </rPr>
          <t xml:space="preserve">
Parcial, se requiere flexibilización de regla fiscal</t>
        </r>
      </text>
    </comment>
    <comment ref="N441" authorId="0" shapeId="0" xr:uid="{00000000-0006-0000-0200-00002A000000}">
      <text>
        <r>
          <rPr>
            <b/>
            <sz val="9"/>
            <color indexed="81"/>
            <rFont val="Tahoma"/>
            <family val="2"/>
          </rPr>
          <t>Maria:</t>
        </r>
        <r>
          <rPr>
            <sz val="9"/>
            <color indexed="81"/>
            <rFont val="Tahoma"/>
            <family val="2"/>
          </rPr>
          <t xml:space="preserve">
Parcial, se requiere flexibilización de regla fiscal</t>
        </r>
      </text>
    </comment>
    <comment ref="N442" authorId="0" shapeId="0" xr:uid="{00000000-0006-0000-0200-00002B000000}">
      <text>
        <r>
          <rPr>
            <b/>
            <sz val="9"/>
            <color indexed="81"/>
            <rFont val="Tahoma"/>
            <family val="2"/>
          </rPr>
          <t>Maria:</t>
        </r>
        <r>
          <rPr>
            <sz val="9"/>
            <color indexed="81"/>
            <rFont val="Tahoma"/>
            <family val="2"/>
          </rPr>
          <t xml:space="preserve">
Parcial, se requiere flexibilización de regla fiscal</t>
        </r>
      </text>
    </comment>
    <comment ref="N443" authorId="0" shapeId="0" xr:uid="{00000000-0006-0000-0200-00002C000000}">
      <text>
        <r>
          <rPr>
            <b/>
            <sz val="9"/>
            <color indexed="81"/>
            <rFont val="Tahoma"/>
            <family val="2"/>
          </rPr>
          <t>Maria:</t>
        </r>
        <r>
          <rPr>
            <sz val="9"/>
            <color indexed="81"/>
            <rFont val="Tahoma"/>
            <family val="2"/>
          </rPr>
          <t xml:space="preserve">
Parcial, se requiere flexibilización de regla fiscal</t>
        </r>
      </text>
    </comment>
    <comment ref="N444" authorId="0" shapeId="0" xr:uid="{00000000-0006-0000-0200-00002D000000}">
      <text>
        <r>
          <rPr>
            <b/>
            <sz val="9"/>
            <color indexed="81"/>
            <rFont val="Tahoma"/>
            <family val="2"/>
          </rPr>
          <t>Maria:</t>
        </r>
        <r>
          <rPr>
            <sz val="9"/>
            <color indexed="81"/>
            <rFont val="Tahoma"/>
            <family val="2"/>
          </rPr>
          <t xml:space="preserve">
Parcial, se requiere flexibilización de regla fiscal</t>
        </r>
      </text>
    </comment>
    <comment ref="N445" authorId="0" shapeId="0" xr:uid="{00000000-0006-0000-0200-00002E000000}">
      <text>
        <r>
          <rPr>
            <b/>
            <sz val="9"/>
            <color indexed="81"/>
            <rFont val="Tahoma"/>
            <family val="2"/>
          </rPr>
          <t>Maria:</t>
        </r>
        <r>
          <rPr>
            <sz val="9"/>
            <color indexed="81"/>
            <rFont val="Tahoma"/>
            <family val="2"/>
          </rPr>
          <t xml:space="preserve">
Parcial, se requiere flexibilización de regla fiscal</t>
        </r>
      </text>
    </comment>
    <comment ref="N446" authorId="0" shapeId="0" xr:uid="{00000000-0006-0000-0200-00002F000000}">
      <text>
        <r>
          <rPr>
            <b/>
            <sz val="9"/>
            <color indexed="81"/>
            <rFont val="Tahoma"/>
            <family val="2"/>
          </rPr>
          <t>Maria:</t>
        </r>
        <r>
          <rPr>
            <sz val="9"/>
            <color indexed="81"/>
            <rFont val="Tahoma"/>
            <family val="2"/>
          </rPr>
          <t xml:space="preserve">
Parcial, se requiere flexibilización de regla fiscal</t>
        </r>
      </text>
    </comment>
    <comment ref="N447" authorId="0" shapeId="0" xr:uid="{00000000-0006-0000-0200-000030000000}">
      <text>
        <r>
          <rPr>
            <b/>
            <sz val="9"/>
            <color indexed="81"/>
            <rFont val="Tahoma"/>
            <family val="2"/>
          </rPr>
          <t>Maria:</t>
        </r>
        <r>
          <rPr>
            <sz val="9"/>
            <color indexed="81"/>
            <rFont val="Tahoma"/>
            <family val="2"/>
          </rPr>
          <t xml:space="preserve">
Parcial, se requiere flexibilización de regla fiscal</t>
        </r>
      </text>
    </comment>
    <comment ref="N448" authorId="0" shapeId="0" xr:uid="{00000000-0006-0000-0200-000031000000}">
      <text>
        <r>
          <rPr>
            <b/>
            <sz val="9"/>
            <color indexed="81"/>
            <rFont val="Tahoma"/>
            <family val="2"/>
          </rPr>
          <t>Maria:</t>
        </r>
        <r>
          <rPr>
            <sz val="9"/>
            <color indexed="81"/>
            <rFont val="Tahoma"/>
            <family val="2"/>
          </rPr>
          <t xml:space="preserve">
Parcial, se requiere flexibilización de regla fiscal</t>
        </r>
      </text>
    </comment>
    <comment ref="N450" authorId="0" shapeId="0" xr:uid="{00000000-0006-0000-0200-000032000000}">
      <text>
        <r>
          <rPr>
            <b/>
            <sz val="9"/>
            <color indexed="81"/>
            <rFont val="Tahoma"/>
            <family val="2"/>
          </rPr>
          <t>Maria:</t>
        </r>
        <r>
          <rPr>
            <sz val="9"/>
            <color indexed="81"/>
            <rFont val="Tahoma"/>
            <family val="2"/>
          </rPr>
          <t xml:space="preserve">
Parcial, se requiere flexibilización de regla fiscal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Daniela C Aragón Hernández</author>
    <author>Autor</author>
  </authors>
  <commentList>
    <comment ref="A2" authorId="0" shapeId="0" xr:uid="{00000000-0006-0000-0300-000001000000}">
      <text>
        <r>
          <rPr>
            <b/>
            <sz val="9"/>
            <color indexed="81"/>
            <rFont val="Tahoma"/>
            <family val="2"/>
          </rPr>
          <t>Código:
Decreto - Componente - Fuente de Financiamiento - Consecutivo</t>
        </r>
      </text>
    </comment>
    <comment ref="I251" authorId="0" shapeId="0" xr:uid="{00000000-0006-0000-0300-000002000000}">
      <text>
        <r>
          <rPr>
            <b/>
            <sz val="9"/>
            <color indexed="81"/>
            <rFont val="Tahoma"/>
            <charset val="1"/>
          </rPr>
          <t>Modificación: disminución en la cantidad. Acuerdo N° 089-04-2021</t>
        </r>
      </text>
    </comment>
    <comment ref="I252" authorId="0" shapeId="0" xr:uid="{00000000-0006-0000-0300-000003000000}">
      <text>
        <r>
          <rPr>
            <sz val="9"/>
            <color indexed="81"/>
            <rFont val="Tahoma"/>
            <charset val="1"/>
          </rPr>
          <t>Modificación Acuerdo N° 089-04-2021</t>
        </r>
      </text>
    </comment>
    <comment ref="I253" authorId="0" shapeId="0" xr:uid="{00000000-0006-0000-0300-000004000000}">
      <text>
        <r>
          <rPr>
            <b/>
            <sz val="9"/>
            <color indexed="81"/>
            <rFont val="Tahoma"/>
            <charset val="1"/>
          </rPr>
          <t>Modificación Acuerdo N° 089-04-2021</t>
        </r>
      </text>
    </comment>
    <comment ref="I254" authorId="0" shapeId="0" xr:uid="{00000000-0006-0000-0300-000005000000}">
      <text>
        <r>
          <rPr>
            <b/>
            <sz val="9"/>
            <color indexed="81"/>
            <rFont val="Tahoma"/>
            <charset val="1"/>
          </rPr>
          <t>Modificación Acuerdo N° 089-04-2021</t>
        </r>
      </text>
    </comment>
    <comment ref="I255" authorId="0" shapeId="0" xr:uid="{00000000-0006-0000-0300-000006000000}">
      <text>
        <r>
          <rPr>
            <b/>
            <sz val="9"/>
            <color indexed="81"/>
            <rFont val="Tahoma"/>
            <charset val="1"/>
          </rPr>
          <t>Modificación Acuerdo N° 089-04-2021</t>
        </r>
        <r>
          <rPr>
            <sz val="9"/>
            <color indexed="81"/>
            <rFont val="Tahoma"/>
            <charset val="1"/>
          </rPr>
          <t xml:space="preserve">
</t>
        </r>
      </text>
    </comment>
    <comment ref="J673" authorId="1" shapeId="0" xr:uid="{00000000-0006-0000-0300-000007000000}">
      <text>
        <r>
          <rPr>
            <b/>
            <sz val="9"/>
            <color indexed="81"/>
            <rFont val="Tahoma"/>
            <family val="2"/>
          </rPr>
          <t>Autor:</t>
        </r>
        <r>
          <rPr>
            <sz val="9"/>
            <color indexed="81"/>
            <rFont val="Tahoma"/>
            <family val="2"/>
          </rPr>
          <t xml:space="preserve">
No se colocron los montos totales. Se tomaron los montos unitarios presentes en la solicitud de requerimieto ¢5000 cada caja</t>
        </r>
      </text>
    </comment>
    <comment ref="J693" authorId="1" shapeId="0" xr:uid="{00000000-0006-0000-0300-000008000000}">
      <text>
        <r>
          <rPr>
            <b/>
            <sz val="9"/>
            <color indexed="81"/>
            <rFont val="Tahoma"/>
            <family val="2"/>
          </rPr>
          <t>Autor:</t>
        </r>
        <r>
          <rPr>
            <sz val="9"/>
            <color indexed="81"/>
            <rFont val="Tahoma"/>
            <family val="2"/>
          </rPr>
          <t xml:space="preserve">
Aparecen los precios unitarios, se toma el dato proporcionado (¢1000 cada caja)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H31" authorId="0" shapeId="0" xr:uid="{00000000-0006-0000-0D00-000001000000}">
      <text>
        <r>
          <rPr>
            <b/>
            <sz val="9"/>
            <color indexed="81"/>
            <rFont val="Tahoma"/>
            <family val="2"/>
          </rPr>
          <t>Maria:</t>
        </r>
        <r>
          <rPr>
            <sz val="9"/>
            <color indexed="81"/>
            <rFont val="Tahoma"/>
            <family val="2"/>
          </rPr>
          <t xml:space="preserve">
Cantidad mensual </t>
        </r>
      </text>
    </comment>
    <comment ref="H32" authorId="0" shapeId="0" xr:uid="{00000000-0006-0000-0D00-000002000000}">
      <text>
        <r>
          <rPr>
            <b/>
            <sz val="9"/>
            <color indexed="81"/>
            <rFont val="Tahoma"/>
            <family val="2"/>
          </rPr>
          <t>Maria:</t>
        </r>
        <r>
          <rPr>
            <sz val="9"/>
            <color indexed="81"/>
            <rFont val="Tahoma"/>
            <family val="2"/>
          </rPr>
          <t xml:space="preserve">
Cifras mensuales </t>
        </r>
      </text>
    </comment>
    <comment ref="H283" authorId="0" shapeId="0" xr:uid="{00000000-0006-0000-0D00-000003000000}">
      <text>
        <r>
          <rPr>
            <b/>
            <sz val="9"/>
            <color indexed="81"/>
            <rFont val="Tahoma"/>
            <family val="2"/>
          </rPr>
          <t>Maria:</t>
        </r>
        <r>
          <rPr>
            <sz val="9"/>
            <color indexed="81"/>
            <rFont val="Tahoma"/>
            <family val="2"/>
          </rPr>
          <t xml:space="preserve">
Cifras mensuales </t>
        </r>
      </text>
    </comment>
    <comment ref="H284" authorId="0" shapeId="0" xr:uid="{00000000-0006-0000-0D00-000004000000}">
      <text>
        <r>
          <rPr>
            <b/>
            <sz val="9"/>
            <color indexed="81"/>
            <rFont val="Tahoma"/>
            <family val="2"/>
          </rPr>
          <t>Maria:</t>
        </r>
        <r>
          <rPr>
            <sz val="9"/>
            <color indexed="81"/>
            <rFont val="Tahoma"/>
            <family val="2"/>
          </rPr>
          <t xml:space="preserve">
Cifras mensuales </t>
        </r>
      </text>
    </comment>
    <comment ref="H285" authorId="0" shapeId="0" xr:uid="{00000000-0006-0000-0D00-000005000000}">
      <text>
        <r>
          <rPr>
            <b/>
            <sz val="9"/>
            <color indexed="81"/>
            <rFont val="Tahoma"/>
            <family val="2"/>
          </rPr>
          <t>Maria:</t>
        </r>
        <r>
          <rPr>
            <sz val="9"/>
            <color indexed="81"/>
            <rFont val="Tahoma"/>
            <family val="2"/>
          </rPr>
          <t xml:space="preserve">
Cifras mensuales </t>
        </r>
      </text>
    </comment>
    <comment ref="H286" authorId="0" shapeId="0" xr:uid="{00000000-0006-0000-0D00-000006000000}">
      <text>
        <r>
          <rPr>
            <b/>
            <sz val="9"/>
            <color indexed="81"/>
            <rFont val="Tahoma"/>
            <family val="2"/>
          </rPr>
          <t>Maria:</t>
        </r>
        <r>
          <rPr>
            <sz val="9"/>
            <color indexed="81"/>
            <rFont val="Tahoma"/>
            <family val="2"/>
          </rPr>
          <t xml:space="preserve">
Cifras mensuales </t>
        </r>
      </text>
    </comment>
    <comment ref="H287" authorId="0" shapeId="0" xr:uid="{00000000-0006-0000-0D00-000007000000}">
      <text>
        <r>
          <rPr>
            <b/>
            <sz val="9"/>
            <color indexed="81"/>
            <rFont val="Tahoma"/>
            <family val="2"/>
          </rPr>
          <t>Maria:</t>
        </r>
        <r>
          <rPr>
            <sz val="9"/>
            <color indexed="81"/>
            <rFont val="Tahoma"/>
            <family val="2"/>
          </rPr>
          <t xml:space="preserve">
Cifras mensuales </t>
        </r>
      </text>
    </comment>
    <comment ref="H288" authorId="0" shapeId="0" xr:uid="{00000000-0006-0000-0D00-000008000000}">
      <text>
        <r>
          <rPr>
            <b/>
            <sz val="9"/>
            <color indexed="81"/>
            <rFont val="Tahoma"/>
            <family val="2"/>
          </rPr>
          <t>Maria:</t>
        </r>
        <r>
          <rPr>
            <sz val="9"/>
            <color indexed="81"/>
            <rFont val="Tahoma"/>
            <family val="2"/>
          </rPr>
          <t xml:space="preserve">
Cifras mensuales </t>
        </r>
      </text>
    </comment>
    <comment ref="H289" authorId="0" shapeId="0" xr:uid="{00000000-0006-0000-0D00-000009000000}">
      <text>
        <r>
          <rPr>
            <b/>
            <sz val="9"/>
            <color indexed="81"/>
            <rFont val="Tahoma"/>
            <family val="2"/>
          </rPr>
          <t>Maria:</t>
        </r>
        <r>
          <rPr>
            <sz val="9"/>
            <color indexed="81"/>
            <rFont val="Tahoma"/>
            <family val="2"/>
          </rPr>
          <t xml:space="preserve">
Cifras mensuales </t>
        </r>
      </text>
    </comment>
    <comment ref="I362" authorId="0" shapeId="0" xr:uid="{00000000-0006-0000-0D00-00000A000000}">
      <text>
        <r>
          <rPr>
            <b/>
            <sz val="9"/>
            <color indexed="81"/>
            <rFont val="Tahoma"/>
            <family val="2"/>
          </rPr>
          <t>Maria:</t>
        </r>
        <r>
          <rPr>
            <sz val="9"/>
            <color indexed="81"/>
            <rFont val="Tahoma"/>
            <family val="2"/>
          </rPr>
          <t xml:space="preserve">
Parcial, se requiere flexibilización de regla fiscal</t>
        </r>
      </text>
    </comment>
    <comment ref="I363" authorId="0" shapeId="0" xr:uid="{00000000-0006-0000-0D00-00000B000000}">
      <text>
        <r>
          <rPr>
            <b/>
            <sz val="9"/>
            <color indexed="81"/>
            <rFont val="Tahoma"/>
            <family val="2"/>
          </rPr>
          <t>Maria:</t>
        </r>
        <r>
          <rPr>
            <sz val="9"/>
            <color indexed="81"/>
            <rFont val="Tahoma"/>
            <family val="2"/>
          </rPr>
          <t xml:space="preserve">
Parcial, se requiere flexibilización de regla fiscal</t>
        </r>
      </text>
    </comment>
    <comment ref="I364" authorId="0" shapeId="0" xr:uid="{00000000-0006-0000-0D00-00000C000000}">
      <text>
        <r>
          <rPr>
            <b/>
            <sz val="9"/>
            <color indexed="81"/>
            <rFont val="Tahoma"/>
            <family val="2"/>
          </rPr>
          <t>Maria:</t>
        </r>
        <r>
          <rPr>
            <sz val="9"/>
            <color indexed="81"/>
            <rFont val="Tahoma"/>
            <family val="2"/>
          </rPr>
          <t xml:space="preserve">
Parcial, se requiere flexibilización de regla fiscal</t>
        </r>
      </text>
    </comment>
    <comment ref="I365" authorId="0" shapeId="0" xr:uid="{00000000-0006-0000-0D00-00000D000000}">
      <text>
        <r>
          <rPr>
            <b/>
            <sz val="9"/>
            <color indexed="81"/>
            <rFont val="Tahoma"/>
            <family val="2"/>
          </rPr>
          <t>Maria:</t>
        </r>
        <r>
          <rPr>
            <sz val="9"/>
            <color indexed="81"/>
            <rFont val="Tahoma"/>
            <family val="2"/>
          </rPr>
          <t xml:space="preserve">
Parcial, se requiere flexibilización de regla fiscal</t>
        </r>
      </text>
    </comment>
    <comment ref="I366" authorId="0" shapeId="0" xr:uid="{00000000-0006-0000-0D00-00000E000000}">
      <text>
        <r>
          <rPr>
            <b/>
            <sz val="9"/>
            <color indexed="81"/>
            <rFont val="Tahoma"/>
            <family val="2"/>
          </rPr>
          <t>Maria:</t>
        </r>
        <r>
          <rPr>
            <sz val="9"/>
            <color indexed="81"/>
            <rFont val="Tahoma"/>
            <family val="2"/>
          </rPr>
          <t xml:space="preserve">
Parcial, se requiere flexibilización de regla fiscal</t>
        </r>
      </text>
    </comment>
    <comment ref="I367" authorId="0" shapeId="0" xr:uid="{00000000-0006-0000-0D00-00000F000000}">
      <text>
        <r>
          <rPr>
            <b/>
            <sz val="9"/>
            <color indexed="81"/>
            <rFont val="Tahoma"/>
            <family val="2"/>
          </rPr>
          <t>Maria:</t>
        </r>
        <r>
          <rPr>
            <sz val="9"/>
            <color indexed="81"/>
            <rFont val="Tahoma"/>
            <family val="2"/>
          </rPr>
          <t xml:space="preserve">
Parcial, se requiere flexibilización de regla fiscal</t>
        </r>
      </text>
    </comment>
    <comment ref="I368" authorId="0" shapeId="0" xr:uid="{00000000-0006-0000-0D00-000010000000}">
      <text>
        <r>
          <rPr>
            <b/>
            <sz val="9"/>
            <color indexed="81"/>
            <rFont val="Tahoma"/>
            <family val="2"/>
          </rPr>
          <t>Maria:</t>
        </r>
        <r>
          <rPr>
            <sz val="9"/>
            <color indexed="81"/>
            <rFont val="Tahoma"/>
            <family val="2"/>
          </rPr>
          <t xml:space="preserve">
Parcial, se requiere flexibilización de regla fiscal</t>
        </r>
      </text>
    </comment>
    <comment ref="I369" authorId="0" shapeId="0" xr:uid="{00000000-0006-0000-0D00-000011000000}">
      <text>
        <r>
          <rPr>
            <b/>
            <sz val="9"/>
            <color indexed="81"/>
            <rFont val="Tahoma"/>
            <family val="2"/>
          </rPr>
          <t>Maria:</t>
        </r>
        <r>
          <rPr>
            <sz val="9"/>
            <color indexed="81"/>
            <rFont val="Tahoma"/>
            <family val="2"/>
          </rPr>
          <t xml:space="preserve">
Parcial, se requiere flexibilización de regla fiscal</t>
        </r>
      </text>
    </comment>
    <comment ref="I370" authorId="0" shapeId="0" xr:uid="{00000000-0006-0000-0D00-000012000000}">
      <text>
        <r>
          <rPr>
            <b/>
            <sz val="9"/>
            <color indexed="81"/>
            <rFont val="Tahoma"/>
            <family val="2"/>
          </rPr>
          <t>Maria:</t>
        </r>
        <r>
          <rPr>
            <sz val="9"/>
            <color indexed="81"/>
            <rFont val="Tahoma"/>
            <family val="2"/>
          </rPr>
          <t xml:space="preserve">
Parcial, se requiere flexibilización de regla fiscal</t>
        </r>
      </text>
    </comment>
    <comment ref="I371" authorId="0" shapeId="0" xr:uid="{00000000-0006-0000-0D00-000013000000}">
      <text>
        <r>
          <rPr>
            <b/>
            <sz val="9"/>
            <color indexed="81"/>
            <rFont val="Tahoma"/>
            <family val="2"/>
          </rPr>
          <t>Maria:</t>
        </r>
        <r>
          <rPr>
            <sz val="9"/>
            <color indexed="81"/>
            <rFont val="Tahoma"/>
            <family val="2"/>
          </rPr>
          <t xml:space="preserve">
Parcial, se requiere flexibilización de regla fiscal</t>
        </r>
      </text>
    </comment>
    <comment ref="I372" authorId="0" shapeId="0" xr:uid="{00000000-0006-0000-0D00-000014000000}">
      <text>
        <r>
          <rPr>
            <b/>
            <sz val="9"/>
            <color indexed="81"/>
            <rFont val="Tahoma"/>
            <family val="2"/>
          </rPr>
          <t>Maria:</t>
        </r>
        <r>
          <rPr>
            <sz val="9"/>
            <color indexed="81"/>
            <rFont val="Tahoma"/>
            <family val="2"/>
          </rPr>
          <t xml:space="preserve">
Parcial, se requiere flexibilización de regla fiscal</t>
        </r>
      </text>
    </comment>
    <comment ref="I373" authorId="0" shapeId="0" xr:uid="{00000000-0006-0000-0D00-000015000000}">
      <text>
        <r>
          <rPr>
            <b/>
            <sz val="9"/>
            <color indexed="81"/>
            <rFont val="Tahoma"/>
            <family val="2"/>
          </rPr>
          <t>Maria:</t>
        </r>
        <r>
          <rPr>
            <sz val="9"/>
            <color indexed="81"/>
            <rFont val="Tahoma"/>
            <family val="2"/>
          </rPr>
          <t xml:space="preserve">
Parcial, se requiere flexibilización de regla fiscal</t>
        </r>
      </text>
    </comment>
    <comment ref="I374" authorId="0" shapeId="0" xr:uid="{00000000-0006-0000-0D00-000016000000}">
      <text>
        <r>
          <rPr>
            <b/>
            <sz val="9"/>
            <color indexed="81"/>
            <rFont val="Tahoma"/>
            <family val="2"/>
          </rPr>
          <t>Maria:</t>
        </r>
        <r>
          <rPr>
            <sz val="9"/>
            <color indexed="81"/>
            <rFont val="Tahoma"/>
            <family val="2"/>
          </rPr>
          <t xml:space="preserve">
Parcial, se requiere flexibilización de regla fiscal</t>
        </r>
      </text>
    </comment>
    <comment ref="I375" authorId="0" shapeId="0" xr:uid="{00000000-0006-0000-0D00-000017000000}">
      <text>
        <r>
          <rPr>
            <b/>
            <sz val="9"/>
            <color indexed="81"/>
            <rFont val="Tahoma"/>
            <family val="2"/>
          </rPr>
          <t>Maria:</t>
        </r>
        <r>
          <rPr>
            <sz val="9"/>
            <color indexed="81"/>
            <rFont val="Tahoma"/>
            <family val="2"/>
          </rPr>
          <t xml:space="preserve">
Parcial, se requiere flexibilización de regla fiscal</t>
        </r>
      </text>
    </comment>
    <comment ref="I376" authorId="0" shapeId="0" xr:uid="{00000000-0006-0000-0D00-000018000000}">
      <text>
        <r>
          <rPr>
            <b/>
            <sz val="9"/>
            <color indexed="81"/>
            <rFont val="Tahoma"/>
            <family val="2"/>
          </rPr>
          <t>Maria:</t>
        </r>
        <r>
          <rPr>
            <sz val="9"/>
            <color indexed="81"/>
            <rFont val="Tahoma"/>
            <family val="2"/>
          </rPr>
          <t xml:space="preserve">
Parcial, se requiere flexibilización de regla fiscal</t>
        </r>
      </text>
    </comment>
    <comment ref="I377" authorId="0" shapeId="0" xr:uid="{00000000-0006-0000-0D00-000019000000}">
      <text>
        <r>
          <rPr>
            <b/>
            <sz val="9"/>
            <color indexed="81"/>
            <rFont val="Tahoma"/>
            <family val="2"/>
          </rPr>
          <t>Maria:</t>
        </r>
        <r>
          <rPr>
            <sz val="9"/>
            <color indexed="81"/>
            <rFont val="Tahoma"/>
            <family val="2"/>
          </rPr>
          <t xml:space="preserve">
Parcial, se requiere flexibilización de regla fiscal</t>
        </r>
      </text>
    </comment>
    <comment ref="I378" authorId="0" shapeId="0" xr:uid="{00000000-0006-0000-0D00-00001A000000}">
      <text>
        <r>
          <rPr>
            <b/>
            <sz val="9"/>
            <color indexed="81"/>
            <rFont val="Tahoma"/>
            <family val="2"/>
          </rPr>
          <t>Maria:</t>
        </r>
        <r>
          <rPr>
            <sz val="9"/>
            <color indexed="81"/>
            <rFont val="Tahoma"/>
            <family val="2"/>
          </rPr>
          <t xml:space="preserve">
Parcial, se requiere flexibilización de regla fiscal</t>
        </r>
      </text>
    </comment>
    <comment ref="I379" authorId="0" shapeId="0" xr:uid="{00000000-0006-0000-0D00-00001B000000}">
      <text>
        <r>
          <rPr>
            <b/>
            <sz val="9"/>
            <color indexed="81"/>
            <rFont val="Tahoma"/>
            <family val="2"/>
          </rPr>
          <t>Maria:</t>
        </r>
        <r>
          <rPr>
            <sz val="9"/>
            <color indexed="81"/>
            <rFont val="Tahoma"/>
            <family val="2"/>
          </rPr>
          <t xml:space="preserve">
Parcial, se requiere flexibilización de regla fiscal</t>
        </r>
      </text>
    </comment>
    <comment ref="I380" authorId="0" shapeId="0" xr:uid="{00000000-0006-0000-0D00-00001C000000}">
      <text>
        <r>
          <rPr>
            <b/>
            <sz val="9"/>
            <color indexed="81"/>
            <rFont val="Tahoma"/>
            <family val="2"/>
          </rPr>
          <t>Maria:</t>
        </r>
        <r>
          <rPr>
            <sz val="9"/>
            <color indexed="81"/>
            <rFont val="Tahoma"/>
            <family val="2"/>
          </rPr>
          <t xml:space="preserve">
Parcial, se requiere flexibilización de regla fiscal</t>
        </r>
      </text>
    </comment>
    <comment ref="I381" authorId="0" shapeId="0" xr:uid="{00000000-0006-0000-0D00-00001D000000}">
      <text>
        <r>
          <rPr>
            <b/>
            <sz val="9"/>
            <color indexed="81"/>
            <rFont val="Tahoma"/>
            <family val="2"/>
          </rPr>
          <t>Maria:</t>
        </r>
        <r>
          <rPr>
            <sz val="9"/>
            <color indexed="81"/>
            <rFont val="Tahoma"/>
            <family val="2"/>
          </rPr>
          <t xml:space="preserve">
</t>
        </r>
      </text>
    </comment>
    <comment ref="I382" authorId="0" shapeId="0" xr:uid="{00000000-0006-0000-0D00-00001E000000}">
      <text>
        <r>
          <rPr>
            <b/>
            <sz val="9"/>
            <color indexed="81"/>
            <rFont val="Tahoma"/>
            <family val="2"/>
          </rPr>
          <t>Maria:</t>
        </r>
        <r>
          <rPr>
            <sz val="9"/>
            <color indexed="81"/>
            <rFont val="Tahoma"/>
            <family val="2"/>
          </rPr>
          <t xml:space="preserve">
</t>
        </r>
      </text>
    </comment>
    <comment ref="I383" authorId="0" shapeId="0" xr:uid="{00000000-0006-0000-0D00-00001F000000}">
      <text>
        <r>
          <rPr>
            <b/>
            <sz val="9"/>
            <color indexed="81"/>
            <rFont val="Tahoma"/>
            <family val="2"/>
          </rPr>
          <t>Maria:</t>
        </r>
        <r>
          <rPr>
            <sz val="9"/>
            <color indexed="81"/>
            <rFont val="Tahoma"/>
            <family val="2"/>
          </rPr>
          <t xml:space="preserve">
Parcial, se requiere flexibilización de regla fiscal</t>
        </r>
      </text>
    </comment>
    <comment ref="I384" authorId="0" shapeId="0" xr:uid="{00000000-0006-0000-0D00-000020000000}">
      <text>
        <r>
          <rPr>
            <b/>
            <sz val="9"/>
            <color indexed="81"/>
            <rFont val="Tahoma"/>
            <family val="2"/>
          </rPr>
          <t>Maria:</t>
        </r>
        <r>
          <rPr>
            <sz val="9"/>
            <color indexed="81"/>
            <rFont val="Tahoma"/>
            <family val="2"/>
          </rPr>
          <t xml:space="preserve">
Parcial, se requiere flexibilización de regla fiscal</t>
        </r>
      </text>
    </comment>
    <comment ref="I385" authorId="0" shapeId="0" xr:uid="{00000000-0006-0000-0D00-000021000000}">
      <text>
        <r>
          <rPr>
            <b/>
            <sz val="9"/>
            <color indexed="81"/>
            <rFont val="Tahoma"/>
            <family val="2"/>
          </rPr>
          <t>Maria:</t>
        </r>
        <r>
          <rPr>
            <sz val="9"/>
            <color indexed="81"/>
            <rFont val="Tahoma"/>
            <family val="2"/>
          </rPr>
          <t xml:space="preserve">
Parcial, se requiere flexibilización de regla fiscal</t>
        </r>
      </text>
    </comment>
    <comment ref="I386" authorId="0" shapeId="0" xr:uid="{00000000-0006-0000-0D00-000022000000}">
      <text>
        <r>
          <rPr>
            <b/>
            <sz val="9"/>
            <color indexed="81"/>
            <rFont val="Tahoma"/>
            <family val="2"/>
          </rPr>
          <t>Maria:</t>
        </r>
        <r>
          <rPr>
            <sz val="9"/>
            <color indexed="81"/>
            <rFont val="Tahoma"/>
            <family val="2"/>
          </rPr>
          <t xml:space="preserve">
Parcial, se requiere flexibilización de regla fiscal</t>
        </r>
      </text>
    </comment>
    <comment ref="I387" authorId="0" shapeId="0" xr:uid="{00000000-0006-0000-0D00-000023000000}">
      <text>
        <r>
          <rPr>
            <b/>
            <sz val="9"/>
            <color indexed="81"/>
            <rFont val="Tahoma"/>
            <family val="2"/>
          </rPr>
          <t>Maria:</t>
        </r>
        <r>
          <rPr>
            <sz val="9"/>
            <color indexed="81"/>
            <rFont val="Tahoma"/>
            <family val="2"/>
          </rPr>
          <t xml:space="preserve">
Parcial, se requiere flexibilización de regla fiscal</t>
        </r>
      </text>
    </comment>
    <comment ref="I388" authorId="0" shapeId="0" xr:uid="{00000000-0006-0000-0D00-000024000000}">
      <text>
        <r>
          <rPr>
            <b/>
            <sz val="9"/>
            <color indexed="81"/>
            <rFont val="Tahoma"/>
            <family val="2"/>
          </rPr>
          <t>Maria:</t>
        </r>
        <r>
          <rPr>
            <sz val="9"/>
            <color indexed="81"/>
            <rFont val="Tahoma"/>
            <family val="2"/>
          </rPr>
          <t xml:space="preserve">
Parcial, se requiere flexibilización de regla fiscal</t>
        </r>
      </text>
    </comment>
    <comment ref="I389" authorId="0" shapeId="0" xr:uid="{00000000-0006-0000-0D00-000025000000}">
      <text>
        <r>
          <rPr>
            <b/>
            <sz val="9"/>
            <color indexed="81"/>
            <rFont val="Tahoma"/>
            <family val="2"/>
          </rPr>
          <t>Maria:</t>
        </r>
        <r>
          <rPr>
            <sz val="9"/>
            <color indexed="81"/>
            <rFont val="Tahoma"/>
            <family val="2"/>
          </rPr>
          <t xml:space="preserve">
Parcial, se requiere flexibilización de regla fiscal</t>
        </r>
      </text>
    </comment>
    <comment ref="I390" authorId="0" shapeId="0" xr:uid="{00000000-0006-0000-0D00-000026000000}">
      <text>
        <r>
          <rPr>
            <b/>
            <sz val="9"/>
            <color indexed="81"/>
            <rFont val="Tahoma"/>
            <family val="2"/>
          </rPr>
          <t>Maria:</t>
        </r>
        <r>
          <rPr>
            <sz val="9"/>
            <color indexed="81"/>
            <rFont val="Tahoma"/>
            <family val="2"/>
          </rPr>
          <t xml:space="preserve">
Parcial, se requiere flexibilización de regla fiscal</t>
        </r>
      </text>
    </comment>
    <comment ref="I391" authorId="0" shapeId="0" xr:uid="{00000000-0006-0000-0D00-000027000000}">
      <text>
        <r>
          <rPr>
            <b/>
            <sz val="9"/>
            <color indexed="81"/>
            <rFont val="Tahoma"/>
            <family val="2"/>
          </rPr>
          <t>Maria:</t>
        </r>
        <r>
          <rPr>
            <sz val="9"/>
            <color indexed="81"/>
            <rFont val="Tahoma"/>
            <family val="2"/>
          </rPr>
          <t xml:space="preserve">
Parcial, se requiere flexibilización de regla fiscal</t>
        </r>
      </text>
    </comment>
    <comment ref="I392" authorId="0" shapeId="0" xr:uid="{00000000-0006-0000-0D00-000028000000}">
      <text>
        <r>
          <rPr>
            <b/>
            <sz val="9"/>
            <color indexed="81"/>
            <rFont val="Tahoma"/>
            <family val="2"/>
          </rPr>
          <t>Maria:</t>
        </r>
        <r>
          <rPr>
            <sz val="9"/>
            <color indexed="81"/>
            <rFont val="Tahoma"/>
            <family val="2"/>
          </rPr>
          <t xml:space="preserve">
Parcial, se requiere flexibilización de regla fiscal</t>
        </r>
      </text>
    </comment>
    <comment ref="I393" authorId="0" shapeId="0" xr:uid="{00000000-0006-0000-0D00-000029000000}">
      <text>
        <r>
          <rPr>
            <b/>
            <sz val="9"/>
            <color indexed="81"/>
            <rFont val="Tahoma"/>
            <family val="2"/>
          </rPr>
          <t>Maria:</t>
        </r>
        <r>
          <rPr>
            <sz val="9"/>
            <color indexed="81"/>
            <rFont val="Tahoma"/>
            <family val="2"/>
          </rPr>
          <t xml:space="preserve">
Parcial, se requiere flexibilización de regla fiscal</t>
        </r>
      </text>
    </comment>
    <comment ref="I394" authorId="0" shapeId="0" xr:uid="{00000000-0006-0000-0D00-00002A000000}">
      <text>
        <r>
          <rPr>
            <b/>
            <sz val="9"/>
            <color indexed="81"/>
            <rFont val="Tahoma"/>
            <family val="2"/>
          </rPr>
          <t>Maria:</t>
        </r>
        <r>
          <rPr>
            <sz val="9"/>
            <color indexed="81"/>
            <rFont val="Tahoma"/>
            <family val="2"/>
          </rPr>
          <t xml:space="preserve">
Parcial, se requiere flexibilización de regla fiscal</t>
        </r>
      </text>
    </comment>
    <comment ref="I395" authorId="0" shapeId="0" xr:uid="{00000000-0006-0000-0D00-00002B000000}">
      <text>
        <r>
          <rPr>
            <b/>
            <sz val="9"/>
            <color indexed="81"/>
            <rFont val="Tahoma"/>
            <family val="2"/>
          </rPr>
          <t>Maria:</t>
        </r>
        <r>
          <rPr>
            <sz val="9"/>
            <color indexed="81"/>
            <rFont val="Tahoma"/>
            <family val="2"/>
          </rPr>
          <t xml:space="preserve">
Parcial, se requiere flexibilización de regla fiscal</t>
        </r>
      </text>
    </comment>
    <comment ref="I396" authorId="0" shapeId="0" xr:uid="{00000000-0006-0000-0D00-00002C000000}">
      <text>
        <r>
          <rPr>
            <b/>
            <sz val="9"/>
            <color indexed="81"/>
            <rFont val="Tahoma"/>
            <family val="2"/>
          </rPr>
          <t>Maria:</t>
        </r>
        <r>
          <rPr>
            <sz val="9"/>
            <color indexed="81"/>
            <rFont val="Tahoma"/>
            <family val="2"/>
          </rPr>
          <t xml:space="preserve">
Parcial, se requiere flexibilización de regla fiscal</t>
        </r>
      </text>
    </comment>
    <comment ref="I397" authorId="0" shapeId="0" xr:uid="{00000000-0006-0000-0D00-00002D000000}">
      <text>
        <r>
          <rPr>
            <b/>
            <sz val="9"/>
            <color indexed="81"/>
            <rFont val="Tahoma"/>
            <family val="2"/>
          </rPr>
          <t>Maria:</t>
        </r>
        <r>
          <rPr>
            <sz val="9"/>
            <color indexed="81"/>
            <rFont val="Tahoma"/>
            <family val="2"/>
          </rPr>
          <t xml:space="preserve">
Parcial, se requiere flexibilización de regla fiscal</t>
        </r>
      </text>
    </comment>
    <comment ref="I398" authorId="0" shapeId="0" xr:uid="{00000000-0006-0000-0D00-00002E000000}">
      <text>
        <r>
          <rPr>
            <b/>
            <sz val="9"/>
            <color indexed="81"/>
            <rFont val="Tahoma"/>
            <family val="2"/>
          </rPr>
          <t>Maria:</t>
        </r>
        <r>
          <rPr>
            <sz val="9"/>
            <color indexed="81"/>
            <rFont val="Tahoma"/>
            <family val="2"/>
          </rPr>
          <t xml:space="preserve">
Parcial, se requiere flexibilización de regla fiscal</t>
        </r>
      </text>
    </comment>
    <comment ref="I399" authorId="0" shapeId="0" xr:uid="{00000000-0006-0000-0D00-00002F000000}">
      <text>
        <r>
          <rPr>
            <b/>
            <sz val="9"/>
            <color indexed="81"/>
            <rFont val="Tahoma"/>
            <family val="2"/>
          </rPr>
          <t>Maria:</t>
        </r>
        <r>
          <rPr>
            <sz val="9"/>
            <color indexed="81"/>
            <rFont val="Tahoma"/>
            <family val="2"/>
          </rPr>
          <t xml:space="preserve">
Parcial, se requiere flexibilización de regla fiscal</t>
        </r>
      </text>
    </comment>
    <comment ref="I400" authorId="0" shapeId="0" xr:uid="{00000000-0006-0000-0D00-000030000000}">
      <text>
        <r>
          <rPr>
            <b/>
            <sz val="9"/>
            <color indexed="81"/>
            <rFont val="Tahoma"/>
            <family val="2"/>
          </rPr>
          <t>Maria:</t>
        </r>
        <r>
          <rPr>
            <sz val="9"/>
            <color indexed="81"/>
            <rFont val="Tahoma"/>
            <family val="2"/>
          </rPr>
          <t xml:space="preserve">
Parcial, se requiere flexibilización de regla fiscal</t>
        </r>
      </text>
    </comment>
    <comment ref="I401" authorId="0" shapeId="0" xr:uid="{00000000-0006-0000-0D00-000031000000}">
      <text>
        <r>
          <rPr>
            <b/>
            <sz val="9"/>
            <color indexed="81"/>
            <rFont val="Tahoma"/>
            <family val="2"/>
          </rPr>
          <t>Maria:</t>
        </r>
        <r>
          <rPr>
            <sz val="9"/>
            <color indexed="81"/>
            <rFont val="Tahoma"/>
            <family val="2"/>
          </rPr>
          <t xml:space="preserve">
Parcial, se requiere flexibilización de regla fiscal</t>
        </r>
      </text>
    </comment>
    <comment ref="I402" authorId="0" shapeId="0" xr:uid="{00000000-0006-0000-0D00-000032000000}">
      <text>
        <r>
          <rPr>
            <b/>
            <sz val="9"/>
            <color indexed="81"/>
            <rFont val="Tahoma"/>
            <family val="2"/>
          </rPr>
          <t>Maria:</t>
        </r>
        <r>
          <rPr>
            <sz val="9"/>
            <color indexed="81"/>
            <rFont val="Tahoma"/>
            <family val="2"/>
          </rPr>
          <t xml:space="preserve">
Parcial, se requiere flexibilización de regla fiscal</t>
        </r>
      </text>
    </comment>
    <comment ref="I403" authorId="0" shapeId="0" xr:uid="{00000000-0006-0000-0D00-000033000000}">
      <text>
        <r>
          <rPr>
            <b/>
            <sz val="9"/>
            <color indexed="81"/>
            <rFont val="Tahoma"/>
            <family val="2"/>
          </rPr>
          <t>Maria:</t>
        </r>
        <r>
          <rPr>
            <sz val="9"/>
            <color indexed="81"/>
            <rFont val="Tahoma"/>
            <family val="2"/>
          </rPr>
          <t xml:space="preserve">
Parcial, se requiere flexibilización de regla fiscal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H90" authorId="0" shapeId="0" xr:uid="{00000000-0006-0000-0E00-000001000000}">
      <text>
        <r>
          <rPr>
            <b/>
            <sz val="9"/>
            <color indexed="81"/>
            <rFont val="Tahoma"/>
            <family val="2"/>
          </rPr>
          <t>Maria:</t>
        </r>
        <r>
          <rPr>
            <sz val="9"/>
            <color indexed="81"/>
            <rFont val="Tahoma"/>
            <family val="2"/>
          </rPr>
          <t xml:space="preserve">
Cifras mensuales </t>
        </r>
      </text>
    </comment>
    <comment ref="H91" authorId="0" shapeId="0" xr:uid="{00000000-0006-0000-0E00-000002000000}">
      <text>
        <r>
          <rPr>
            <b/>
            <sz val="9"/>
            <color indexed="81"/>
            <rFont val="Tahoma"/>
            <family val="2"/>
          </rPr>
          <t>Maria:</t>
        </r>
        <r>
          <rPr>
            <sz val="9"/>
            <color indexed="81"/>
            <rFont val="Tahoma"/>
            <family val="2"/>
          </rPr>
          <t xml:space="preserve">
Cifras mensuales </t>
        </r>
      </text>
    </comment>
    <comment ref="H92" authorId="0" shapeId="0" xr:uid="{00000000-0006-0000-0E00-000003000000}">
      <text>
        <r>
          <rPr>
            <b/>
            <sz val="9"/>
            <color indexed="81"/>
            <rFont val="Tahoma"/>
            <family val="2"/>
          </rPr>
          <t>Maria:</t>
        </r>
        <r>
          <rPr>
            <sz val="9"/>
            <color indexed="81"/>
            <rFont val="Tahoma"/>
            <family val="2"/>
          </rPr>
          <t xml:space="preserve">
Cifras mensuales </t>
        </r>
      </text>
    </comment>
    <comment ref="H93" authorId="0" shapeId="0" xr:uid="{00000000-0006-0000-0E00-000004000000}">
      <text>
        <r>
          <rPr>
            <b/>
            <sz val="9"/>
            <color indexed="81"/>
            <rFont val="Tahoma"/>
            <family val="2"/>
          </rPr>
          <t>Maria:</t>
        </r>
        <r>
          <rPr>
            <sz val="9"/>
            <color indexed="81"/>
            <rFont val="Tahoma"/>
            <family val="2"/>
          </rPr>
          <t xml:space="preserve">
Cifras mensuales </t>
        </r>
      </text>
    </comment>
    <comment ref="H94" authorId="0" shapeId="0" xr:uid="{00000000-0006-0000-0E00-000005000000}">
      <text>
        <r>
          <rPr>
            <b/>
            <sz val="9"/>
            <color indexed="81"/>
            <rFont val="Tahoma"/>
            <family val="2"/>
          </rPr>
          <t>Maria:</t>
        </r>
        <r>
          <rPr>
            <sz val="9"/>
            <color indexed="81"/>
            <rFont val="Tahoma"/>
            <family val="2"/>
          </rPr>
          <t xml:space="preserve">
Cifras mensuales </t>
        </r>
      </text>
    </comment>
    <comment ref="I128" authorId="0" shapeId="0" xr:uid="{00000000-0006-0000-0E00-000006000000}">
      <text>
        <r>
          <rPr>
            <b/>
            <sz val="9"/>
            <color indexed="81"/>
            <rFont val="Tahoma"/>
            <family val="2"/>
          </rPr>
          <t>Maria:</t>
        </r>
        <r>
          <rPr>
            <sz val="9"/>
            <color indexed="81"/>
            <rFont val="Tahoma"/>
            <family val="2"/>
          </rPr>
          <t xml:space="preserve">
Parcial, se requiere flexibilización de regla fiscal</t>
        </r>
      </text>
    </comment>
    <comment ref="I129" authorId="0" shapeId="0" xr:uid="{00000000-0006-0000-0E00-000007000000}">
      <text>
        <r>
          <rPr>
            <b/>
            <sz val="9"/>
            <color indexed="81"/>
            <rFont val="Tahoma"/>
            <family val="2"/>
          </rPr>
          <t>Maria:</t>
        </r>
        <r>
          <rPr>
            <sz val="9"/>
            <color indexed="81"/>
            <rFont val="Tahoma"/>
            <family val="2"/>
          </rPr>
          <t xml:space="preserve">
Parcial, se requiere flexibilización de regla fiscal</t>
        </r>
      </text>
    </comment>
    <comment ref="I130" authorId="0" shapeId="0" xr:uid="{00000000-0006-0000-0E00-000008000000}">
      <text>
        <r>
          <rPr>
            <b/>
            <sz val="9"/>
            <color indexed="81"/>
            <rFont val="Tahoma"/>
            <family val="2"/>
          </rPr>
          <t>Maria:</t>
        </r>
        <r>
          <rPr>
            <sz val="9"/>
            <color indexed="81"/>
            <rFont val="Tahoma"/>
            <family val="2"/>
          </rPr>
          <t xml:space="preserve">
Parcial, se requiere flexibilización de regla fiscal</t>
        </r>
      </text>
    </comment>
    <comment ref="I131" authorId="0" shapeId="0" xr:uid="{00000000-0006-0000-0E00-000009000000}">
      <text>
        <r>
          <rPr>
            <b/>
            <sz val="9"/>
            <color indexed="81"/>
            <rFont val="Tahoma"/>
            <family val="2"/>
          </rPr>
          <t>Maria:</t>
        </r>
        <r>
          <rPr>
            <sz val="9"/>
            <color indexed="81"/>
            <rFont val="Tahoma"/>
            <family val="2"/>
          </rPr>
          <t xml:space="preserve">
Parcial, se requiere flexibilización de regla fiscal</t>
        </r>
      </text>
    </comment>
    <comment ref="I132" authorId="0" shapeId="0" xr:uid="{00000000-0006-0000-0E00-00000A000000}">
      <text>
        <r>
          <rPr>
            <b/>
            <sz val="9"/>
            <color indexed="81"/>
            <rFont val="Tahoma"/>
            <family val="2"/>
          </rPr>
          <t>Maria:</t>
        </r>
        <r>
          <rPr>
            <sz val="9"/>
            <color indexed="81"/>
            <rFont val="Tahoma"/>
            <family val="2"/>
          </rPr>
          <t xml:space="preserve">
Parcial, se requiere flexibilización de regla fiscal</t>
        </r>
      </text>
    </comment>
    <comment ref="I133" authorId="0" shapeId="0" xr:uid="{00000000-0006-0000-0E00-00000B000000}">
      <text>
        <r>
          <rPr>
            <b/>
            <sz val="9"/>
            <color indexed="81"/>
            <rFont val="Tahoma"/>
            <family val="2"/>
          </rPr>
          <t>Maria:</t>
        </r>
        <r>
          <rPr>
            <sz val="9"/>
            <color indexed="81"/>
            <rFont val="Tahoma"/>
            <family val="2"/>
          </rPr>
          <t xml:space="preserve">
Parcial, se requiere flexibilización de regla fiscal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H24" authorId="0" shapeId="0" xr:uid="{00000000-0006-0000-1000-000001000000}">
      <text>
        <r>
          <rPr>
            <b/>
            <sz val="9"/>
            <color indexed="81"/>
            <rFont val="Tahoma"/>
            <family val="2"/>
          </rPr>
          <t>Maria:</t>
        </r>
        <r>
          <rPr>
            <sz val="9"/>
            <color indexed="81"/>
            <rFont val="Tahoma"/>
            <family val="2"/>
          </rPr>
          <t xml:space="preserve">
Cantidad mensual </t>
        </r>
      </text>
    </comment>
    <comment ref="I62" authorId="0" shapeId="0" xr:uid="{00000000-0006-0000-1000-000002000000}">
      <text>
        <r>
          <rPr>
            <b/>
            <sz val="9"/>
            <color indexed="81"/>
            <rFont val="Tahoma"/>
            <family val="2"/>
          </rPr>
          <t>Maria:</t>
        </r>
        <r>
          <rPr>
            <sz val="9"/>
            <color indexed="81"/>
            <rFont val="Tahoma"/>
            <family val="2"/>
          </rPr>
          <t xml:space="preserve">
Parcial, se requiere flexibilización de regla fiscal</t>
        </r>
      </text>
    </comment>
    <comment ref="I63" authorId="0" shapeId="0" xr:uid="{00000000-0006-0000-1000-000003000000}">
      <text>
        <r>
          <rPr>
            <b/>
            <sz val="9"/>
            <color indexed="81"/>
            <rFont val="Tahoma"/>
            <family val="2"/>
          </rPr>
          <t>Maria:</t>
        </r>
        <r>
          <rPr>
            <sz val="9"/>
            <color indexed="81"/>
            <rFont val="Tahoma"/>
            <family val="2"/>
          </rPr>
          <t xml:space="preserve">
Parcial, se requiere flexibilización de regla fiscal</t>
        </r>
      </text>
    </comment>
    <comment ref="I64" authorId="0" shapeId="0" xr:uid="{00000000-0006-0000-1000-000004000000}">
      <text>
        <r>
          <rPr>
            <b/>
            <sz val="9"/>
            <color indexed="81"/>
            <rFont val="Tahoma"/>
            <family val="2"/>
          </rPr>
          <t>Maria:</t>
        </r>
        <r>
          <rPr>
            <sz val="9"/>
            <color indexed="81"/>
            <rFont val="Tahoma"/>
            <family val="2"/>
          </rPr>
          <t xml:space="preserve">
Parcial, se requiere flexibilización de regla fiscal</t>
        </r>
      </text>
    </comment>
    <comment ref="I65" authorId="0" shapeId="0" xr:uid="{00000000-0006-0000-1000-000005000000}">
      <text>
        <r>
          <rPr>
            <b/>
            <sz val="9"/>
            <color indexed="81"/>
            <rFont val="Tahoma"/>
            <family val="2"/>
          </rPr>
          <t>Maria:</t>
        </r>
        <r>
          <rPr>
            <sz val="9"/>
            <color indexed="81"/>
            <rFont val="Tahoma"/>
            <family val="2"/>
          </rPr>
          <t xml:space="preserve">
Parcial, se requiere flexibilización de regla fiscal</t>
        </r>
      </text>
    </comment>
    <comment ref="I66" authorId="0" shapeId="0" xr:uid="{00000000-0006-0000-1000-000006000000}">
      <text>
        <r>
          <rPr>
            <b/>
            <sz val="9"/>
            <color indexed="81"/>
            <rFont val="Tahoma"/>
            <family val="2"/>
          </rPr>
          <t>Maria:</t>
        </r>
        <r>
          <rPr>
            <sz val="9"/>
            <color indexed="81"/>
            <rFont val="Tahoma"/>
            <family val="2"/>
          </rPr>
          <t xml:space="preserve">
Parcial, se requiere flexibilización de regla fiscal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I31" authorId="0" shapeId="0" xr:uid="{00000000-0006-0000-1300-000001000000}">
      <text>
        <r>
          <rPr>
            <b/>
            <sz val="9"/>
            <color indexed="81"/>
            <rFont val="Tahoma"/>
            <family val="2"/>
          </rPr>
          <t>Maria:</t>
        </r>
        <r>
          <rPr>
            <sz val="9"/>
            <color indexed="81"/>
            <rFont val="Tahoma"/>
            <family val="2"/>
          </rPr>
          <t xml:space="preserve">
Parcial, se requiere flexibilización de regla fiscal</t>
        </r>
      </text>
    </comment>
    <comment ref="I32" authorId="0" shapeId="0" xr:uid="{00000000-0006-0000-1300-000002000000}">
      <text>
        <r>
          <rPr>
            <b/>
            <sz val="9"/>
            <color indexed="81"/>
            <rFont val="Tahoma"/>
            <family val="2"/>
          </rPr>
          <t>Maria:</t>
        </r>
        <r>
          <rPr>
            <sz val="9"/>
            <color indexed="81"/>
            <rFont val="Tahoma"/>
            <family val="2"/>
          </rPr>
          <t xml:space="preserve">
Parcial, se requiere flexibilización de regla fiscal</t>
        </r>
      </text>
    </comment>
    <comment ref="I33" authorId="0" shapeId="0" xr:uid="{00000000-0006-0000-1300-000003000000}">
      <text>
        <r>
          <rPr>
            <b/>
            <sz val="9"/>
            <color indexed="81"/>
            <rFont val="Tahoma"/>
            <family val="2"/>
          </rPr>
          <t>Maria:</t>
        </r>
        <r>
          <rPr>
            <sz val="9"/>
            <color indexed="81"/>
            <rFont val="Tahoma"/>
            <family val="2"/>
          </rPr>
          <t xml:space="preserve">
Parcial, se requiere flexibilización de regla fiscal</t>
        </r>
      </text>
    </comment>
    <comment ref="I34" authorId="0" shapeId="0" xr:uid="{00000000-0006-0000-1300-000004000000}">
      <text>
        <r>
          <rPr>
            <b/>
            <sz val="9"/>
            <color indexed="81"/>
            <rFont val="Tahoma"/>
            <family val="2"/>
          </rPr>
          <t>Maria:</t>
        </r>
        <r>
          <rPr>
            <sz val="9"/>
            <color indexed="81"/>
            <rFont val="Tahoma"/>
            <family val="2"/>
          </rPr>
          <t xml:space="preserve">
Parcial, se requiere flexibilización de regla fiscal</t>
        </r>
      </text>
    </comment>
    <comment ref="I35" authorId="0" shapeId="0" xr:uid="{00000000-0006-0000-1300-000005000000}">
      <text>
        <r>
          <rPr>
            <b/>
            <sz val="9"/>
            <color indexed="81"/>
            <rFont val="Tahoma"/>
            <family val="2"/>
          </rPr>
          <t>Maria:</t>
        </r>
        <r>
          <rPr>
            <sz val="9"/>
            <color indexed="81"/>
            <rFont val="Tahoma"/>
            <family val="2"/>
          </rPr>
          <t xml:space="preserve">
Parcial, se requiere flexibilización de regla fiscal</t>
        </r>
      </text>
    </comment>
    <comment ref="I36" authorId="0" shapeId="0" xr:uid="{00000000-0006-0000-1300-000006000000}">
      <text>
        <r>
          <rPr>
            <b/>
            <sz val="9"/>
            <color indexed="81"/>
            <rFont val="Tahoma"/>
            <family val="2"/>
          </rPr>
          <t>Maria:</t>
        </r>
        <r>
          <rPr>
            <sz val="9"/>
            <color indexed="81"/>
            <rFont val="Tahoma"/>
            <family val="2"/>
          </rPr>
          <t xml:space="preserve">
Parcial, se requiere flexibilización de regla fiscal</t>
        </r>
      </text>
    </comment>
    <comment ref="I37" authorId="0" shapeId="0" xr:uid="{00000000-0006-0000-1300-000007000000}">
      <text>
        <r>
          <rPr>
            <b/>
            <sz val="9"/>
            <color indexed="81"/>
            <rFont val="Tahoma"/>
            <family val="2"/>
          </rPr>
          <t>Maria:</t>
        </r>
        <r>
          <rPr>
            <sz val="9"/>
            <color indexed="81"/>
            <rFont val="Tahoma"/>
            <family val="2"/>
          </rPr>
          <t xml:space="preserve">
Parcial, se requiere flexibilización de regla fiscal</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H63" authorId="0" shapeId="0" xr:uid="{00000000-0006-0000-1400-000001000000}">
      <text>
        <r>
          <rPr>
            <b/>
            <sz val="9"/>
            <color indexed="81"/>
            <rFont val="Tahoma"/>
            <family val="2"/>
          </rPr>
          <t>Maria:</t>
        </r>
        <r>
          <rPr>
            <sz val="9"/>
            <color indexed="81"/>
            <rFont val="Tahoma"/>
            <family val="2"/>
          </rPr>
          <t xml:space="preserve">
Cifras mensuales </t>
        </r>
      </text>
    </comment>
    <comment ref="H64" authorId="0" shapeId="0" xr:uid="{00000000-0006-0000-1400-000002000000}">
      <text>
        <r>
          <rPr>
            <b/>
            <sz val="9"/>
            <color indexed="81"/>
            <rFont val="Tahoma"/>
            <family val="2"/>
          </rPr>
          <t>Maria:</t>
        </r>
        <r>
          <rPr>
            <sz val="9"/>
            <color indexed="81"/>
            <rFont val="Tahoma"/>
            <family val="2"/>
          </rPr>
          <t xml:space="preserve">
Cifras mensuales </t>
        </r>
      </text>
    </comment>
    <comment ref="H65" authorId="0" shapeId="0" xr:uid="{00000000-0006-0000-1400-000003000000}">
      <text>
        <r>
          <rPr>
            <b/>
            <sz val="9"/>
            <color indexed="81"/>
            <rFont val="Tahoma"/>
            <family val="2"/>
          </rPr>
          <t>Maria:</t>
        </r>
        <r>
          <rPr>
            <sz val="9"/>
            <color indexed="81"/>
            <rFont val="Tahoma"/>
            <family val="2"/>
          </rPr>
          <t xml:space="preserve">
Cifras mensuales </t>
        </r>
      </text>
    </comment>
    <comment ref="I78" authorId="0" shapeId="0" xr:uid="{00000000-0006-0000-1400-000004000000}">
      <text>
        <r>
          <rPr>
            <b/>
            <sz val="9"/>
            <color indexed="81"/>
            <rFont val="Tahoma"/>
            <family val="2"/>
          </rPr>
          <t>Maria:</t>
        </r>
        <r>
          <rPr>
            <sz val="9"/>
            <color indexed="81"/>
            <rFont val="Tahoma"/>
            <family val="2"/>
          </rPr>
          <t xml:space="preserve">
Parcial, se requiere flexibilización de regla fiscal</t>
        </r>
      </text>
    </comment>
    <comment ref="I79" authorId="0" shapeId="0" xr:uid="{00000000-0006-0000-1400-000005000000}">
      <text>
        <r>
          <rPr>
            <b/>
            <sz val="9"/>
            <color indexed="81"/>
            <rFont val="Tahoma"/>
            <family val="2"/>
          </rPr>
          <t>Maria:</t>
        </r>
        <r>
          <rPr>
            <sz val="9"/>
            <color indexed="81"/>
            <rFont val="Tahoma"/>
            <family val="2"/>
          </rPr>
          <t xml:space="preserve">
Parcial, se requiere flexibilización de regla fiscal</t>
        </r>
      </text>
    </comment>
    <comment ref="I80" authorId="0" shapeId="0" xr:uid="{00000000-0006-0000-1400-000006000000}">
      <text>
        <r>
          <rPr>
            <b/>
            <sz val="9"/>
            <color indexed="81"/>
            <rFont val="Tahoma"/>
            <family val="2"/>
          </rPr>
          <t>Maria:</t>
        </r>
        <r>
          <rPr>
            <sz val="9"/>
            <color indexed="81"/>
            <rFont val="Tahoma"/>
            <family val="2"/>
          </rPr>
          <t xml:space="preserve">
Parcial, se requiere flexibilización de regla fiscal</t>
        </r>
      </text>
    </comment>
    <comment ref="I81" authorId="0" shapeId="0" xr:uid="{00000000-0006-0000-1400-000007000000}">
      <text>
        <r>
          <rPr>
            <b/>
            <sz val="9"/>
            <color indexed="81"/>
            <rFont val="Tahoma"/>
            <family val="2"/>
          </rPr>
          <t>Maria:</t>
        </r>
        <r>
          <rPr>
            <sz val="9"/>
            <color indexed="81"/>
            <rFont val="Tahoma"/>
            <family val="2"/>
          </rPr>
          <t xml:space="preserve">
Parcial, se requiere flexibilización de regla fiscal</t>
        </r>
      </text>
    </comment>
    <comment ref="I82" authorId="0" shapeId="0" xr:uid="{00000000-0006-0000-1400-000008000000}">
      <text>
        <r>
          <rPr>
            <b/>
            <sz val="9"/>
            <color indexed="81"/>
            <rFont val="Tahoma"/>
            <family val="2"/>
          </rPr>
          <t>Maria:</t>
        </r>
        <r>
          <rPr>
            <sz val="9"/>
            <color indexed="81"/>
            <rFont val="Tahoma"/>
            <family val="2"/>
          </rPr>
          <t xml:space="preserve">
Parcial, se requiere flexibilización de regla fiscal</t>
        </r>
      </text>
    </comment>
    <comment ref="I83" authorId="0" shapeId="0" xr:uid="{00000000-0006-0000-1400-000009000000}">
      <text>
        <r>
          <rPr>
            <b/>
            <sz val="9"/>
            <color indexed="81"/>
            <rFont val="Tahoma"/>
            <family val="2"/>
          </rPr>
          <t>Maria:</t>
        </r>
        <r>
          <rPr>
            <sz val="9"/>
            <color indexed="81"/>
            <rFont val="Tahoma"/>
            <family val="2"/>
          </rPr>
          <t xml:space="preserve">
Parcial, se requiere flexibilización de regla fiscal</t>
        </r>
      </text>
    </comment>
    <comment ref="I84" authorId="0" shapeId="0" xr:uid="{00000000-0006-0000-1400-00000A000000}">
      <text>
        <r>
          <rPr>
            <b/>
            <sz val="9"/>
            <color indexed="81"/>
            <rFont val="Tahoma"/>
            <family val="2"/>
          </rPr>
          <t>Maria:</t>
        </r>
        <r>
          <rPr>
            <sz val="9"/>
            <color indexed="81"/>
            <rFont val="Tahoma"/>
            <family val="2"/>
          </rPr>
          <t xml:space="preserve">
Parcial, se requiere flexibilización de regla fiscal</t>
        </r>
      </text>
    </comment>
    <comment ref="I85" authorId="0" shapeId="0" xr:uid="{00000000-0006-0000-1400-00000B000000}">
      <text>
        <r>
          <rPr>
            <b/>
            <sz val="9"/>
            <color indexed="81"/>
            <rFont val="Tahoma"/>
            <family val="2"/>
          </rPr>
          <t>Maria:</t>
        </r>
        <r>
          <rPr>
            <sz val="9"/>
            <color indexed="81"/>
            <rFont val="Tahoma"/>
            <family val="2"/>
          </rPr>
          <t xml:space="preserve">
Parcial, se requiere flexibilización de regla fiscal</t>
        </r>
      </text>
    </comment>
    <comment ref="I86" authorId="0" shapeId="0" xr:uid="{00000000-0006-0000-1400-00000C000000}">
      <text>
        <r>
          <rPr>
            <b/>
            <sz val="9"/>
            <color indexed="81"/>
            <rFont val="Tahoma"/>
            <family val="2"/>
          </rPr>
          <t>Maria:</t>
        </r>
        <r>
          <rPr>
            <sz val="9"/>
            <color indexed="81"/>
            <rFont val="Tahoma"/>
            <family val="2"/>
          </rPr>
          <t xml:space="preserve">
Parcial, se requiere flexibilización de regla fiscal</t>
        </r>
      </text>
    </comment>
    <comment ref="I87" authorId="0" shapeId="0" xr:uid="{00000000-0006-0000-1400-00000D000000}">
      <text>
        <r>
          <rPr>
            <b/>
            <sz val="9"/>
            <color indexed="81"/>
            <rFont val="Tahoma"/>
            <family val="2"/>
          </rPr>
          <t>Maria:</t>
        </r>
        <r>
          <rPr>
            <sz val="9"/>
            <color indexed="81"/>
            <rFont val="Tahoma"/>
            <family val="2"/>
          </rPr>
          <t xml:space="preserve">
Parcial, se requiere flexibilización de regla fiscal</t>
        </r>
      </text>
    </comment>
    <comment ref="I88" authorId="0" shapeId="0" xr:uid="{00000000-0006-0000-1400-00000E000000}">
      <text>
        <r>
          <rPr>
            <b/>
            <sz val="9"/>
            <color indexed="81"/>
            <rFont val="Tahoma"/>
            <family val="2"/>
          </rPr>
          <t>Maria:</t>
        </r>
        <r>
          <rPr>
            <sz val="9"/>
            <color indexed="81"/>
            <rFont val="Tahoma"/>
            <family val="2"/>
          </rPr>
          <t xml:space="preserve">
Parcial, se requiere flexibilización de regla fiscal</t>
        </r>
      </text>
    </comment>
    <comment ref="I89" authorId="0" shapeId="0" xr:uid="{00000000-0006-0000-1400-00000F000000}">
      <text>
        <r>
          <rPr>
            <b/>
            <sz val="9"/>
            <color indexed="81"/>
            <rFont val="Tahoma"/>
            <family val="2"/>
          </rPr>
          <t>Maria:</t>
        </r>
        <r>
          <rPr>
            <sz val="9"/>
            <color indexed="81"/>
            <rFont val="Tahoma"/>
            <family val="2"/>
          </rPr>
          <t xml:space="preserve">
Parcial, se requiere flexibilización de regla fiscal</t>
        </r>
      </text>
    </comment>
    <comment ref="I90" authorId="0" shapeId="0" xr:uid="{00000000-0006-0000-1400-000010000000}">
      <text>
        <r>
          <rPr>
            <b/>
            <sz val="9"/>
            <color indexed="81"/>
            <rFont val="Tahoma"/>
            <family val="2"/>
          </rPr>
          <t>Maria:</t>
        </r>
        <r>
          <rPr>
            <sz val="9"/>
            <color indexed="81"/>
            <rFont val="Tahoma"/>
            <family val="2"/>
          </rPr>
          <t xml:space="preserve">
Parcial, se requiere flexibilización de regla fiscal</t>
        </r>
      </text>
    </comment>
    <comment ref="I91" authorId="0" shapeId="0" xr:uid="{00000000-0006-0000-1400-000011000000}">
      <text>
        <r>
          <rPr>
            <b/>
            <sz val="9"/>
            <color indexed="81"/>
            <rFont val="Tahoma"/>
            <family val="2"/>
          </rPr>
          <t>Maria:</t>
        </r>
        <r>
          <rPr>
            <sz val="9"/>
            <color indexed="81"/>
            <rFont val="Tahoma"/>
            <family val="2"/>
          </rPr>
          <t xml:space="preserve">
</t>
        </r>
      </text>
    </comment>
    <comment ref="I92" authorId="0" shapeId="0" xr:uid="{00000000-0006-0000-1400-000012000000}">
      <text>
        <r>
          <rPr>
            <b/>
            <sz val="9"/>
            <color indexed="81"/>
            <rFont val="Tahoma"/>
            <family val="2"/>
          </rPr>
          <t>Maria:</t>
        </r>
        <r>
          <rPr>
            <sz val="9"/>
            <color indexed="81"/>
            <rFont val="Tahoma"/>
            <family val="2"/>
          </rPr>
          <t xml:space="preserve">
</t>
        </r>
      </text>
    </comment>
    <comment ref="I93" authorId="0" shapeId="0" xr:uid="{00000000-0006-0000-1400-000013000000}">
      <text>
        <r>
          <rPr>
            <b/>
            <sz val="9"/>
            <color indexed="81"/>
            <rFont val="Tahoma"/>
            <family val="2"/>
          </rPr>
          <t>Maria:</t>
        </r>
        <r>
          <rPr>
            <sz val="9"/>
            <color indexed="81"/>
            <rFont val="Tahoma"/>
            <family val="2"/>
          </rPr>
          <t xml:space="preserve">
Parcial, se requiere flexibilización de regla fiscal</t>
        </r>
      </text>
    </comment>
    <comment ref="I94" authorId="0" shapeId="0" xr:uid="{00000000-0006-0000-1400-000014000000}">
      <text>
        <r>
          <rPr>
            <b/>
            <sz val="9"/>
            <color indexed="81"/>
            <rFont val="Tahoma"/>
            <family val="2"/>
          </rPr>
          <t>Maria:</t>
        </r>
        <r>
          <rPr>
            <sz val="9"/>
            <color indexed="81"/>
            <rFont val="Tahoma"/>
            <family val="2"/>
          </rPr>
          <t xml:space="preserve">
Parcial, se requiere flexibilización de regla fiscal</t>
        </r>
      </text>
    </comment>
    <comment ref="I95" authorId="0" shapeId="0" xr:uid="{00000000-0006-0000-1400-000015000000}">
      <text>
        <r>
          <rPr>
            <b/>
            <sz val="9"/>
            <color indexed="81"/>
            <rFont val="Tahoma"/>
            <family val="2"/>
          </rPr>
          <t>Maria:</t>
        </r>
        <r>
          <rPr>
            <sz val="9"/>
            <color indexed="81"/>
            <rFont val="Tahoma"/>
            <family val="2"/>
          </rPr>
          <t xml:space="preserve">
Parcial, se requiere flexibilización de regla fiscal</t>
        </r>
      </text>
    </comment>
    <comment ref="I96" authorId="0" shapeId="0" xr:uid="{00000000-0006-0000-1400-000016000000}">
      <text>
        <r>
          <rPr>
            <b/>
            <sz val="9"/>
            <color indexed="81"/>
            <rFont val="Tahoma"/>
            <family val="2"/>
          </rPr>
          <t>Maria:</t>
        </r>
        <r>
          <rPr>
            <sz val="9"/>
            <color indexed="81"/>
            <rFont val="Tahoma"/>
            <family val="2"/>
          </rPr>
          <t xml:space="preserve">
Parcial, se requiere flexibilización de regla fiscal</t>
        </r>
      </text>
    </comment>
    <comment ref="I97" authorId="0" shapeId="0" xr:uid="{00000000-0006-0000-1400-000017000000}">
      <text>
        <r>
          <rPr>
            <b/>
            <sz val="9"/>
            <color indexed="81"/>
            <rFont val="Tahoma"/>
            <family val="2"/>
          </rPr>
          <t>Maria:</t>
        </r>
        <r>
          <rPr>
            <sz val="9"/>
            <color indexed="81"/>
            <rFont val="Tahoma"/>
            <family val="2"/>
          </rPr>
          <t xml:space="preserve">
Parcial, se requiere flexibilización de regla fiscal</t>
        </r>
      </text>
    </comment>
    <comment ref="I98" authorId="0" shapeId="0" xr:uid="{00000000-0006-0000-1400-000018000000}">
      <text>
        <r>
          <rPr>
            <b/>
            <sz val="9"/>
            <color indexed="81"/>
            <rFont val="Tahoma"/>
            <family val="2"/>
          </rPr>
          <t>Maria:</t>
        </r>
        <r>
          <rPr>
            <sz val="9"/>
            <color indexed="81"/>
            <rFont val="Tahoma"/>
            <family val="2"/>
          </rPr>
          <t xml:space="preserve">
Parcial, se requiere flexibilización de regla fiscal</t>
        </r>
      </text>
    </comment>
    <comment ref="I99" authorId="0" shapeId="0" xr:uid="{00000000-0006-0000-1400-000019000000}">
      <text>
        <r>
          <rPr>
            <b/>
            <sz val="9"/>
            <color indexed="81"/>
            <rFont val="Tahoma"/>
            <family val="2"/>
          </rPr>
          <t>Maria:</t>
        </r>
        <r>
          <rPr>
            <sz val="9"/>
            <color indexed="81"/>
            <rFont val="Tahoma"/>
            <family val="2"/>
          </rPr>
          <t xml:space="preserve">
Parcial, se requiere flexibilización de regla fiscal</t>
        </r>
      </text>
    </comment>
    <comment ref="I100" authorId="0" shapeId="0" xr:uid="{00000000-0006-0000-1400-00001A000000}">
      <text>
        <r>
          <rPr>
            <b/>
            <sz val="9"/>
            <color indexed="81"/>
            <rFont val="Tahoma"/>
            <family val="2"/>
          </rPr>
          <t>Maria:</t>
        </r>
        <r>
          <rPr>
            <sz val="9"/>
            <color indexed="81"/>
            <rFont val="Tahoma"/>
            <family val="2"/>
          </rPr>
          <t xml:space="preserve">
Parcial, se requiere flexibilización de regla fiscal</t>
        </r>
      </text>
    </comment>
    <comment ref="I101" authorId="0" shapeId="0" xr:uid="{00000000-0006-0000-1400-00001B000000}">
      <text>
        <r>
          <rPr>
            <b/>
            <sz val="9"/>
            <color indexed="81"/>
            <rFont val="Tahoma"/>
            <family val="2"/>
          </rPr>
          <t>Maria:</t>
        </r>
        <r>
          <rPr>
            <sz val="9"/>
            <color indexed="81"/>
            <rFont val="Tahoma"/>
            <family val="2"/>
          </rPr>
          <t xml:space="preserve">
Parcial, se requiere flexibilización de regla fiscal</t>
        </r>
      </text>
    </comment>
  </commentList>
</comments>
</file>

<file path=xl/sharedStrings.xml><?xml version="1.0" encoding="utf-8"?>
<sst xmlns="http://schemas.openxmlformats.org/spreadsheetml/2006/main" count="25877" uniqueCount="2285">
  <si>
    <t xml:space="preserve">Sistematización de los requerimientos </t>
  </si>
  <si>
    <t>Declaratoria de Emergencia por Decreto: 42227-MP-S</t>
  </si>
  <si>
    <t xml:space="preserve">Institución </t>
  </si>
  <si>
    <t xml:space="preserve">Sector </t>
  </si>
  <si>
    <t xml:space="preserve">Fase </t>
  </si>
  <si>
    <t xml:space="preserve">Concepto </t>
  </si>
  <si>
    <t xml:space="preserve">Características </t>
  </si>
  <si>
    <t>Unidad de medida</t>
  </si>
  <si>
    <t>Cantidad</t>
  </si>
  <si>
    <t>Monto en colones</t>
  </si>
  <si>
    <t>Clasificación</t>
  </si>
  <si>
    <t>Procesamiento</t>
  </si>
  <si>
    <t>Sistema de Emergencias 9-1-1</t>
  </si>
  <si>
    <t>Atención de Emergencias</t>
  </si>
  <si>
    <t xml:space="preserve">Respuesta </t>
  </si>
  <si>
    <t>Personal  que cumpla con los requisitos que establezaca el puesto</t>
  </si>
  <si>
    <t xml:space="preserve">Plazas para la atención de la línea ciudadana 1322  para evacuar consultas a la población relacionadas con el COVID19.  Esto debido a la demanda creciente que se ha presentado, lo que ha generado mayor volumen de llamadas ingresando al 1322.
• La atención de la Línea de Atención Ciudadana 1322 con 20 posiciones de operador, 16 horas diarias de atención, en un horario de 07:00 -22:00 demanda 2500 horas operador aproximadas por semana, no obstante, los recursos disponibles permiten cubrir 1400 horas operador, lo que implica un déficit de recursos de 1100 horas operador por semana, en términos de personal, esto representa aproximadamente 22 personas a 48 horas por semana.
• Actualmente con 1400 horas operador se logra atender aproximadamente 1800 llamadas que representan el 16% de la demanda que sigue teniendo un comportamiento incremental diariamente. Si se aumenta las 1063 horas operador se aspira a que se logre atender entre el 35% - 40% de la demanda.
• Es por lo anterior que se hace necesario duplicar el ACD 1322 como mínimo, es decir disponer de 20 posiciones adicionales de operador para un total de 40. Con
estos recursos la posibilidad de atender hasta un 70% de la demanda sería más factible. Es relevante recordar que a este momento no se tiene el pico más alto
de contagio y que entre más casos se detecten la población sigue demandando cada vez más este servicio. 
a. Mejorar la atención del servicio exige aumentar el personal en 22 personas para atender las 20 posiciones actuales.
b. Véase que el servicio voluntario representa aproximadamente horas operador de 8 personas a 48 horas, si no se recluta voluntarios, estas posiciones necesariamente deberán contratarse.
c. El aumento de las 20 posiciones de operador exige una contratación de 52 personas.
d. Si ampliamos el servicio a 20 posiciones adicionales (40 en total), se requeriría contratar un total de 52 personas.
e. En resumen, un servicio de 40 posiciones del servicio 1322 a 16 horas diarias requiere 104 personas
El costo de cada hora operador incluyendo cargas sociales y póliza de riesgos del trabajo es de ₡2 473,8,7 esto implica un costo mensual cercano a los ₡38.1 millones mensuales, que en un plazo de 3 meses ascendería a un total de ₡114.4 millones. Se requiere dar continuidad en fase de rehabilitación, para mantener el servicio mínimo por tres meses meses, caso contrario se estaría cerrando la línea. </t>
  </si>
  <si>
    <t>Unidades</t>
  </si>
  <si>
    <t xml:space="preserve">Personal y capacitación </t>
  </si>
  <si>
    <t>Sistema de Emergencias 9-1-2</t>
  </si>
  <si>
    <t xml:space="preserve">Rehabilitación </t>
  </si>
  <si>
    <t>Plazas para la continuidad de la línea ciudadana 1322  para evacuar consultas y denuncias a la población relacionadas con el COVID19.  Esto debido la expectativa que se tiene del aumento de la demanda de la población, debido al tipo de emergencia cuyo plazo de finalización es incierto, que ademas visualiza una mayor demanda de los servicios de salud por el contagio o afectación de la población. Posterior a que finalice la fase de rehabilitación se estaría cerrando el servicio.</t>
  </si>
  <si>
    <t>Para  la operación cada una de las estaciones de trabajo que estará ocupada por un funcionario que atiende el 1322 se requiere disponer de este equipamiento que permite la comunicación con los usuarios y el registro de los datos.</t>
  </si>
  <si>
    <t>Estaciones de trabajo compuestas por:  CPU  igual o superior a la marca Dell modelo Optiplex 7070  y 2 monitores de 23.8 igual o superior a la marca Dell modelo P2419H.</t>
  </si>
  <si>
    <t>Para  la operación cada una de las estaciones de trabajo que estará ocupada por un funcionario que atiende el 1322 se requiere disponer de este equipamiento que permite la comunicación con los usuarios</t>
  </si>
  <si>
    <t>Amplificadores de audio iguales o superiores a la marca Jabra modo 850.</t>
  </si>
  <si>
    <t xml:space="preserve">Para cada funcionario que atiende el 1322 y con el objetivo de salvaguardar la seguridad ocupacional y de salud se requiere dotar de forma individual de estos equipos para la comunicación con los usuarios. </t>
  </si>
  <si>
    <t>Head set binaural. Igual o
superior a la marca Jabra
modelo Biz 2300
compatible en conexión
con el amplificador de la
línea 2.</t>
  </si>
  <si>
    <t>Dispositivos telefónicos.
Igual o superior a la marca
Avaya modelo 1608-i
compatible con la central
telefónica Avaya Aura
Contact Center 7.1</t>
  </si>
  <si>
    <t xml:space="preserve">Para el despliegue de información para la operación del 1322, se requiere contar con equipo y mobiliario que permita mostrar visualmente datos relevantes sobre el manejo de la emergencia, los cuales aseguran la actualización de la información que se brinda a la población, además de guías de acción en el manejo de las llamadas por parte de los operadores. </t>
  </si>
  <si>
    <t>Pizarra acrílica 122x40 con caballete</t>
  </si>
  <si>
    <t xml:space="preserve">Para el despliegue de información para la operación del 1322, se requiere contar con equipo que permita mostrar en formato digital los datos relacionados a la central telefónica, de manera que permita llevar un control de las llamadas en espera, atendidas, abandonadas, entre otros, lo que propicia una mejor gestión del personal y la administración del centro de llamadas. . </t>
  </si>
  <si>
    <t>Smart TV 55" de 4K</t>
  </si>
  <si>
    <t>Sistema de Emergencias 9-1-3</t>
  </si>
  <si>
    <t>Sistema de Emergencias 9-1-4</t>
  </si>
  <si>
    <t>Sistema de Emergencias 9-1-5</t>
  </si>
  <si>
    <t>Sistema de Emergencias 9-1-6</t>
  </si>
  <si>
    <t>Sistema de Emergencias 9-1-7</t>
  </si>
  <si>
    <t>Sistema de Emergencias 9-1-8</t>
  </si>
  <si>
    <t>No indica unidad de medida</t>
  </si>
  <si>
    <t>Otros</t>
  </si>
  <si>
    <t>Funcionario suplente</t>
  </si>
  <si>
    <t>Cumplir con perfil de bombero</t>
  </si>
  <si>
    <t>Persona</t>
  </si>
  <si>
    <t>Seguridad</t>
  </si>
  <si>
    <t xml:space="preserve">Cuerpo de Bomberos de Costa Rica </t>
  </si>
  <si>
    <t>Caja Costarricense de Seguro Social</t>
  </si>
  <si>
    <t>Gorros</t>
  </si>
  <si>
    <t>Según Ficha Técnica</t>
  </si>
  <si>
    <t>Única</t>
  </si>
  <si>
    <t>Lentes</t>
  </si>
  <si>
    <t>Careta</t>
  </si>
  <si>
    <t>Mascarilla N95</t>
  </si>
  <si>
    <t>Mascarrilla quirúrgica</t>
  </si>
  <si>
    <t>Batas Impermeables</t>
  </si>
  <si>
    <t>Botas desechables</t>
  </si>
  <si>
    <t>Guante de Nitrilo talla S</t>
  </si>
  <si>
    <t>S</t>
  </si>
  <si>
    <t>Guante de Nitrilo talla M</t>
  </si>
  <si>
    <t>M</t>
  </si>
  <si>
    <t xml:space="preserve">Guante de Nitrilo talla L </t>
  </si>
  <si>
    <t>L</t>
  </si>
  <si>
    <t>Bolsas Rojas de Biodesechos</t>
  </si>
  <si>
    <t>Mediana</t>
  </si>
  <si>
    <t>Bolsas transparentes medianas</t>
  </si>
  <si>
    <t xml:space="preserve">Gasas plásticas </t>
  </si>
  <si>
    <t xml:space="preserve">Mediana </t>
  </si>
  <si>
    <t xml:space="preserve">Alcohol </t>
  </si>
  <si>
    <t>Botella</t>
  </si>
  <si>
    <t>Jabón Clorexidina</t>
  </si>
  <si>
    <t xml:space="preserve">Botella </t>
  </si>
  <si>
    <t xml:space="preserve">Combustible disel </t>
  </si>
  <si>
    <t xml:space="preserve">30 L </t>
  </si>
  <si>
    <t>Cloro  tabletas supertap</t>
  </si>
  <si>
    <t>Tiempo extraordinario</t>
  </si>
  <si>
    <t>Según necesidad</t>
  </si>
  <si>
    <t>No registra monto</t>
  </si>
  <si>
    <t>CCSS CCO Área de Salud de Guápiles</t>
  </si>
  <si>
    <t xml:space="preserve">Artículos de limpeza e higiene </t>
  </si>
  <si>
    <t>Consejo Nacional de personas con Discapacidad</t>
  </si>
  <si>
    <t>X</t>
  </si>
  <si>
    <t>Trabajo y Seguridad Social</t>
  </si>
  <si>
    <t>Inclusión de las personas con discapacidad en el grupo prioritario de atención de la emergencia nacional</t>
  </si>
  <si>
    <t>Comunicación Nacional</t>
  </si>
  <si>
    <t xml:space="preserve">Mapeo de las necesidades de las personas con discapacidad </t>
  </si>
  <si>
    <t>Información recolectada con los comités de emergencia y las comisiones municipales en accesibilidad, entre otras.</t>
  </si>
  <si>
    <t>Informes</t>
  </si>
  <si>
    <t>Alimentación</t>
  </si>
  <si>
    <t>Kit Alimentación (alimentos básicos, más, los suplementos nutricionales para personas con problemas deglución)</t>
  </si>
  <si>
    <t>Kit</t>
  </si>
  <si>
    <t>Limpieza y Desinfección</t>
  </si>
  <si>
    <t xml:space="preserve">Kit Limpieza </t>
  </si>
  <si>
    <t>Casas Aislamiento</t>
  </si>
  <si>
    <t>Casas de aislamiento para personas con discapacidad en situación de abandono que actualemente viven en albergues</t>
  </si>
  <si>
    <t>Casa</t>
  </si>
  <si>
    <t>Interprete de LESCO en el 911</t>
  </si>
  <si>
    <t>Contratar Interprete LESCO</t>
  </si>
  <si>
    <t>Adoptar la accesibilidad en todos los contenidos informativos que se brinden para la atención de la emergencia.</t>
  </si>
  <si>
    <t>Colocar a los mensajes audiodescripción e interpretación de lesco (CONAPDIS brinda apoyo y asesoría)</t>
  </si>
  <si>
    <t>Contratación</t>
  </si>
  <si>
    <t xml:space="preserve">Garantizar durante el periodo de aislamiento social el acceso a espacios abiertos para las personas con discapacidad psicosocial evitando el acercamineto con otras personas </t>
  </si>
  <si>
    <t>Apertura regulada de espacios abiertos en una franja horaria, para las personas con discapacidad psicosocial y persona apoyo.</t>
  </si>
  <si>
    <t>Directriz</t>
  </si>
  <si>
    <t>Habilitar un horario especial para que las personas con discapacidad para relizar sus compras de alimentos</t>
  </si>
  <si>
    <t>Habilitar la franja horaria, para las personas con discapacidad</t>
  </si>
  <si>
    <t>Comunicado</t>
  </si>
  <si>
    <t>Aumentar el monto de las transferencias monetarias a la población con discapacidad, en situación de abandono,  para la atención de las necesidades derivadas por la emergencia</t>
  </si>
  <si>
    <t>Aumentar en 50 mil colones mensuales por persona, durante 3 meses.</t>
  </si>
  <si>
    <t>Transferencia</t>
  </si>
  <si>
    <t>Aumentar el monto de las transferencias monetarias a la población con discapacidad, en situación de pobreza,  para la atención de las necesidades derivadas por la emergencia</t>
  </si>
  <si>
    <t>Aumentar en 25 mil colones mensuales por persona, durante 3 meses.</t>
  </si>
  <si>
    <t>Comunicación</t>
  </si>
  <si>
    <t>Casas</t>
  </si>
  <si>
    <t>Ayuda social</t>
  </si>
  <si>
    <t>Kit Limpieza</t>
  </si>
  <si>
    <t>Coordinar apoyo psicológico para los centros residenciales y personas con discapacidad psicosocial para mitigar el sentimiento de aislamiento</t>
  </si>
  <si>
    <t>CATAPS, en atención a los centros residenciales o contratación de servicios profesionales</t>
  </si>
  <si>
    <t>Transferencia monetaria realizada</t>
  </si>
  <si>
    <t>Seguro por el Estado</t>
  </si>
  <si>
    <t>Otorgar un subsidio por desempleo  de forma prioritaria a: a) las personas con discapacidad que son jefa(o) de hogar, b) personas con discapacidad que  tenían un trabajo informal, C) si la persona con discapacidad es dependiente de una persona pierde el empleo, d) personas con discapacidad que tenían un emprendimiento</t>
  </si>
  <si>
    <t>Ampliar el seguro por el estado a las personas con discapacidad desempleadas que son: a)  jefa(o) de hogar, b) personas con discapacidad que  tenían un trabajo informal,  C) personas con discapacidad que tenían un emprendimiento</t>
  </si>
  <si>
    <t>Seguro</t>
  </si>
  <si>
    <t>Por definir</t>
  </si>
  <si>
    <t>No indica cantidad</t>
  </si>
  <si>
    <t xml:space="preserve">Reconstrucción-Recuperación </t>
  </si>
  <si>
    <t>Caja Costarricense de Seguro Social CCSS</t>
  </si>
  <si>
    <t>Consejo Nacional de personas con Discapacidad (CONAPDIS)</t>
  </si>
  <si>
    <t>Alcohol gel</t>
  </si>
  <si>
    <t>superior a 70</t>
  </si>
  <si>
    <t>1 galón</t>
  </si>
  <si>
    <t>dispensadores</t>
  </si>
  <si>
    <t>200ml</t>
  </si>
  <si>
    <t>600ml</t>
  </si>
  <si>
    <t>mascarillas N95</t>
  </si>
  <si>
    <t>caja 100 Uds.</t>
  </si>
  <si>
    <t>guantes latex grandes</t>
  </si>
  <si>
    <t xml:space="preserve">caje 100 uds </t>
  </si>
  <si>
    <t>humedecedor de dedos</t>
  </si>
  <si>
    <t>caja</t>
  </si>
  <si>
    <t>Consejo Nacional de Enseñanza Superior Universitaria Privada</t>
  </si>
  <si>
    <t xml:space="preserve">Educación </t>
  </si>
  <si>
    <t>Plan de contingencia: que previene los atrasos en los servicos que EL CONESUP brindad: curriculares, inspección, que incluye giras; solicitudes de criterio, inspecciones  por infraestrucutra, atención de denuncias, certificaciones, resoluciones legales y otros.</t>
  </si>
  <si>
    <t>Plan de contingencia II Etapa: requiere de acuerdos de Consejo para atenuar y mejorar los sistemas que permiten una respuesta ágíl para aquellos los atrasos en los servicos que EL CONESUP brinda. Plataorma de expediente académico de estudiantes y ´plataforma  para nómina docente. Así como reorganización de  inspecciones generales  incluye giras; solicitudes de criterio, inspecciones  por infraestrucutra, atención de denuncias, certificaciones,criterios de análisis técnico y curricular, resoluciones legales y otros.</t>
  </si>
  <si>
    <t xml:space="preserve">No hay descripción </t>
  </si>
  <si>
    <t xml:space="preserve">Dirección General de Migración y Extranjería </t>
  </si>
  <si>
    <t>Dirección General de Migración y Extranjería (DGME)</t>
  </si>
  <si>
    <t>Servicio de alimentación</t>
  </si>
  <si>
    <t>Artículos de limpieza y cuidado personal</t>
  </si>
  <si>
    <t>Suministro de gas propano</t>
  </si>
  <si>
    <t>Suministro de colchonetas y camarotes</t>
  </si>
  <si>
    <t>Servicio atención técnica para la atención humaniaria y primeros auxilios (contrato con la Cruz Roja)</t>
  </si>
  <si>
    <t>Cabañas sanitarias</t>
  </si>
  <si>
    <t>Atención integral de las personas migrantes albergadas en las Estaciones Migratorias Bicentenario Sur y Norte</t>
  </si>
  <si>
    <t>Cantidad de personas atendidas</t>
  </si>
  <si>
    <t>Depende de la cantidad de personas albergadas</t>
  </si>
  <si>
    <t>Cantidad de suministros entregados</t>
  </si>
  <si>
    <t>Pago realizado</t>
  </si>
  <si>
    <t>Artículos entregados</t>
  </si>
  <si>
    <t>Servicio brindado</t>
  </si>
  <si>
    <t>Atención de costarricenses ubicados en el exterior que soliciten la repatriación humanitaria</t>
  </si>
  <si>
    <t>Repatriación de costarricenses según el Protocolo establecido</t>
  </si>
  <si>
    <t>Cantidad de costarricenses repatriados</t>
  </si>
  <si>
    <t>Este dato no puede indicarse. Actualmente, se están atendiendo dos solicitudes de repatriación desde Venezuela (aprobadas) y dos de Italia (en estudio)</t>
  </si>
  <si>
    <t>Asistencia humanitaria a los costarricenses ubicados en el exterior (cuando no califican como repatriación) pero que por el estado de emergencia mundial y las medidas asumidas en el país donde se encuentran  no pudieron regresar a Costa Rica como lo tenían programado.</t>
  </si>
  <si>
    <t>Asistencia humanitaria</t>
  </si>
  <si>
    <t>Cantidad de costarricenses asistidos</t>
  </si>
  <si>
    <t>Este dato lo debe suministrar el Ministerio de Relaciones Exteriores</t>
  </si>
  <si>
    <t>No se ha podido estimar. Se propone atender por medio de los recursos del Fondo Nacional de Emergencias las solicitudes de Asistencia Humanitaria.</t>
  </si>
  <si>
    <t>Atender a personas solicitantes de refugio en frontera, mientras se encuentre vigente la prohibición de ingreso a personas extranjeras no residentes.</t>
  </si>
  <si>
    <t xml:space="preserve">Limitar el ingreso de las personas para disminuir el riesgo de contagio, pero asegurando el respeto del principio de no devolución. Cada vez que se tiene conocimiento de que existen personas solicitando refugio en algún puesto fronterizo, se moviliza personal de la Unidad de Refugio al lugar para tramitar la solicitud.
</t>
  </si>
  <si>
    <t>Cantidad de personas refugiadas atendidas</t>
  </si>
  <si>
    <t>Indeterminada, dependiendo de la frecuencia con que se presenten los casos.</t>
  </si>
  <si>
    <t>Ubicar en un albergue a las personas solicitantes de refugio que se encuentran en frontera.</t>
  </si>
  <si>
    <t xml:space="preserve">Cuando existen casos de solicitudes de refugio con elementos plausibles, se le da alojo en el albergue cumpliendo los lineamientos de aislamiento preventivo.
</t>
  </si>
  <si>
    <t xml:space="preserve">Cantidad de personas albergadas </t>
  </si>
  <si>
    <t>Servilletas tipo mayordomo</t>
  </si>
  <si>
    <t xml:space="preserve">Cantidad de productos adquiridos </t>
  </si>
  <si>
    <t>150 paq. 24 unds</t>
  </si>
  <si>
    <t>Alcohol en gel</t>
  </si>
  <si>
    <t>400 und.</t>
  </si>
  <si>
    <t>Guantes, estériles</t>
  </si>
  <si>
    <t>100 cajas</t>
  </si>
  <si>
    <t>Alcohol etílico 96%, desnaturalizado</t>
  </si>
  <si>
    <t>30 und.</t>
  </si>
  <si>
    <t>Jabon liquido para manos biodegradable</t>
  </si>
  <si>
    <t>3O und.</t>
  </si>
  <si>
    <t>Mascarilla desechable de uso médico con filtro n 95</t>
  </si>
  <si>
    <t>50 cajas</t>
  </si>
  <si>
    <t>Agua</t>
  </si>
  <si>
    <t>500 und.</t>
  </si>
  <si>
    <t>Toallas humedas lyson</t>
  </si>
  <si>
    <t>150 und.</t>
  </si>
  <si>
    <t>Anteojos transparentes protectores</t>
  </si>
  <si>
    <t>Gabachas desechables</t>
  </si>
  <si>
    <t>50 und.</t>
  </si>
  <si>
    <t>Servicios  de fumigracion de suelos semanal en oficnas</t>
  </si>
  <si>
    <t>1 und.</t>
  </si>
  <si>
    <t>Equipo de protección personal</t>
  </si>
  <si>
    <t xml:space="preserve">Dotación de insumos individuales de limpieza al personal de la institución. </t>
  </si>
  <si>
    <t xml:space="preserve">Productos adquiridos </t>
  </si>
  <si>
    <t>Guantes</t>
  </si>
  <si>
    <t xml:space="preserve">Mascarillas </t>
  </si>
  <si>
    <t>Jabon liquido</t>
  </si>
  <si>
    <t xml:space="preserve">Alcohol Gel </t>
  </si>
  <si>
    <t xml:space="preserve">Alcohol Liquido </t>
  </si>
  <si>
    <t>Gafas de seguridad, tipo monogafa aerodinamico claro</t>
  </si>
  <si>
    <t>Equipo de Proteccion Personal</t>
  </si>
  <si>
    <t xml:space="preserve">Tubos tranportar agua </t>
  </si>
  <si>
    <t xml:space="preserve">Matener los Puestos de trabajo habilitados </t>
  </si>
  <si>
    <t xml:space="preserve">limpieza profunda en edificacion para oficinas </t>
  </si>
  <si>
    <t>servicio</t>
  </si>
  <si>
    <t>Mantener los Aprehendidos en condiciones adecuadas, para evitar un brote de COVID-19</t>
  </si>
  <si>
    <t xml:space="preserve">Mantener las operaciones esenciales, procurando la seguridad Ciudadana. </t>
  </si>
  <si>
    <t>Garantizar las medidias de prevención basica en la salud, para los oficiales. Según los protocolos establecidos por el Ministerio de Salud.</t>
  </si>
  <si>
    <t xml:space="preserve">insumos de proteccion </t>
  </si>
  <si>
    <t>No hay concepto</t>
  </si>
  <si>
    <t xml:space="preserve">Limitar el contacto entre las personas usuarias y funcionarios, para disminuir el riesgo de contagio.
</t>
  </si>
  <si>
    <t xml:space="preserve">Mitigar el ingreso a Plataformas de Servicios.                                                        Ubicar a los usuarios con un distanciamiento adecuado.  </t>
  </si>
  <si>
    <t>La cantidad de solicitudes recibidas.</t>
  </si>
  <si>
    <t xml:space="preserve">No implica un gasto adicional para la administración </t>
  </si>
  <si>
    <t>Atenuar actividades laborales que generen concentración masiva de usuarios.</t>
  </si>
  <si>
    <t>Limpieza de Plataformas, posterior al egreso de cada grupo de usuarios.                                                        Uso de plataformas digitales para informar y guiar a las personas usuarias.</t>
  </si>
  <si>
    <t>Limitar y minimizar el contacto entre las personas para disminuir el riesgo de contagio.</t>
  </si>
  <si>
    <t xml:space="preserve">Uso de plataformas digitales para realizar teletrabajo. 
Utilizar matrices y mecanismos de control que permitan la medición de las actividades tele trabajables. </t>
  </si>
  <si>
    <t>Matrices y controles establecidos</t>
  </si>
  <si>
    <t xml:space="preserve">Variable, según la actividad designada y complejidad de esta. </t>
  </si>
  <si>
    <t>No implica un gasto para la Administración.</t>
  </si>
  <si>
    <t xml:space="preserve">Realizar las solicitudes a las unidades correspondientes, para equiparar las instalaciones de nuestras unidades con papel higiénico en los servicios sanitarios, jabón anti-bacterial, alcohol en gel con una composición mínima del 60% de alcohol o etanol y toallas de papel para el secado de manos. </t>
  </si>
  <si>
    <t xml:space="preserve">Ubicar a los funcionarios con un distanciamiento adecuado y mantener una cantidad mínima de manera presencia.  </t>
  </si>
  <si>
    <t>Cantidad de artículos brindados por la Administración</t>
  </si>
  <si>
    <t>Implica para la Administración, un incremento en el consumo de los artículos de higiene.</t>
  </si>
  <si>
    <t xml:space="preserve">Garantizar la rotulación con acciones preventivas. </t>
  </si>
  <si>
    <t>Limpieza de Plataformas, posterior al egreso de cada grupo de usuarios. Limpieza constante de las áreas de trabajo.</t>
  </si>
  <si>
    <t>Atención de personas migrantes irregulares que presenten algún sintoma de COVID-19</t>
  </si>
  <si>
    <t xml:space="preserve">Dotación de sitios alternativos para la atención </t>
  </si>
  <si>
    <t>1000 personas aproximadamente</t>
  </si>
  <si>
    <t>No se puede estimar, pero se requiere recursos del Fondo Nacional de Emergencias</t>
  </si>
  <si>
    <t xml:space="preserve">Servicios médicos </t>
  </si>
  <si>
    <t>Pruebas COVID-19</t>
  </si>
  <si>
    <t>Equipo médico</t>
  </si>
  <si>
    <t>Sitios de aislamiento</t>
  </si>
  <si>
    <t>Atender en las nuevas fechas, las citas reprogramadas, conforme las fechas agendadas al momento de suspender los servicios y con los otros retomar la atención usual a nivel de plataforma.</t>
  </si>
  <si>
    <t xml:space="preserve">Restablecer la normalidad del servicio. Se atenderá a las personas solicitantes según un cronograma establecido al momento de la suspensión de la atención física de las personas usuarias.
</t>
  </si>
  <si>
    <t>Alrededor de 9000 personas usuarias a las que no se les pudo atender debido a la suspensión de servicios presenciales.</t>
  </si>
  <si>
    <t xml:space="preserve">No implica un gasto adicional para la Administración, ya que se reprogramaron los casos para que puedan ser atendidos con el personal y los recursos con los que actualmente cuenta la Unidad de Refugio
</t>
  </si>
  <si>
    <t>Retomar los mecanismos usuales de atención en frontera de las personas solicitantes de refugio, en las que se le cita para la formalización de la solicitud de refugio y se les deja ingresar. Solo en casos muy puntales, relacionados con seguridad nacional o situaciones de especial vulnerabilidad, atender a personas solicitantes de refugio en frontera.</t>
  </si>
  <si>
    <t xml:space="preserve">Propiciar la normalización del ingreso de las personas solicitantes de refugio, asegurando el respeto al principio de no devolución. Cada vez que se tiene conocimiento de que existen personas solicitando refugio en algún puesto fronterizo se le da citación para la Unidad de Refugio o se le refiere para que solicite cita al Call Center. Solo excepcionalmente, se moviliza personal de la Unidad de Refugio al lugar para tramitar la solicitud.
</t>
  </si>
  <si>
    <t xml:space="preserve">Personas atendidas </t>
  </si>
  <si>
    <t>Coordinar la salida del albergue de todas las personas solicitantes de refugio que se encontraban en frontera.</t>
  </si>
  <si>
    <t xml:space="preserve">Permitir el libre tránsito a las personas solicitantes de refugio.  Cuando una persona se encuentre en el albergue al momento del levantamiento de cierre de frontera y, siempre y cuando, todavía esté en trámite su proceso de refugio o se le haya aprobado el mismo, se le dejará abandonar el albergue. En caso de que se haya concluido el proceso con resultado negativo, la persona deberá abandonar el país.
</t>
  </si>
  <si>
    <t xml:space="preserve">Cantidad de personas aque abandonan el albergue </t>
  </si>
  <si>
    <t>Indeterminada, dependiendo de la cantidad de personas que se encuentren en el albergue al momento de levantamiento del cierre de frontera.</t>
  </si>
  <si>
    <t>No tiene costo</t>
  </si>
  <si>
    <t xml:space="preserve">Atención ordenada y controlada de usuarios, en las diferentes áreas en las que se prestan los servicios migratorios; manteniendo las medidas sanitarias e higiénicas aplicadas durante la fase crítica de la pandemia. </t>
  </si>
  <si>
    <t xml:space="preserve">Limitar la cantidad de usuarios que ingresan, a las áreas correspondientes: Plataforma de servicios, documentación, información, pasaportes. </t>
  </si>
  <si>
    <t xml:space="preserve">Aproximadamente 500 citas reprogramadas para documentar DIMEX a nivel central y regional. </t>
  </si>
  <si>
    <t>Establecer horas de corte en la fila, para proseguir con la continuidad en el servicio hasta el horario de cierre establecido, y sin dejar de lado las medidas de higiene.</t>
  </si>
  <si>
    <t xml:space="preserve">Aplicar su ingreso por bloques de 10 a 15 usuarios máximo. </t>
  </si>
  <si>
    <t xml:space="preserve">La cantidad de personas diarias que se puedan atender hasta la hora de cierre  </t>
  </si>
  <si>
    <t xml:space="preserve">Normalización de las labores. Acatar los lineamientos establecidos para realizar teletrabajo y cumplir con la proyección estimada de producción en las labores asignadas.  </t>
  </si>
  <si>
    <t>Uso de plataformas digitales para la realización de teletrabajo.</t>
  </si>
  <si>
    <t>Matrices y controles para determinar el cumplimiento de los objetivos y la producción estimada.</t>
  </si>
  <si>
    <t xml:space="preserve">Variable según la complejidad de los expedientes o casos asignados a valorar. </t>
  </si>
  <si>
    <t>Atención de personas migrantes irregulares que presenten algún sintoma de COVID-20</t>
  </si>
  <si>
    <t>Atención de personas migrantes irregulares que presenten algún sintoma de COVID-21</t>
  </si>
  <si>
    <t>Atención de personas migrantes irregulares que presenten algún sintoma de COVID-22</t>
  </si>
  <si>
    <t>Atención de personas migrantes irregulares que presenten algún sintoma de COVID-23</t>
  </si>
  <si>
    <t>Atención de personas migrantes irregulares que presenten algún sintoma de COVID-24</t>
  </si>
  <si>
    <t xml:space="preserve">La cantidad de citas reprogramadas en los diferentes servicios migratorios.
</t>
  </si>
  <si>
    <t>No es un costo que asume la DGME</t>
  </si>
  <si>
    <t xml:space="preserve">Regularización de personas migrantes que en el período de emergencia se vieron obligados a quedarse en Costa Rica y optan por una condición migratoria regular </t>
  </si>
  <si>
    <t>Recepción de solicitudes</t>
  </si>
  <si>
    <t xml:space="preserve">Cantidad de solicitudes recibidas </t>
  </si>
  <si>
    <t xml:space="preserve">Según demanda </t>
  </si>
  <si>
    <t>Resolución de solicitudes</t>
  </si>
  <si>
    <t>Cantidad de solicitudes resueltas</t>
  </si>
  <si>
    <t>Notificación de lo resuelto</t>
  </si>
  <si>
    <t xml:space="preserve">Resoluciones notificadas </t>
  </si>
  <si>
    <t>Documentación de condición migratoria</t>
  </si>
  <si>
    <t xml:space="preserve">Personas migrantes documentadas </t>
  </si>
  <si>
    <t>Directrices institucionales con medidas para contención del brote</t>
  </si>
  <si>
    <t xml:space="preserve">Aplicación de teletrabajo, suspensión de SCFP en todo el país hasta controlada la emergencia, solicitud y acondicionamiento de los equipos, computadoras, teléfonos celulares, Microsoft Teams y otros  para funcionarios que se enviaron a teletrabajar </t>
  </si>
  <si>
    <t>Número de medidas</t>
  </si>
  <si>
    <t>Mas de 2.000</t>
  </si>
  <si>
    <t>Contratos de limpieza y vigilancia para todas las sedes a nivel Nacional</t>
  </si>
  <si>
    <t>Se replanearon las prioridades en las actividades de los contratos de limpieza y vigilancia a nivel nacional para que se dirijan a contrarestar la situación, en cuanto a la utilización de  suministros de limpieza y desinfección, así como las acciones de limpieza profunda en edificaciones</t>
  </si>
  <si>
    <t>Sedes INA</t>
  </si>
  <si>
    <t xml:space="preserve"> 55 Centros de Formación y Unidades adminsitrativas a nivel nacional </t>
  </si>
  <si>
    <t>Permanencia de los servicios de agua y alcantarillado y electricidad en las sedes institucionales</t>
  </si>
  <si>
    <t>Reserva presupuestaria para pago de servicios de agua y electricidad en las diferentes instalaciones INA</t>
  </si>
  <si>
    <t>Priorización  en la atención por medio de la labor del área de transportes a nivel Nacional</t>
  </si>
  <si>
    <t xml:space="preserve">Priorización de servicios de giras diarias  dirigidas  a la  atención de  eventualizades tanto  de la Institución a nivel nacional como para la cooperación interinstitucional </t>
  </si>
  <si>
    <t>Número de servicios</t>
  </si>
  <si>
    <t>Compra y distribución de insumos de limpieza y protección para el personal de toda la institución.</t>
  </si>
  <si>
    <t xml:space="preserve"> Abastecimiento de existencias  de guantes, mascarillas, jabón, alcohol en gel  y otros insumos de limpieza</t>
  </si>
  <si>
    <t>Limpieza y desinfección específicas y profundas en la Unidad de Salud</t>
  </si>
  <si>
    <t>Equipos y materiales</t>
  </si>
  <si>
    <t>Kit completo</t>
  </si>
  <si>
    <t>Equipo de protección personal sanitario</t>
  </si>
  <si>
    <t>Ropa desechable</t>
  </si>
  <si>
    <t>Compra de ropa hospitalaria desechable</t>
  </si>
  <si>
    <t>Sábanas, fundas</t>
  </si>
  <si>
    <t>Juegos</t>
  </si>
  <si>
    <t>Vigilancia epidemiológica por parte del doctor institucional para atención de necesidades, así como del diagnóstico y abordaje de la enfermedad en todas sus fases</t>
  </si>
  <si>
    <t>El Dr. Jorge Cordero ha sido designado para liderar el equipo de seguimiento a la epidemia e instruir las medidas de salud a adoptar en la institución</t>
  </si>
  <si>
    <t>Salario</t>
  </si>
  <si>
    <t>Dada la suspención de  los Servicios de Capacitación y Formación Profesional presenciales,   se continúo con  el reconocimiento de las ayudas económicas para los estudiantes actuales del INA  con becas debidamente aprobadas, durante el período de suspensión de lecciones decretado por el poder ejecutivo, en razón del estado de emergencia ocasionado por el virus covid-19 acuerdo Junta Directiva JD-AC-71-2020  y oficio GG-385-2020</t>
  </si>
  <si>
    <t>Ayuda Económica mes de marzo 2020</t>
  </si>
  <si>
    <t>colones</t>
  </si>
  <si>
    <t xml:space="preserve">5.836 estudiantes becados en el primer trimestre  </t>
  </si>
  <si>
    <t>Diseño de procedimiento para COVID-19 para incluirlo  en los PPRA</t>
  </si>
  <si>
    <t>Documento controlado</t>
  </si>
  <si>
    <t>uno</t>
  </si>
  <si>
    <t>Instituto Nacional de Aprendizaje (INA)</t>
  </si>
  <si>
    <t>Instituto Nacional de Aprendizaje</t>
  </si>
  <si>
    <t>Instituto Costarricense de Pesca y Acuicultura (INCOPESCA)</t>
  </si>
  <si>
    <t>Fuente de financiamiento</t>
  </si>
  <si>
    <t>Propios</t>
  </si>
  <si>
    <t>Se mantendrá la vigilancia requerida en los contratos de limpieza y seguridad a nivel nacional para controlar los efectos del COVID-19 en salud y seguridad</t>
  </si>
  <si>
    <t>Proyección presupuestaria para pago de servicios de agua y electricidad en las diferentes instalaciones INA</t>
  </si>
  <si>
    <t>Compra y distribución de insumos de limpieza y protección para el personal de toda la institución</t>
  </si>
  <si>
    <t xml:space="preserve"> abastecimiento de existencias  de guantes, mascarillas, jabón, alcohol en gel  y otros insumos de limpieza</t>
  </si>
  <si>
    <t>Equipo de protección personal U de Salud</t>
  </si>
  <si>
    <t>Formulario de consulta rápida de pacientes con cuadros de resfrío o gripe</t>
  </si>
  <si>
    <t>Insumo, material</t>
  </si>
  <si>
    <t>Resma papel</t>
  </si>
  <si>
    <t>Una construcción o en su defecto, remodelación completa  de la Unidad de Salud Incluye pero no se limita a:</t>
  </si>
  <si>
    <t>Obra de inversión o en su defecto, de mantenimiento</t>
  </si>
  <si>
    <t>Obra finalizada</t>
  </si>
  <si>
    <t>Segunda sala de espera para al menos 10 personas. Exclusiva para personas con afecciones de potencial contagioso</t>
  </si>
  <si>
    <t>Tercer profesional en Medicina General</t>
  </si>
  <si>
    <t xml:space="preserve">Nombramiento del Profesional </t>
  </si>
  <si>
    <t>Segunda persona profesional en Enfermería</t>
  </si>
  <si>
    <t>Rediseño de cuartos sépticos:</t>
  </si>
  <si>
    <t xml:space="preserve"> Uno para ropa hospitalaria</t>
  </si>
  <si>
    <t>Uno para desechos infecto contagiosos</t>
  </si>
  <si>
    <t>Ambos con acceso para recolección externa</t>
  </si>
  <si>
    <t>Cinco consultorios adicionales, uno de ellos exclusivo para la atención de personas con síntomas de potencial contagioso</t>
  </si>
  <si>
    <t>Construcción</t>
  </si>
  <si>
    <t>FNE</t>
  </si>
  <si>
    <t>Equipo</t>
  </si>
  <si>
    <t xml:space="preserve">No específica </t>
  </si>
  <si>
    <t>Suspender la atención presencial de las personas solicitantes de refugio y refugiadas, diversificando los servicios a través de plataformas digitales como el Call Center y correo electrónico.</t>
  </si>
  <si>
    <t>Uso de plataformas digitales para atención de las personas usuarias</t>
  </si>
  <si>
    <t xml:space="preserve">Recursos propios </t>
  </si>
  <si>
    <t xml:space="preserve">Cooperación internacional </t>
  </si>
  <si>
    <t>Instituto Costarricense de Pesca y Acuicultura</t>
  </si>
  <si>
    <t>Pesquero y Acuicola</t>
  </si>
  <si>
    <t>Boletines digitales del Incopesca sobre las acciones para la prevención del COVID-19</t>
  </si>
  <si>
    <t xml:space="preserve">Información </t>
  </si>
  <si>
    <t>Boletin</t>
  </si>
  <si>
    <t>Boletines digitales a la población costarricense incentivando el consumo de mariscos con información de centros de acopio autorizados.</t>
  </si>
  <si>
    <t xml:space="preserve">Boletin dirigido al sector comercial palangrera media y avanzada de las medidas que se toman para el sector pesquero. </t>
  </si>
  <si>
    <t>Boletin dirigido al sector palangrera media y avanzada de las medidas que se toman para el sector pesquero.</t>
  </si>
  <si>
    <t>Boletin dirigido al sector acuicola sobre las  medidas que se toman.</t>
  </si>
  <si>
    <t>Solicitud de ayuda económica o paquete de alimentos para los pescadores y molusqueros en pequeña escala del pais.</t>
  </si>
  <si>
    <t xml:space="preserve">Alimentos o dinero </t>
  </si>
  <si>
    <t>Ayuda</t>
  </si>
  <si>
    <t>Solicitud de ayuda económica o paquete de alimentos para los pescadores mediana escala del pais.</t>
  </si>
  <si>
    <t>Solicitud de ayuda económica o paquete de alimentos para los pescadores avanzada escala del pais.</t>
  </si>
  <si>
    <t>Solicitud de ayuda económica o paquete de alimentos para los pescadores turísticos del pais.</t>
  </si>
  <si>
    <t>Solicitud de ayuda económica o paquete de alimentos para las personas de comercio de productos marinoss del pais.</t>
  </si>
  <si>
    <t xml:space="preserve">Solicitud de ayuda económica o paquete de alimentos para tilaperos </t>
  </si>
  <si>
    <t>Solicitud de ayuda económica o paquete de alimentos para proyectos de maricultura ( ostras y pargo)</t>
  </si>
  <si>
    <t>Solicitud de ayuda económica o paquete de alimentos para proyectos cultivo de camaron</t>
  </si>
  <si>
    <t xml:space="preserve">Solicitud de ayuda económica o paquete de alimentos para trucheros </t>
  </si>
  <si>
    <t xml:space="preserve">Ministerio de Educación Pública </t>
  </si>
  <si>
    <t>Ministerio de Educación Pública (MEP)</t>
  </si>
  <si>
    <t>Productos no perecederos</t>
  </si>
  <si>
    <t>kg</t>
  </si>
  <si>
    <t>Sal</t>
  </si>
  <si>
    <t>Aceite</t>
  </si>
  <si>
    <t>miligramos</t>
  </si>
  <si>
    <t>Atún</t>
  </si>
  <si>
    <t>Leche líquida</t>
  </si>
  <si>
    <t>litros</t>
  </si>
  <si>
    <t>Papa</t>
  </si>
  <si>
    <t>Productos  perecederos</t>
  </si>
  <si>
    <t>Zanahoria</t>
  </si>
  <si>
    <t xml:space="preserve">Chayotes </t>
  </si>
  <si>
    <t>Cebolla seca</t>
  </si>
  <si>
    <t>Chile dulce</t>
  </si>
  <si>
    <t>Manzana</t>
  </si>
  <si>
    <t>Naranja dulce</t>
  </si>
  <si>
    <t>Mandarina</t>
  </si>
  <si>
    <t>Arroz</t>
  </si>
  <si>
    <t>Frijoles</t>
  </si>
  <si>
    <t>Garbanzos</t>
  </si>
  <si>
    <t>Lentejas</t>
  </si>
  <si>
    <t>Pastas</t>
  </si>
  <si>
    <t>Tomate</t>
  </si>
  <si>
    <t>Mango semiverde</t>
  </si>
  <si>
    <t>Jabón líquido para manos.</t>
  </si>
  <si>
    <t xml:space="preserve">Jabón líquido para lavado de manos, antibacterial biodegradable. Que no irrite la piel. En aromas frutales y florales. Que quite la suciedad y la grasa. Presentación de 3,785 l (1 galón). Ph máximo 9%. </t>
  </si>
  <si>
    <t>Galón</t>
  </si>
  <si>
    <t>Alcohol gel para lavado de manos en seco. Deberá proporcionar una desinfección instantánea eliminando el 99% de bacterias. De secado rápido. Que que sea suave con la piel. En una presentación galón (3,785 L). PH máximo 7%. Amigable con el ambiente. Debe estar etiquetado con las instrucciones de uso en español. Indicar fecha de vencimiento la cual deberá ser igual o mayor a un año al momento de la entrega.</t>
  </si>
  <si>
    <t>Desinfectante común</t>
  </si>
  <si>
    <t>Desinfectante (limpiador). Producto que ofrezca una limpieza profunda y desinfección en todo tipo de superficies. Presentación en envase de  3,785 L (Galón). Usos: Limpieza de pisos, desinfección de baños, limpieza de cocinas. Que contenga etiquetas de uso y precauciones. Producto amigable con el ambiente.</t>
  </si>
  <si>
    <t xml:space="preserve">Alcohol de 70  o disolución comercial </t>
  </si>
  <si>
    <t>Alcohol de 70 grados de concentración. Disolución comercial. Presentación de 3,785 l (1 galón). Envasado en plástico resistente, con tapa cerrada herméticamente. Debe estar etiquetado. Debe contar con indicaciones de advertencias o precauciones a considerar con su uso. Etiquetas, instructivos y cualquier otra documentación deberá presentarse en idioma español. Indicar fecha de vencimiento. La fecha de caducidad no podrá ser inferior a 12 meses respecto a la fecha de entrega.</t>
  </si>
  <si>
    <t>Detergente común</t>
  </si>
  <si>
    <t>Detergente en polvo. Con olor (floral y frutal). Empacado en bolsas de 1 kilo. Ingrediente activo: dodencilbenceno sulfonato de sodio al 15%. Humedad 8%. Soluble en agua e insoluble en solventes orgánicos comunes. Biodegradable.</t>
  </si>
  <si>
    <t>Kilo</t>
  </si>
  <si>
    <t>Papel higiénico Jumbo roll</t>
  </si>
  <si>
    <t>Papel higiénico, tipo jumbo, para dispensador, hoja sencilla, de contextura suave biodegradable, longitud de 500 m, color blanco, ancho de la hoja debe ser de 9 a10 cm</t>
  </si>
  <si>
    <t>Unidad de 500 metros</t>
  </si>
  <si>
    <t xml:space="preserve">Ministerio de Justicia y Paz </t>
  </si>
  <si>
    <t>Batas desechables no estériles</t>
  </si>
  <si>
    <t>unidad</t>
  </si>
  <si>
    <t>Mascarillas N 95</t>
  </si>
  <si>
    <t>Mascarillas antivirus x N95 , desechable y sanitaria, ajustable</t>
  </si>
  <si>
    <t>Termómetros sin contacto</t>
  </si>
  <si>
    <t>Bata celeste de manga larga,T.M.Medcore 45G (compra por mes)</t>
  </si>
  <si>
    <t>Termómetro infrarrojo, para uso deconsultorio médico (Compra única)</t>
  </si>
  <si>
    <t>Contratación de profesionales en medicina</t>
  </si>
  <si>
    <t>40 horas a la semana en el segundo turno o cobertura de incapacidades primer turno</t>
  </si>
  <si>
    <t>1 profesional por mes</t>
  </si>
  <si>
    <t>Contratación de profesionales en enfermería</t>
  </si>
  <si>
    <t>Contratación de profesionales en medicina para cubrir fines de semana y/o sustitución de incapacidades</t>
  </si>
  <si>
    <t>40 horas a la semana</t>
  </si>
  <si>
    <t>Contratación de profesionales en enfermería para cubrir fines de semana y/o sustitución de incapacidades</t>
  </si>
  <si>
    <t xml:space="preserve">Horas extra para cobertura de servicios de salud </t>
  </si>
  <si>
    <t>horas</t>
  </si>
  <si>
    <t>Horas extra para cobertura de eventualidades, operador de equipo móvil</t>
  </si>
  <si>
    <t xml:space="preserve">Contratación de cocineros para cubrir eventuales incapacidades del personal de la cocina </t>
  </si>
  <si>
    <t>40 horas por semana en horarios rotatorios</t>
  </si>
  <si>
    <t>1 cocinero por mes</t>
  </si>
  <si>
    <t xml:space="preserve">Ministerio de Seguridad Pública </t>
  </si>
  <si>
    <t xml:space="preserve">Sistema de Carga de agua vehicular </t>
  </si>
  <si>
    <t>Tubo de agua para instalar en cajón tipo pick-up</t>
  </si>
  <si>
    <t xml:space="preserve">Unidad </t>
  </si>
  <si>
    <t>13.500.000.00</t>
  </si>
  <si>
    <t xml:space="preserve">Tanqueta cistenrena de 1000 litros </t>
  </si>
  <si>
    <t xml:space="preserve">Cisterna móvil para aprovisionamiento de agua, con timon fijo para agua </t>
  </si>
  <si>
    <t>97.500.000.00</t>
  </si>
  <si>
    <t xml:space="preserve">Botas Montañeras </t>
  </si>
  <si>
    <t>Bota táctica, caña alta, tipo policial, de cuero vacuno a plena for, con espesor entre 1,6 y 1,8 mm</t>
  </si>
  <si>
    <t>Combustible para Aeronave JET A-1</t>
  </si>
  <si>
    <t xml:space="preserve">Combustible JET A-1  </t>
  </si>
  <si>
    <t xml:space="preserve">Litro </t>
  </si>
  <si>
    <t>Combustible para Aeronave AV-GAS</t>
  </si>
  <si>
    <t xml:space="preserve">Combustibel AV-GAS para aeronave </t>
  </si>
  <si>
    <t xml:space="preserve">Desinfectante </t>
  </si>
  <si>
    <t xml:space="preserve">Desinfectante, limpiador en envase de 3.78 l. </t>
  </si>
  <si>
    <t xml:space="preserve">Galón </t>
  </si>
  <si>
    <t>Hipoclorito de sodio al 3%</t>
  </si>
  <si>
    <t xml:space="preserve">Hipoclorito de sodio, ingrediente activo concentración de 3,5%, estado físico, liquido, presentación de 3785 l. </t>
  </si>
  <si>
    <t xml:space="preserve">Alcohol en gel, Galón </t>
  </si>
  <si>
    <t>Alcohol en el, antiseptico, sin fragancia, alcohol etilico 70%, presentación de 3.78 L, para manos</t>
  </si>
  <si>
    <t>Alcohol mínimo 70°</t>
  </si>
  <si>
    <t>Alcohol multiusos, grado 70°, envase plástico 3.78 L</t>
  </si>
  <si>
    <t xml:space="preserve">Alcohol en gel dispensador </t>
  </si>
  <si>
    <t>Alcohol multiuso, grado 70°, envase plástico 800 ml</t>
  </si>
  <si>
    <t xml:space="preserve">Jabón Liquido galón </t>
  </si>
  <si>
    <t xml:space="preserve">Jabón Liquido, antibacterial, 3.78 L </t>
  </si>
  <si>
    <t>Mascarilla quirúrgica (50 unidades por caja)</t>
  </si>
  <si>
    <t xml:space="preserve">Mascarilla Hipoalergica, cubre boca con elastico, tela no tejida 3 pliegos, libre de látex, color azul, de uso clínico y quirúrgico, cada de 50 unidades </t>
  </si>
  <si>
    <t xml:space="preserve">Guantes nitrilo talla L (100 unides de guantes por caja) </t>
  </si>
  <si>
    <t xml:space="preserve">Guantes nitrilo Talla L (100 unidades de guantes por caja) </t>
  </si>
  <si>
    <t xml:space="preserve">Protector facial tipo Careta </t>
  </si>
  <si>
    <t>Careta policarbonato con cabezl plastico, remplazable, frente 310 mm, altura 480 mm</t>
  </si>
  <si>
    <t xml:space="preserve">Traje entero de Tyvek </t>
  </si>
  <si>
    <t xml:space="preserve">Traje impermeable  (Tyvek) de segurdiad ante productos químicos y biológicos, color amarillo, doble puño y doble cremallera, antiestático, tela compuesta de polietileno </t>
  </si>
  <si>
    <t xml:space="preserve">Unidades </t>
  </si>
  <si>
    <t xml:space="preserve">Termómetros digitales infrarrojos </t>
  </si>
  <si>
    <t xml:space="preserve">Termómetro digital de bolsillo rango-50°c A , 150°C </t>
  </si>
  <si>
    <t xml:space="preserve">Envases de diferentes  tamaños para re envasar </t>
  </si>
  <si>
    <t xml:space="preserve">Atomizador de 1 litro, en envase plático; envase botella plastica con tapa transparente de 120 cc; Contenedores plásticos de 1 galón </t>
  </si>
  <si>
    <t>Policía Control Fiscal del Ministerio de Hacienda</t>
  </si>
  <si>
    <t>GUANTE LATEX B/P TALLA M SOFT VITALMED</t>
  </si>
  <si>
    <t>SOFT VITALMED</t>
  </si>
  <si>
    <t>Caja 100 und.</t>
  </si>
  <si>
    <t xml:space="preserve">SOLUCIÓN ALCOHOLICA ANTISÉPTICA </t>
  </si>
  <si>
    <t xml:space="preserve">HIGIENE P MANOS </t>
  </si>
  <si>
    <t>350 ML</t>
  </si>
  <si>
    <t>Viceministerio de la Presidencia en Asuntos Políticos y Diálogo Ciudadano</t>
  </si>
  <si>
    <t>Mesa Técnica de Protección Social</t>
  </si>
  <si>
    <t>Diarios</t>
  </si>
  <si>
    <t>Arroz, frijoles, azúcar, atún, sardinas, aceite, sal, harina de maíz, harina de trigo, leche en polvo, café, jabón líquido, alcohol en gel, desinfectante, papel higénico, jabón de baño, jabón en polvo, cepillo de dientes, toallas sanitarias, pañales de niño, pañales de adulto.</t>
  </si>
  <si>
    <t>Servicio de transporte</t>
  </si>
  <si>
    <t>Para entrega de diarios a los 24 territorios indígenas</t>
  </si>
  <si>
    <t>Sistema Nacional de Áreas de Conservación</t>
  </si>
  <si>
    <t>mascarillas desechables</t>
  </si>
  <si>
    <t>específicas para contrarrestar el COVID</t>
  </si>
  <si>
    <t>guantes de latex</t>
  </si>
  <si>
    <t>pares (M, L, XL)</t>
  </si>
  <si>
    <t>aerosol desinfectante</t>
  </si>
  <si>
    <t>desinfectante de superficies y aire</t>
  </si>
  <si>
    <t>unidades</t>
  </si>
  <si>
    <t>alcohol gel</t>
  </si>
  <si>
    <t>galones</t>
  </si>
  <si>
    <t>jabón líquido</t>
  </si>
  <si>
    <t>de manos</t>
  </si>
  <si>
    <t>desinfectante líquido</t>
  </si>
  <si>
    <t xml:space="preserve">galones </t>
  </si>
  <si>
    <t>cloro</t>
  </si>
  <si>
    <t>bolsas grandes de jabón en polvo</t>
  </si>
  <si>
    <t>5kg</t>
  </si>
  <si>
    <t xml:space="preserve">bolsas de basura </t>
  </si>
  <si>
    <t>color negro</t>
  </si>
  <si>
    <t>paquetes de tamaño grande</t>
  </si>
  <si>
    <t>escobas</t>
  </si>
  <si>
    <t>normal</t>
  </si>
  <si>
    <t>mechas para palopiso</t>
  </si>
  <si>
    <t>tradicional</t>
  </si>
  <si>
    <t xml:space="preserve">Consejo Nacional de la Persona Adulta Mayor </t>
  </si>
  <si>
    <t>Trabajo, Desarrollo Humano e Inclusión Social</t>
  </si>
  <si>
    <t>Incremento en el Presuesto destinado a los programas que desarrolla el CONAPAM</t>
  </si>
  <si>
    <t>Contar con presupuesto adicional</t>
  </si>
  <si>
    <t>Continuar con la atención y cuidado de personas adultas mayores en condición de abandono y en estado de necesidad o indigencia.</t>
  </si>
  <si>
    <t>Brindar alojamiento a PAM, con un costo mensual de 300,000.00 colones mensuales, por persona, por el plazo de 4 meses (setiembre a diciembre 2020).</t>
  </si>
  <si>
    <t>Cantidad de PAM</t>
  </si>
  <si>
    <t>Disponer de los requerimientos adicionales en los hogares de larga estancia para atender casos sospechosos y comprobados de PAM con Covit-19.</t>
  </si>
  <si>
    <t>Cuantificar recursos económicos adicionales</t>
  </si>
  <si>
    <t>Cantidad de recursos</t>
  </si>
  <si>
    <t>En proceso</t>
  </si>
  <si>
    <t>Continuar con el abordaje para la contención y apoyo psicosocial a PAM ante la emergencia por Covit-19.</t>
  </si>
  <si>
    <t>Continuar con la articulación y coordinación con las instituciones del Sector Social para atender prioritariamente a PAM solas y en condición de pobreza.</t>
  </si>
  <si>
    <t>Brindar apoyo y contención en crisis a PAM, mediante línea teléfonica y coordinación con otros actores sociales</t>
  </si>
  <si>
    <t>Atender a las PAM solas y en condición de probreza mediante la Red de Cuido de PAM. (Costo promedio de atención mensual 60,000.00 colones) (setiembre a diciembre 2020).</t>
  </si>
  <si>
    <t>Atención y cuidado de personas adultas mayores en condición de abandono y en estado de necesidad o indigencia.</t>
  </si>
  <si>
    <t>Brindar alojamiento a PAM, con un costo mensual de 300,000.00 colones mensuales, por persona, por el plazo de 5 meses (abril a agosto 2020).</t>
  </si>
  <si>
    <t>Definición de un plan de abordaje para PAM institucionalizadas en hogares de larga estancia (OBS)</t>
  </si>
  <si>
    <t>Prevenir y atender casos sospechosos y comprobados de PAM con Covit-19</t>
  </si>
  <si>
    <t>Plan de abordaje</t>
  </si>
  <si>
    <t>Un Plan de abordaje</t>
  </si>
  <si>
    <t>Definición de un plan de abordaje para PAM beneficiarias de la modalidad de centros diurnos (OBS)</t>
  </si>
  <si>
    <t>Atender a las PAM mediante el monitoreo y seguimiento, así como definición de nuevas estrategias de atención.</t>
  </si>
  <si>
    <t>Determinación de los requerimientos adicionales en los hogares de larga estancia para atender casos sospechosos y comprobados de PAM con Covit-19.</t>
  </si>
  <si>
    <t>Contención y apoyo psicosocial a PAM ante la emergencia por Covit-19.</t>
  </si>
  <si>
    <t>Determinar recursos económicos adicionales</t>
  </si>
  <si>
    <t>Articulación y coordinación con las instituciones del Sector Social para atender prioritariamente a PAM solas y en condición de pobreza.</t>
  </si>
  <si>
    <t>Seguimiento en la gestión relacionada con las transferencias a las organizaciones de bienestar social (OBS) y Gobiernos Locales.</t>
  </si>
  <si>
    <t>Atender a las PAM solas y en condición de probreza mediante la Red de Cuido de PAM. (Costo promedio de atención mensual 60,000.00 colones)(abril a agosto 2020)</t>
  </si>
  <si>
    <t>Continuar con el giro de los recursos a las OBS y Gobiernos Locales, según los procedimientos establecidos.</t>
  </si>
  <si>
    <t>Cantidad de transferencias</t>
  </si>
  <si>
    <t xml:space="preserve">Otros </t>
  </si>
  <si>
    <t xml:space="preserve">Ministerio de Salud </t>
  </si>
  <si>
    <t>Consejo Nacional de la Persona Adulta Mayor (CONAPAM)</t>
  </si>
  <si>
    <t>Tiempo Extraordinario</t>
  </si>
  <si>
    <t>Pago de tiempo extraordinario, cantidad de funcionarios en horario de 8:00 a.m a 8:00 p.m (de lunes a domingo) mensual</t>
  </si>
  <si>
    <t xml:space="preserve">Funcionarios por mes  </t>
  </si>
  <si>
    <t>292 funcionarios</t>
  </si>
  <si>
    <t>Transporte</t>
  </si>
  <si>
    <t>Pago de transporte para los funcionarios  que realizan tiempo extraordinario mensual</t>
  </si>
  <si>
    <t>Funcionarios por mes</t>
  </si>
  <si>
    <t>Viáticos</t>
  </si>
  <si>
    <t>Pago de viáticos almuerzo y cenas mensual</t>
  </si>
  <si>
    <t>Monto mensual</t>
  </si>
  <si>
    <t>Combustible</t>
  </si>
  <si>
    <t>Monto de combustible mensual</t>
  </si>
  <si>
    <t>Cantidad de alcohol en gel para dispensador de un litro requerido para  DRRS y  ARS (consumo mensual)</t>
  </si>
  <si>
    <t>Litros por mes</t>
  </si>
  <si>
    <t>2144 mensuales</t>
  </si>
  <si>
    <t>Jabón Líquido</t>
  </si>
  <si>
    <t>Cantidad de jabón líquido en galones para manos requerido para su DRRS y sus ARS (consumo mensual)</t>
  </si>
  <si>
    <t>Galones por mes</t>
  </si>
  <si>
    <t>410 mensuales</t>
  </si>
  <si>
    <t>Guantes descartable</t>
  </si>
  <si>
    <t>Guantes descartables, cajas de 100 unidades</t>
  </si>
  <si>
    <t>Cajas de 100 unidades</t>
  </si>
  <si>
    <t>67 mensuales</t>
  </si>
  <si>
    <t>Mascarilla quirúrgica</t>
  </si>
  <si>
    <t>Mascarillas quirurgicas, cajas de 50 unidades</t>
  </si>
  <si>
    <t>Cajas de 50 unidades</t>
  </si>
  <si>
    <t>176 mensuales</t>
  </si>
  <si>
    <t>Mascarilla N95, caja de 20 unidades</t>
  </si>
  <si>
    <t>Cajas de 20 unidades</t>
  </si>
  <si>
    <t>183 mensuales</t>
  </si>
  <si>
    <t>Salud, Nutrición y Deporte</t>
  </si>
  <si>
    <t>Pago de tiempo extraordinario</t>
  </si>
  <si>
    <t>Horas extras Técnico de Servicio Civil 3</t>
  </si>
  <si>
    <t>400 (4 horas diarias por 5 meses)</t>
  </si>
  <si>
    <t>Horas extras Oficinista Servicio Civil 2</t>
  </si>
  <si>
    <t xml:space="preserve">horas </t>
  </si>
  <si>
    <t>1600 (16 horas díarias por 5 meses)</t>
  </si>
  <si>
    <t>Contratación de Recurso humano</t>
  </si>
  <si>
    <t>Profesional Licenciado de la Salud</t>
  </si>
  <si>
    <t xml:space="preserve">1 persona </t>
  </si>
  <si>
    <t>1 plaza tiempo completo/ 5 meses</t>
  </si>
  <si>
    <t>Horas extras Secretaria 1 Servicio Civil</t>
  </si>
  <si>
    <t xml:space="preserve">horas extras </t>
  </si>
  <si>
    <t>72 (6 horas semanales / 3 meses)</t>
  </si>
  <si>
    <t xml:space="preserve">Contratación de personal de apoyo </t>
  </si>
  <si>
    <t>Producción audiovisual</t>
  </si>
  <si>
    <t>Número de Profesionales Licenciados contratados</t>
  </si>
  <si>
    <t>Diseño gráfico</t>
  </si>
  <si>
    <t>Contenido presupuestario</t>
  </si>
  <si>
    <t>Contratación de Personal</t>
  </si>
  <si>
    <t>Personal Técnico en Salud Ocupacional</t>
  </si>
  <si>
    <t>persona</t>
  </si>
  <si>
    <t>Personal profesional en Epidemiología.</t>
  </si>
  <si>
    <t>Personal profesional en Farmacia y Química.</t>
  </si>
  <si>
    <t>Personal profesional en Gestión Ambiental.</t>
  </si>
  <si>
    <t>App de levantamiento de datos para el monitorio, vigilancia, manejo de la información y toma de decisiones.</t>
  </si>
  <si>
    <t>Captura de los datos generados en los servicios de salud, acciones de vigilancia de la salud, acciones de regulación del Ministerio de Salud, Ministerio de Seguridad Pública, Policía de Control Migratoria.</t>
  </si>
  <si>
    <t>Software</t>
  </si>
  <si>
    <t>Equipo de computo para el monitorio, vigilancia, manejo de la información y toma de decisiones.</t>
  </si>
  <si>
    <t>Computadoras portatiles Marca DELL, modelo Latutud 3390</t>
  </si>
  <si>
    <t>Hardware</t>
  </si>
  <si>
    <t>Equipo de computo para Direcciones de Áreas Rectoras de Salud</t>
  </si>
  <si>
    <t>Tables Galaxy Tab S5e</t>
  </si>
  <si>
    <t>Equipo de computo para el Equipo Técnico de Gestión del Riesgo Regionales y Reglamento Sanitario Internacional</t>
  </si>
  <si>
    <t>Equipo de computo para Dirección de Vigilancia de la Salud</t>
  </si>
  <si>
    <t>Equipo de computo para Equipo Técnico de Gestión del Riesgo</t>
  </si>
  <si>
    <t>Suministro para higiene</t>
  </si>
  <si>
    <t>Alcohol en gel para dispensador de un litro.</t>
  </si>
  <si>
    <t>Litro</t>
  </si>
  <si>
    <t>Dispensador para Alcohol en gel</t>
  </si>
  <si>
    <t>Dispensador</t>
  </si>
  <si>
    <t>Suministro para limpieza</t>
  </si>
  <si>
    <t>Jabón líquido para manos</t>
  </si>
  <si>
    <t>Galones</t>
  </si>
  <si>
    <t>Equipo de protección personal (EPP).</t>
  </si>
  <si>
    <t>Kits de EPP (guantes, bata descartable, mascarillas quirúrgica, monogafas y mascarilla N95).</t>
  </si>
  <si>
    <t>Kits</t>
  </si>
  <si>
    <t>Guantes descartables</t>
  </si>
  <si>
    <t>cajas de 100 unidades</t>
  </si>
  <si>
    <t>Batas descartables</t>
  </si>
  <si>
    <t>caja de 40 unidades</t>
  </si>
  <si>
    <t>Mascarillas quirurgicas</t>
  </si>
  <si>
    <t>cajas de 50 unidades</t>
  </si>
  <si>
    <t>caja de 20 unidades</t>
  </si>
  <si>
    <t>Monogafas</t>
  </si>
  <si>
    <t>Campañas de comunicación</t>
  </si>
  <si>
    <t>Campaña</t>
  </si>
  <si>
    <t xml:space="preserve">Equipo de cómputo portátil </t>
  </si>
  <si>
    <t>Equipo Electrónico</t>
  </si>
  <si>
    <t>Equipo de ruter inalámbrico Mi-fi</t>
  </si>
  <si>
    <t xml:space="preserve">Viáticos </t>
  </si>
  <si>
    <t xml:space="preserve">Almuerzo y cena </t>
  </si>
  <si>
    <t xml:space="preserve">colones por día </t>
  </si>
  <si>
    <t xml:space="preserve">Mensual </t>
  </si>
  <si>
    <t xml:space="preserve">Tiempo extraordinario </t>
  </si>
  <si>
    <t xml:space="preserve">Horas </t>
  </si>
  <si>
    <t xml:space="preserve">4 horas diarias </t>
  </si>
  <si>
    <t>Bolsas desechables</t>
  </si>
  <si>
    <t>Bolsas desechables pequeñas,medianas y grandes, de color rojo para desechos biopeligrosos</t>
  </si>
  <si>
    <t>Unidad</t>
  </si>
  <si>
    <t>Lapiceros</t>
  </si>
  <si>
    <t>Lapiceros para uso de notificación de ordenamientos sanitarios</t>
  </si>
  <si>
    <t>Caja de 10</t>
  </si>
  <si>
    <t>Cajas plásticas</t>
  </si>
  <si>
    <t>Cajas plásticas grandes para guardar documentos y materiales diversos</t>
  </si>
  <si>
    <t>Bolsas ziploc</t>
  </si>
  <si>
    <t>Bolsas  tipo ziploc, con cierre hermético, grandes para guardar los ordenamientos sanitarios girados a los pacientes o contactos</t>
  </si>
  <si>
    <t>Impresiones</t>
  </si>
  <si>
    <t>Impresiones de ordenamientos sanitarios y copias para notificación de aislamiento</t>
  </si>
  <si>
    <t>Descongelamiento de Plazas</t>
  </si>
  <si>
    <t>Asistente de salud de servicio civil 3</t>
  </si>
  <si>
    <t>Plazas</t>
  </si>
  <si>
    <t>Oficinista de servicio civil 2</t>
  </si>
  <si>
    <t>Oficinista de servicio civil 1</t>
  </si>
  <si>
    <t>Conductor de servicio civil 1</t>
  </si>
  <si>
    <t>Profesional Lic. Salud 1A</t>
  </si>
  <si>
    <t>Profesional Lic. Salud 2A</t>
  </si>
  <si>
    <t>Profesional Lic. Salud 2B</t>
  </si>
  <si>
    <t>Inspector Servicio Civil 1</t>
  </si>
  <si>
    <t>Inspector servivio Civil 2</t>
  </si>
  <si>
    <t>Profesional Lic. Salud 1F</t>
  </si>
  <si>
    <t>Enfermera 5 Licenciada</t>
  </si>
  <si>
    <t>Secretario de Servicio Civil 1</t>
  </si>
  <si>
    <t>Profesional de Servicio Civil 2</t>
  </si>
  <si>
    <t>Profesional de Servicio Civil 3</t>
  </si>
  <si>
    <t>Profesional de Servicio Civil 1B</t>
  </si>
  <si>
    <t>Profesional de Servicio Civil 1A</t>
  </si>
  <si>
    <t>Director de Área</t>
  </si>
  <si>
    <t>Técnico de Servicio Civil 3</t>
  </si>
  <si>
    <t>Profesional Lic. De la Salud 2D</t>
  </si>
  <si>
    <t>Trabajador Calificado de Servicio Civil 2</t>
  </si>
  <si>
    <t>Profesional jefe de Servicio Civil 2</t>
  </si>
  <si>
    <t>Combustible diesel para vehículos que transportan funcionarios</t>
  </si>
  <si>
    <t>Litros</t>
  </si>
  <si>
    <t>Viáticos de almuerzo y cena para funcionarios</t>
  </si>
  <si>
    <t>Viáticos de desayuno y almuerzo en colones</t>
  </si>
  <si>
    <t>Extras</t>
  </si>
  <si>
    <t>Horas extras para funcionario</t>
  </si>
  <si>
    <t>Mascarillas para protección respiratoria</t>
  </si>
  <si>
    <t>Cajas de 50 u</t>
  </si>
  <si>
    <t>Guantes M</t>
  </si>
  <si>
    <t>Guantes descartables no estériles talla M</t>
  </si>
  <si>
    <t>Cajas de 200 u</t>
  </si>
  <si>
    <t>Guantes L</t>
  </si>
  <si>
    <t>Guantes descartables no estériles talla L</t>
  </si>
  <si>
    <t>Lentes de protección</t>
  </si>
  <si>
    <t>Lentes para protección</t>
  </si>
  <si>
    <t xml:space="preserve">Traje de protección </t>
  </si>
  <si>
    <t>Traje de protección blanco, con gorro, puños elastizados</t>
  </si>
  <si>
    <t>Cubre botas</t>
  </si>
  <si>
    <t>Cubre bota desechable</t>
  </si>
  <si>
    <t xml:space="preserve">Caja de 50 </t>
  </si>
  <si>
    <t>Respirador protector</t>
  </si>
  <si>
    <t>Cascos</t>
  </si>
  <si>
    <t>Casco para protección de construcción</t>
  </si>
  <si>
    <t>Chalecos</t>
  </si>
  <si>
    <t>Chaleco reflectivo</t>
  </si>
  <si>
    <t>Termómetros</t>
  </si>
  <si>
    <t>Termómetro digital de baterías</t>
  </si>
  <si>
    <t>Computadora</t>
  </si>
  <si>
    <t>Computadora portátil de 8 GBs RAM o superior, procesador ,pantalla de 13-14 pulgadas</t>
  </si>
  <si>
    <t>Cámara para computadora</t>
  </si>
  <si>
    <t>Cámara digital adaptable a la computadora para transmisión de audio y video</t>
  </si>
  <si>
    <t>Cámara digital</t>
  </si>
  <si>
    <t>Cámara para fotografías</t>
  </si>
  <si>
    <t>Frascos de Alcohol gel para limpieza de los funcionarios 300 gramos</t>
  </si>
  <si>
    <t>Alcohol líquido</t>
  </si>
  <si>
    <t>Alcohol líquido para desinfección</t>
  </si>
  <si>
    <t>Galon</t>
  </si>
  <si>
    <t>Equipo de audio</t>
  </si>
  <si>
    <t>Equipo de audio para computadora</t>
  </si>
  <si>
    <t>Teléfono</t>
  </si>
  <si>
    <t>Teléfono portátil para comunicaciones</t>
  </si>
  <si>
    <t xml:space="preserve">Foco, iluminacion </t>
  </si>
  <si>
    <t>Foco led portatil resistente al agua impactos bateria AAA</t>
  </si>
  <si>
    <t>Zapatos de seguridad</t>
  </si>
  <si>
    <t>Zapatos para inspecciones en puerto, de seguridad, bota alta, cordones</t>
  </si>
  <si>
    <t>Par</t>
  </si>
  <si>
    <t>Salvavidas Chaleco</t>
  </si>
  <si>
    <t>inflablable Automatico y manualUS COAST GUARD-APPROVED TYPE II  CO2 cylinder reemplazable</t>
  </si>
  <si>
    <t>tarjeta memoria camara</t>
  </si>
  <si>
    <t>tarjeta SD 32Gb</t>
  </si>
  <si>
    <t>unitario</t>
  </si>
  <si>
    <t>Artículos de limpeza e higiene</t>
  </si>
  <si>
    <t>Artículos de limpieza e higiene</t>
  </si>
  <si>
    <t>Teléfono celular</t>
  </si>
  <si>
    <t>Teléfono celular inteligente, con capacidad para hacer llamadas al menos 1500 minutos al mes y 12 megas de navegación</t>
  </si>
  <si>
    <t>Computadora portátil</t>
  </si>
  <si>
    <t>Computadora portátil de 16 GBs RAM o superior, procesador i9,pantalla de 16 pulgadas. Docking con monitor de 25 pulgadas y office 365, Windows últma versión Pro</t>
  </si>
  <si>
    <t>Computadora portátil de 16 GBs RAM o superior, procesador i9,pantalla de 14 pulgadas. Docking con monitor de 25 pulgadas y office 365, Windows últma versión Pro</t>
  </si>
  <si>
    <t>Computadora portátil de 14 GBs RAM o superior, procesador i9,pantalla de 14 pulgadas</t>
  </si>
  <si>
    <t>Pantalla inteligente 65"</t>
  </si>
  <si>
    <t>Samsung QLED 65"</t>
  </si>
  <si>
    <t xml:space="preserve">Teléfono </t>
  </si>
  <si>
    <t>inhalámbrico, 2 bases con alta voz</t>
  </si>
  <si>
    <t>Marcadores para pizarra</t>
  </si>
  <si>
    <t>Marcadores para pizarra acrílica</t>
  </si>
  <si>
    <t>Pizarras Acrílicas</t>
  </si>
  <si>
    <t>1,5 x 1.00 m</t>
  </si>
  <si>
    <t>Horas extras</t>
  </si>
  <si>
    <t>Horario extraordinario para funcionarios de la Sala de Situación</t>
  </si>
  <si>
    <t>Horas</t>
  </si>
  <si>
    <t>2 horas extras por día de los funcionarios y un día del fin de semana durante 5 meses</t>
  </si>
  <si>
    <t xml:space="preserve">Hora extra: tiempo extraordinario para cumplir las solicitudes de Elaboracion, ajuste y actualización  de lineamientos. </t>
  </si>
  <si>
    <t>Pago de horas extras a las personas de la Mesa Técnica de Salud Mental</t>
  </si>
  <si>
    <t xml:space="preserve"> horas</t>
  </si>
  <si>
    <t xml:space="preserve">5-6 horas extra diarias entre semana
6 horas sábado
4 horas domingo </t>
  </si>
  <si>
    <t xml:space="preserve">Diseño de una estrategia nacional de autocuidado para el personal que atiende la emergencia </t>
  </si>
  <si>
    <t>Contratación de servicios profesionales licenciados con formación en autocuidado a personal que atiende emergencias</t>
  </si>
  <si>
    <t>Número de profesionales licenciados contratados</t>
  </si>
  <si>
    <t>Combustible necesario para los vehículos que transportan a los funcionarios durante las investigaciones</t>
  </si>
  <si>
    <t>Dinero para pago de viáticos (almuerzo y cena) de los funcionarios que atienden la emergencia</t>
  </si>
  <si>
    <t>Desinfectante</t>
  </si>
  <si>
    <t>Desinfectante para limpieza de superficies</t>
  </si>
  <si>
    <t>Alcohol en gel embases 295 ml</t>
  </si>
  <si>
    <t>Alcohol en gel para limpieza de manos, para transporte de los funcionarios</t>
  </si>
  <si>
    <t>Embases de 295 ml</t>
  </si>
  <si>
    <t>Alcohol liquido</t>
  </si>
  <si>
    <t>Alcohol para limpieza de superficies</t>
  </si>
  <si>
    <t>Cloro</t>
  </si>
  <si>
    <t>Solución de cloro para limpieza y desinfección de superficies</t>
  </si>
  <si>
    <t>Desinfectante spray</t>
  </si>
  <si>
    <t xml:space="preserve">Desinfectante en spray similar a Lysol 99,9% </t>
  </si>
  <si>
    <t>Frascos</t>
  </si>
  <si>
    <t>Papel toalla rollos</t>
  </si>
  <si>
    <t>Papel para el secado de manos durante la higiene</t>
  </si>
  <si>
    <t>Rollos</t>
  </si>
  <si>
    <t>Toallas mayordomo</t>
  </si>
  <si>
    <t>Toallas para la limpieza de superficies, tipo mayordomo</t>
  </si>
  <si>
    <t>Atomizadores 1 l</t>
  </si>
  <si>
    <t>Botellas de atomizadores de 1 litro, vacíos para rellenar</t>
  </si>
  <si>
    <t>Botellas dispensadoras</t>
  </si>
  <si>
    <t>Botellas dispensadoras de 250 ml para rellenar</t>
  </si>
  <si>
    <t>Desinfectante tipo lysol</t>
  </si>
  <si>
    <t>INCIENSA</t>
  </si>
  <si>
    <t xml:space="preserve">Pruebas de extracción </t>
  </si>
  <si>
    <t>Pruebas completas de Abbott mSample Preparation
SystemDNA (4 × 24 Preps</t>
  </si>
  <si>
    <t>Prueba</t>
  </si>
  <si>
    <t>Kit para diagnóstico COVID-19 Seegene</t>
  </si>
  <si>
    <t>Reactivo para diagnóstico molecular, por PCR en tiempo real (qPCR) de coronavirus incluidos COVID-19. Allplex™ 2019-nCoV Assay. CE-IVD</t>
  </si>
  <si>
    <t>Insumo para PCR</t>
  </si>
  <si>
    <t xml:space="preserve">Agua desionizada (AGUA LIBRE DE NUCLEASAS), grado biología molecular, estéril por filtración (en membrana 0,22 μm), libre ADN, ADNasas y ARNasas. Cell Signaling 12931S o ThermoFisher Scientific R0582. Presentación: botella de 50 ml. Fecha de vencimiento no menor a 1 año al momento de ingreso a Inciensa. Mantener entre -30 °C y 30 °C. Incluir certificado de control de calidad del lote. </t>
  </si>
  <si>
    <t>botella 50 ml</t>
  </si>
  <si>
    <t>Puntas para micropipeta de 0,1 a 10ul con filtro, de tamaño no menor a 40 mm, pre-estérilizadas, autoclavables 121ºC, libres de ADN/ARN asas y pirógenos certificadas. Cada paquete contiene 10 cajas individuales de 96 puntas por caja.  Deben ser compatibles con pipetas Eppendorf Research, Research Plus, Proline Plus. Similar a Eppendorf Dualfilter T.I.P.S. número de catálogo 022491211. INDISPENSABLE PRESENTAR MUESTRA DEL PRODUCTO PARA CORROBORAR SU COMPATIBILIDAD CON EL EQUIPO EN EXISTENCIA EN EL LABORATORIO</t>
  </si>
  <si>
    <t>Caja con 10 rack de 96 puntas cada uno</t>
  </si>
  <si>
    <t>Tubos cónicos de polipropileno de 2 ml marca Eppendorf para microcentrífuga, con tapa plana safe lock. Bolsas de 500 unidades etériles, libres de pirógenos, ADNasas, ARNasas de uso en biología molecular. Número de catálogo Eppendorf 022363352</t>
  </si>
  <si>
    <t>bolsa con 500 tubos</t>
  </si>
  <si>
    <t>Respiradores N95  Catalogo 3M, MODELO 9211.                       Entrega 100 cajas en abril y  75 cajas en mayo.</t>
  </si>
  <si>
    <t>Caja 20 unidades</t>
  </si>
  <si>
    <t xml:space="preserve">GUANTES DE NITRILO LIBRES DE TALCOS, TAMAÑO MEDIANO. ESPESOR MINIMO 5 MIL. </t>
  </si>
  <si>
    <t>Caja 100 unidades</t>
  </si>
  <si>
    <t xml:space="preserve">GUANTES DE NITRILO LIBRES DE TALCOS, TAMAÑO PEQUEÑO. ESPESOR MINIMO 5 MIL. </t>
  </si>
  <si>
    <t xml:space="preserve">GUANTES DE NITRILO LIBRES DE TALCOS, TAMAÑO GRANDE. ESPESOR MINIMO 5 MIL. </t>
  </si>
  <si>
    <t xml:space="preserve">GUANTES DE NITRILO LIBRES DE TALCOS, TAMAÑO EXTRA PEQUEÑO (X-SMALL). ESPESOR MINIMO 5 MIL. </t>
  </si>
  <si>
    <t>BATA DESECHABLE RESISTENTE A FLUIDOS, MANGA LARGA, CON AMARRE Y CIERRE TRASERO.  TALLA M.</t>
  </si>
  <si>
    <t>Cajas 10 unidades</t>
  </si>
  <si>
    <t>KIT RT-PCR EN UN SOLO PASO AGPATH-IDTM, 1000 REACCIONES. AMBION-APPLIED BIOSYSTEMS 4387391. CADUCIDAD 1 AÑO POSTERIOR A LA ENTREGA. SE ADJUNTA CERTIFICACIÓN DE REPRESENTACIÓN AUTORIZADA EN EL PAÍS. se cumple con el mantenimiento de la temperatura de almacenamiento y transporte recomendada para el producto. Entregar 15 kit y luego 10 kit contra pedido coordinado por el CNRV</t>
  </si>
  <si>
    <t>1000 reacciones</t>
  </si>
  <si>
    <t>Kit de extracción ARN viral, RNeasy® Mini Kit, 250 extracciones. QIAGEN 74106. Marca exclusiva, metodología estandarizada con este reactivo. Caducidad  1 año posterior a la entrega. Se requiere certificación de representación de la marca en el país. Cumplir con el mantenimiento de la temperatura de almacenamiento y transporte recomendada para el producto.</t>
  </si>
  <si>
    <t>250 reacciones</t>
  </si>
  <si>
    <t>TUBOS CÓNICOS DE POLIESTIRENO PARA CENTRÍFUGA, CAPACIDAD 15 ML, ESTÉRILES,  LIBRES ADN/ARN ASAS, NO PIROGÉNICOS, CON TAPA DE ROSCA, RESISTENTE A DERRAMES, ESPACIO PARA ESCRIBIR, CON GRADUACIÓN. FISHER SCIENTIFIC 05-538-51 (CORNING 430055). Deben ser específicamente estos debido a que con otras marcas el cierre no es hermético y la muestra se derrama.</t>
  </si>
  <si>
    <t>Cja 500 Uds</t>
  </si>
  <si>
    <t>VIAL Microcentrífuga P/CONGELACION POLIPROPILENO ESTERIL 2 ML F/V de fondo plano FISHER SCIENTIFIC 02-682-558</t>
  </si>
  <si>
    <t>Puntas 1000 μl, estériles, con filtro contra aerosoles, garantizados para prevenir contaminación durante aspiración-descarga de muestras, libres de ADN/ARN asas y pirógenos, específicas para equipo de extracción QiaCube. QIAGEN 990352. Marca exclusiva, metodología estandarizada con este producto. Se requiere certificación de representación exclusiva en el país</t>
  </si>
  <si>
    <t>Caja 1024 Unidades</t>
  </si>
  <si>
    <t>ADAPTADOR PARA ROTOR, ESPECÍFICO PARA EQUIPO DE EXTRACCIÓN QIACUBE. QIAGEN 990394.Caja con 240 unidades.  Marca exclusiva, metodología estandarizada con este producto. Se requiere certificación de representación exclusiva en el país</t>
  </si>
  <si>
    <t>Caja 240 Unidades</t>
  </si>
  <si>
    <t>TUBOS RB PARA MUESTRAS, CAPACIDAD 2 ML, ESPECÍFICOS PARA EQUIPO DE EXTRACCIÓN QIACUBE. QIAGEN 990381. Marca exclusiva, no se aceptará otro producto.  Se requiere certificación de representación de la marca en el país</t>
  </si>
  <si>
    <t>Caja 1000 Uds</t>
  </si>
  <si>
    <t xml:space="preserve">Síntesis de primer para PCR tiempo real, escala 200 nmol, E_Sarbeco_F: 5`-ACAGGTACGTTAATAGTTAATAGCGT-3`. </t>
  </si>
  <si>
    <t>Vial</t>
  </si>
  <si>
    <t>Síntesis de primer para PCR tiempo real, escala 200 nmol, E_Sarbeco_R: 5`-ATATTGCAGCAGTACGCACACA-3`</t>
  </si>
  <si>
    <t xml:space="preserve">Síntesis de sonda para PCR tiempo real, escala 200 nmol, E_Sarbeco_P1  5`-FAM-ACACTAGCCATCCTTACTGCGCTTCG-BBQ-3` </t>
  </si>
  <si>
    <t>Síntesis de primer para PCR tiempo real, escala 200 nmol, SC2_RdRp_F: 5`-GTGARATGGTCATGTGTGGCGG-3`</t>
  </si>
  <si>
    <t>Síntesis de primer para PCR tiempo real, escala 200 nmol, SC2_RdRp_R: 5`- CARATGTTAAASACACTATTAGCATA-3`</t>
  </si>
  <si>
    <t>Síntesis de sonda para PCR tiempo real, escala 200 nmol, SC2_RdRP_P1: 5`-FAM-CCAGGTGGWACRTCATCMGGTGATGC-BBQ-3`</t>
  </si>
  <si>
    <t>Síntesis de primer para PCR tiempo real, escala 200 nmol, H_RNP_F: 5’-AGA TTT GGA CCT GCG AGC G-3’</t>
  </si>
  <si>
    <t>Síntesis de primer para PCR tiempo real, escala 200 nmol, H_RNP_R: 5’-GAG CGG CTG TCT CCA CAA GT-3`</t>
  </si>
  <si>
    <t xml:space="preserve">Síntesis de sonda para PCR tiempo real, escala 200 nmol, H_RNP_P 5’-FAM – TTC TGA CCT GAA GGC TCT GCG CG – BHQ-1-3’ </t>
  </si>
  <si>
    <t>QIAamp 96 virus QIAcube kit (5). Qiagen Código 57731. Insumos específicos para el equipo automatizado para extracción de ácidos nucleicos Marca Qiagen, modelo Qiacube HT,9001793. Marca exclusiva, no se aceptará otro producto.  Caducidad 1 año posterior a la entrega. Se requiere certificación de representación de la marca en el país</t>
  </si>
  <si>
    <t xml:space="preserve">kit </t>
  </si>
  <si>
    <t>QIAxtractor Plasticware.  Qiagen Código 950067. Insumos específicos para el equipo automatizado para extracción de ácidos nucleicos Marca Qiagen, modelo Qiacube HT,9001793. Marca exclusiva, no se aceptará otro producto.  Se requiere certificación de representación de la marca en el país</t>
  </si>
  <si>
    <t>Placas 96 pozos para PCR-Tiempo Real FAST de reaccion optica MICROAMPTM APPLIED BIOSYSTEMS 4346906 Cajas 20 placas Metodologia Estandarizada.</t>
  </si>
  <si>
    <t>Caja</t>
  </si>
  <si>
    <t>Equipo para montaje PCR</t>
  </si>
  <si>
    <t>Cabina de PCR con base de soporte. Similar a ESCO, Modelo SCR-2A2</t>
  </si>
  <si>
    <t>Equipo para refrigeración</t>
  </si>
  <si>
    <t>Cámara de refrigeración para uso de laboratorio con capacidad mayor o igual a: 1.295 litros y puertas deslizables de vidrio de doble panel. Similar a marca Thermo Scientific, modelo TSX4505GY</t>
  </si>
  <si>
    <t>Equipo de qPCR</t>
  </si>
  <si>
    <t xml:space="preserve">Equipo de PCR en Tiempo Real CFX96 Touch con Laptop, similar a la marca Bio-Rad, Código 1855196.  </t>
  </si>
  <si>
    <t>Equipo de bioseguridad</t>
  </si>
  <si>
    <t xml:space="preserve">Cámara de bioseguridad biológica Clase II, Tipo A2   Thermo Scientific-FORMA, Modelo1375 . </t>
  </si>
  <si>
    <t>Equipo para extracción</t>
  </si>
  <si>
    <t xml:space="preserve">Equipo para extracción (purificación) de ADN basado en tecnología de perlas magnéticas similar a Maxwell RSC, Cat.# AS4500. </t>
  </si>
  <si>
    <t>Robot de extracción automática de ADN-ARN Qiacube. Se requiere esta marca y modelo por acreditación modelo QIAcube CONNECT / 9002840</t>
  </si>
  <si>
    <t>Refrigerador para laboratorio. Marca PANASONIC, Modelo SR-L6111W-PA</t>
  </si>
  <si>
    <t>Recurso Humano</t>
  </si>
  <si>
    <t>Contratación de 2 Biotecnólogos para el procesamiento de muestras por COVID-19 y otros virus respiratorios, a dar servicio en el CNRV.</t>
  </si>
  <si>
    <t>Contratación (meses)</t>
  </si>
  <si>
    <t>9*</t>
  </si>
  <si>
    <t>Contratación de 1 Microbiólogo para el procesamiento de muestras por COVID-19 y otros virus respiratorios, a dar servicio en el CNRV.</t>
  </si>
  <si>
    <t>Contratación 2 Biotecnólogos por CNE por 3 meses</t>
  </si>
  <si>
    <t>3*</t>
  </si>
  <si>
    <t>Contratación 2 MQC por CNE, por 3 meses</t>
  </si>
  <si>
    <t>Prestamo 1 MQC, 1 Técnico y 1 oficinista del Ministerio de Salud</t>
  </si>
  <si>
    <t>Parcial, se requiere flexibilización de regla fiscal</t>
  </si>
  <si>
    <t xml:space="preserve">Pago de Tiempo extraordinario </t>
  </si>
  <si>
    <t xml:space="preserve">Pago horas extras a  funcionarios profesionales para cumplir las solicitudes de  elaboración, ajuste o actalización de lineamientos </t>
  </si>
  <si>
    <t>15 semanales</t>
  </si>
  <si>
    <t>Compra de Equipo de computo portatiles</t>
  </si>
  <si>
    <t>1 laptop</t>
  </si>
  <si>
    <t>Ministerio de Comercio Exterior (COMEX)</t>
  </si>
  <si>
    <t>Instituto Mixto de Ayuda Social (IMAS)</t>
  </si>
  <si>
    <t>Ministerio de Comercio Exterior</t>
  </si>
  <si>
    <t xml:space="preserve">Comercio Externo </t>
  </si>
  <si>
    <t>Actualización semanal estatus puertos.</t>
  </si>
  <si>
    <t xml:space="preserve">Información semanal de la operación de 36 puertos de nuestros principales socios comerciales, más información del mercado, según sector. </t>
  </si>
  <si>
    <t>Monitoreo semanal sobre comportamiento de precios en mercados internacionales.</t>
  </si>
  <si>
    <t>Con el objetivo de mantener actualizado al sector exportador sobre los movimientos de precios; esta información es valiosa para las proyecciones y decisiones sobre ventas en mercados internacionales en una coyuntura cambiante.</t>
  </si>
  <si>
    <t>Campaña de mercadeo digital: www.costaricagoodbusinessally.com</t>
  </si>
  <si>
    <t>Esta campaña busca mantener el interés de los compradores internacionales en los productos de exportación costarricenses. Se debe mantener el posicionamiento para evitar una caída de ventas y estar posicionados durante la época de recuperación y rehabilitación.</t>
  </si>
  <si>
    <t>Serie de Webinars</t>
  </si>
  <si>
    <t>Serie de webinars con información y capacitaciones pertinentes, para brindar las herramientas requeridas al sector exportador en esta nueva coyuntura. Cada webinar atiende temas específicos según sector y necesidades del mismo. Existe una calendarización.</t>
  </si>
  <si>
    <t>Misiones comerciales virtuales</t>
  </si>
  <si>
    <t>Una de las herramientas de promoción comercial internacional son las misiones comerciales, en las que un grupo de exportadores visita un mercado para atender necesidades de potenciales compradores. Ante la imposibilidad de visitar mercados, se están realizando misiones virtuales para mantener el interés y evitar la caída de más negocios de exportación.</t>
  </si>
  <si>
    <t xml:space="preserve">Sitio www.medidascomercioexterior.com </t>
  </si>
  <si>
    <t xml:space="preserve">El sitio contiene una selección de las medidas y directrices que ha tomado el Gobierno de Costa Rica y la Asamblea Legislativa, para mitigar el impacto del COVID-19 en nuestra economía y el empleo de las personas. Son las medidas que COMEX, PROCOMER y CINDE han seleccionado para mantener informado al sector que atiende. Es una plataforma dinámica, puesto que hay medidas que se van tomando gradualmente por parte de todas las autoridades competentes, como COMEX, CCSS, MTSS, DGA, SFE, SENASA, CONASSIF y BCCR, entre muchas otras. </t>
  </si>
  <si>
    <t>Generación de videos y actividades promocionales</t>
  </si>
  <si>
    <t xml:space="preserve">Se trabajó en el desarrollo de videos y otras actividades promocionales, según sector y mercado, para mantener el posicionamiento y promover una mayor demanda de cada producto en los diversos mercados. </t>
  </si>
  <si>
    <t>Gestión y articulación con otras instituciones del Estado para clarificar, al sector privado, las diversas medidas que ha tomado el Gobierno de cara a la crisis del COVID-19.</t>
  </si>
  <si>
    <t>Se han establecido canales de comunicación directos con las empresas del sector comercio exterior para informarles de manera pronta y oportuna sobre las medidas adoptadas por el Gobierno, de forma tal que se logre mantener la continuidad de los negocios, al mismo tiempo que se resguarde la salud de las personas y se cumpla lo establecido por el Gobierno.</t>
  </si>
  <si>
    <t>Acciones para mejorar la POLÍTICA REGULATORIA y la NORMATIVA nacional crítica para el desarrollo efectivo de la actividad productiva, incluyendo iniciativas como la Ventanilla Única de Inversión (VUI), la modernización de la Ventanilla Única de Comercio Exterior (VUCE 2.0), el desarrollo del marco normativo necesario para realizar estudios clínicos en materia de dispositivos médicos y productos farmacéuticos al amparo de la ley (reglamentación), el fortalecimiento de las regulaciones asociadas al buen funcionamiento de los mercados laborales, y otras herramientas similares.</t>
  </si>
  <si>
    <t>Estas acciones son determinantes para asegurar que las empresas, micro, pequeñas, medianas y grandes, puedan llevar a cabo sus actividades productivas de manera competitiva en el mercado nacional y en los mercados internacionales, y así generar empleo para los costarricenses, una vez concluya la epidemia. Su vinculación al sector de comercio exterior, que aporta aproximadamente 34% del PIB nacional y genera más de 600 mil empleos directos y 300 mil indirectos, es determinante para maximizar las probabilidades de recuperación y sobrevivencia en el largo plazo. Para ello, esta acción propone promover la facilitación del comercio y la inversión, mediante el desarrollo e implementación de mejoras regulatorias y las herramientas tecnológicas necesarias para operativizarlas con la agilidad requerida, potenciando la competitividad, el crecimiento del comercio y, por ende, la empleabilidad y la generación de divisas para el país. Entre las herramientas ya identificadas para impulsar este concepto se incluyen:
1) La Ventanilla Única de Inversión (VUI), debido a que se trata de un proyecto nacional -liderado por la Promotora del Comercio Exterior de Costa Rica (PROCOMER), con el apoyo del MEIC como rector en materia de simplificación de trámites y Mejora Regulatoria, COMEX como rector del sector comercio exterior y CINDE como brazo ejecutor de la política de inversión extranjera-, con el que se busca poner a disposición de los administrados una plataforma integrada y centralizada que simplifique los procesos y trámites requeridos para que las empresas, nacionales y extranjeras, instalen y operen sus negocios en el país. 
2) La modernización y mejora continua de la Ventanilla Única de Comercio Exterior (VUCE 2.0), administrada por PROCOMER, por tratarse del organismo encargado de velar por la centralización y simplificación de los trámites de importación y exportación, que requieren fluir con eficiencia para que las empresas cumplan con sus planes productivos sin demoras ni costos adicionales producto de ello. 
3) El desarrollo de la reglamentación para realizar estudios clínicos de dispositivos médicos y productos farmacéuticos, necesaria para posibilitar su puesta en marcha en el país (al amparo de la ley relacionada), lo cual ha sido detectado como un área de oportunidad crítica en razón de que: (a) como país requerimos contar con tratamientos efectivos para las personas que contagian la enfermedad; (b) en el país se tiene presencia de más de 60 empresas globales de primer nivel que operan diferentes procesos en el sector de ciencias de la vida, lo cual nos puede colocar en una condición de ventaja para la utilización de los tratamientos que se vayan desarrollando; y (c) al crecer sus actividades, generarían nuevas oportunidades de empleo en el país. Esta acción es competencia del Ministerio de Salud y la Caja Costarricense de Seguro Social, y el sector comercio exterior está listo para apoyar a esta institucionalidad en todo lo necesario y conducente.
4) Las regulaciones asociadas al buen funcionamiento de los mercados laborales que, como ha evidenciado la epidemia, tenderán a acelerar su transformación digital, lo cual demandará la existencia de marcos flexibles que faciliten la inserción laboral de la población. Esta acción es competencia del Ministerio de Trabajo y Seguridad Social y, eventualmente, de la Asamblea Legislativa; el sector comercio exterior está listo para apoyar a esta institucionalidad en todo lo necesario y conducente.                                                                                                      5) COPROCOM: asignar su presupuesto y abrir el concurso para consumar lo logrado con la reforma legal que pretende fortalecer las autoridades de la competencia. Lo anterior, dado que la competencia es un elemento esencial dentro del marco regulatorio de la actividad ecónomica de nuestro país, sobre todo tomando en cuenta que en la etapa de reconstrucción pueden existir tendencias a la concentración de empresas y los consecuentes riesgos de incremento de precios y abusos en detrimento no solo de la innovación y eficiencia de las empresas, sino del bolsillo de los costarricenses.
6) Otras herramientas similares (que se idearían conforme evoluciona la emergencia, ya que esta tiene una naturaleza extremadamente dinámica que demanda de la constante adaptación e innovación).</t>
  </si>
  <si>
    <t>Acciones para mejorar la infraestructura de transporte de personas y mercancías, interna y fronteriza, clave para el desarrollo efectivo de la actividad productiva, incluyendo: (1) Plan de MODERNIZACIÓN DE LOS PUESTOS FRONTERIZOS TERRESTRES (http://www.pgrweb.go.cr/scij/Busqueda/Normativa/Normas/nrm_texto_completo.aspx?param1=NRTC&amp;nValor1=1&amp;nValor2=84155&amp;nValor3=108438&amp;strTipM=TC).</t>
  </si>
  <si>
    <t>El rezago histórico de los puestos fronterizos terrestres y otras barreras no arancelarias asociadas, ocasionan un incremento de 25% adicional en el costo para los operadores comerciales que los utilizan. Por medio del Programa de Integración Fronteriza (PIF), ejecutado mediante un préstamo de $100 millones con el Banco Interamericano de Desarrollo (BID), se busca abordar dicha problemática con el impulso de acciones en dos componentes: (i) diseño y construcción de infraestructura y equipamiento de los principales puestos fronterizos terrestres (Peñas Blancas, Las Tablillas, Paso Canoas, Sabalito y Sixaola); y (ii) modernización de los sistemas de apoyo al comercio. Los impactos positivos de este programa para las actividades de comercio exterior serían sustanciales. Solo en Peñas Blancas, se estima una reducción en el tiempo de espera para las exportaciones de 60% (4,2 horas) y de 80% (45 minutos) para las importaciones. Este puesto fronterizo es utilizado anualmente por más de 730 empresas (30% del total de empresas que exportan en el país), en su mayoría pequeñas y medianas. En la implementación de este Programa se requiere de la articulación y pronta repuesta de más de 16 instituciones involucradas; reducir sus tiempos de aprobación y tramitología en los principales nudos críticos podría coadyuvar a que la modernización pretendida se finalice antes de lo previsto (2022), lo cual adelantaría los efectos positivos para empresas, operadores de comercio exterior, y usuarios en general (pasajeros y funcionarios de agencias de control), para los que tal beneficio sería de gran utilidad especialmente luego del impacto económico del COVID-19. El programa cuenta con la siguiente ruta crítica para el inicio de las obras en los pasos de frontera terrestre:
1) Agilidad en trámites administrativos: (i) Ministerio de Obras Púbicas y Transportes (Dirección General de Transporte y CONAVI): (A) gestión de la vialidad, conexiones y accesos de los puertos fronterizos con las rutas nacionales; (B) eliminación/traslado de la chatarra ubicada en el terreno de Cholomar S.A. en Paso Canoas utilizado para la construcción del Centro de Control de ese puesto. (ii) Ministerio de Relaciones Exteriores y Culto: Intercambio de notas con contrapartes institucionales en Panamá en relación con la implementación del Acuerdo Marco. (iii) INDER: Disposición de terrenos en los que se encuentran los puestos fronterizos de la zona norte (firma de documentos pendientes). (iv) Presidencia: Reasentamiento en Peñas Blancas (requiere modificación del Reglamento a la Ley Nº 7774). (v) Contraloría General de la República: Resolución expedita de recursos presentados contra actos de adjudicación o carteles de licitación. (vi) SETENA: Revisión y tramitación de permisos de viabilidad ambiental en los puestos fronterizos de Paso Canoas (actualmente) y Peñas Blancas (a partir de abril de 2020). (vii) Dirección General de Tributación: Verificación del sistema de exenciones y retenciones en la fuente que deben practicarse dentro del programa (respuesta a consulta presentada). (viii) Acueductos y Alcantarillados: Apoyo en los trámites de disponibilidad de agua. (ix) Municipalidades: Apoyo en tramitaciones locales relacionadas, por ejemplo, disponibilidad de recolección de basura. (x) ICE: Apoyo con disponibilidad de servicios eléctricos y fibra óptica.
2) Toma de decisiones / aprobaciones por parte de las instituciones (diseño, obras sistemas): Todas las instituciones participantes en esta iniciativa (SENASA, SEFITO, MINAE, SINAC, SETENA, Dirección de Agua, DGME, DGA, Policía Fiscal, Ministerio de Salud, IMAS-tiendas libres, Ministerio de Seguridad Pública-Dirección General de Fuerza Pública, Policía de Fronteras, Policía de Control de Drogas) deben designar un enlace por institución, autorizado para tomar decisiones, e instruido a priorizar su expedita adopción, para reducir de manera significativa el tiempo de implementación del Programa. Se recomienda conformar un comité con la DGME, DGA, SEFITO, SENASA, MOPT y otras policías para acelerar esta ejecución.</t>
  </si>
  <si>
    <t>Acciones para mejorar la infraestructura de transporte de personas y mercancías, interna y fronteriza, clave para el desarrollo efectivo de la actividad productiva, incluyendo: (2) PLAN MAESTRO PORTUARIO DEL LITORAL PACÍFICO CON ÉNFASIS EN PUERTO CALDERA (https://www.mopt.go.cr/wps/portal/Home/informacionrelevante/maritimoportuaria/planmaestrop/!ut/p/z1/04_Sj9CPykssy0xPLMnMz0vMAfIjo8ziPQPcDQy9TQx8LHy9XAwCQ11Cg4ODHY1Mggz1w1EVuJsFuRg4Wvr4mLr5GxhbmBvoRxGj3wAFOBo4BRk5GRsYuPsbkaMf2STC-qNQlaD6wN_ZHL8CsBfBCvD5AYsCFEcW5IaGRhhkeqY7KioCANBnaIs!/dz/d5/L2dBISEvZ0FBIS9nQSEh/).</t>
  </si>
  <si>
    <t>La elaboración de este plan maestro es necesaria debido a que la atención de buques en Puerto Caldera ya opera a más de 90% de su capacidad y enfrenta problemas de infraestructura, como poca capacidad de almacenaje de contenedores en piso, bajo calado, puestos de atraque limitados, y otros. Ejemplo del impacto que estas limitaciones implican es la imposibilidad de iniciar operaciones de un ferry entre El Salvador y Costa Rica, por la saturación y poca capacidad del Puerto. El plan maestro está compuesto por ocho proyectos: (1) mitigación del problema de sedimentación; (2) desarrollo de una terminal de contenedores; (3) construcción de un atracadero adicional para la operación de un ferry, carga general y Ro-Ro; (4) mejora de la terminal granelera; (5) desarrollo de un estacionamiento de camiones; (6) instalación de herramientas para disminuir el tiempo de inactividad en el atracadero 4; (7) estabilización de la costa; y (8) reubicación del puerto de servicio y desarrollo de instalaciones de guardacostas. Su implementación aumentará la competitividad del puerto, mejorando su capacidad para recibir buques de mayor dimensión y habilitando la posibilidad de generar nuevas líneas marítimas con destino directo a puertos asiáticos. La empresa ARCADIS, bajo la supervisión del MOPT y del INCOP, fue la encargada de desarrollar esta propuesta, pero la implementación de los proyectos dependerá de la decisión que tome la administración pública para la concesión de su construcción y desarrollo. Dos acciones que ya se han identificado para facilitar el avance son:
1) El análisis e incorporación de manera expedita (de ser viable) de recomendaciones técnicas para agilizar la ejecución del Plan Maestro.
2) La decisión, por parte del Consejo Nacional de Concesiones (CNC), de si se realizará una ampliación del contrato a la empresa concesionaria actual (Sociedad Portuaria de Caldera) para que desarrolle el Plan Maestro, o si el proyecto se abrirá a otras empresas (en cuyo caso será necesario agilizar la preparación, aprobación y publicación del cartel de licitación por parte del CNC).</t>
  </si>
  <si>
    <t>Acciones para mejorar la infraestructura de transporte de personas y mercancías, interna y fronteriza, clave para el desarrollo efectivo de la actividad productiva, incluyendo: (3) TREN ELÉCTRICO DE PASAJEROS Y MODELOS DE TRANSPORTE MULTIMODAL.</t>
  </si>
  <si>
    <t>La implementación de proyectos claves como el tren eléctrico de pasajeros y los modelos de transporte multimodal permitiría, además de mejorar la movilidad de la población en general, hacer más eficiente el transporte de trabajadores dentro del Gran Área Metropolitana, donde se concentra la mayor actividad económica y núcleo poblacional del país. Su aceleración mediante una acción prioritaria en el contexto de la emergencia podría redundar en la ampliación de oportunidades de inserción y permanencia laboral para los costarricenses, ya que solventaría un cuello de botella que incide negativamente en la rotación de personal y en la estabilidad de las operaciones productivas, las cuales dependen de la participación constante y puntual de sus trabajadores para ser competitivas. Esta acción es competencia del Ministerio de Obras Públicas y Transporte y el INCOFER, así como eventualmente la Asamblea Legislativa; el sector comercio exterior está listo para apoyar a esta institucionalidad en todo lo necesario y conducente.</t>
  </si>
  <si>
    <t>Acciones de fortalecimiento de la INFRAESTRUCTURA TECNOLÓGICA, para incrementar y mejorar la conectividad, en términos de calidad y ancho de banda, en todo el territorio nacional (móvil y fija, residencial y empresarial), y para establecer las condiciones necesarias para que sea posible adoptar tecnologías emergentes como 5G, ciberseguridad, Internet de las cosas, automatización, robótica, Big Data, o Blockchain, en las instituciones públicas, la academia y el sector productivo.</t>
  </si>
  <si>
    <t>Entre los retos más importantes que enfrentan los países, incluyendo el nuestro, de cara atender las secuelas de la crisis COVID-19, es clara la necesidad de dotar de una infraestructura robusta de conectividad a los individuos, comunidades y sectores económicos. Esto se debe a que, con la epidemia, se ha puesto en evidencia la relevancia de las herramientas tecnológicas para el desarrollo del trabajo, y es de esperar que las empresas, micro, pequeñas, medianas y grandes en todos los sectores, busquen acelerar sus procesos de transformación digital cuando la emergencia se disipe. Serán los países que cuenten con autopistas tecnológicas robustas y efectivas para la navegación rápida y segura de datos, los que logren asegurar oportunidades laborales crecientes y constantes para sus ciudadanos. Por lo anterior, se proponen entre las iniciativas clave para poder alcanzar estos propósitos:
1) El impulso de una reforma a la ley y operación del Fondo Nacional de las Telecomunicaciones (FONATEL), para asegurar el manejo eficiente y la maximización de los recursos destinados a mejorar la conectividad en el país, de manera que esta llegue en condiciones sólidas, estables y seguras a todos los rincones del territorio nacional.
2) La implementación prioritaria de políticas y proyectos que promuevan la adopción de tecnologías emergentes en el sector público, privado y académico, para procurar que las oportunidades de desarrollo socioeconómico sean incluyentes y no se deje a nadie atrás.</t>
  </si>
  <si>
    <t>Acciones de política pública para promover el acceso a mercados, la competitividad y la TRANSFORMACIÓN PRODUCTIVA, incluyendo programas como "Descubre", "Encadenamientos" y otros similares.</t>
  </si>
  <si>
    <t>Debido a las complicaciones generadas por la crisis COVID-19, muchos sectores exportadores han visto afectado su acceso a mercados en los que ya estaban posicionados. Para su sobrevivencia y recuperación luego de la epidemia, será indispensable volver a abrir esos mercados para reactivar la demanda, y propiciar la diversificación a través de nuevas opciones de destinos y nueva oferta exportadora que surgiría durante la recuperación de la crisis. El sector exportador genera más de 600 mil empleos dirctos y más de 300 mil indirectos, por l o que promover su recuperación es esencial para impulsar la empleabilidad y la generación de divisas para el país. Entre las acciones que se propone fomentar con prioridad en esta etapa se incluyen: 
1) "Descubre", un programa interinstitucional para la diversificación de la agricultura y la pesca y la atracción de inversiones en las zonas rurales, conformado por una alianza público-privada articulada por COMEX, MAG y PROCOMER, CINDE y el Sistema de Banca para el Desarrollo, con la participación del sector privado y la academia. 
2) Encadenamientos, un programa liderado por PROCOMER, que se encarga de concretar encadenamientos de alto valor agregado para la exportación, entre empresas multinacionales y suplidoras nacionales con estructuras de abastecimiento y logística de clase mundial, supliendo así las necesidades de las empresas exportadoras por medio de la oferta local.
3) Otros programas sectoriales que busquen atender los asuntos relacionados al acceso de productos y servicios costarricenses en mercados internacionales.</t>
  </si>
  <si>
    <t>Acciones de política pública para el DESARROLLO DE CAPACIDADES DE LA FUERZA LABORAL que permitan la apropiación de las habilidades y destrezas necesarias para la inserción en el nuevo mercado laboral post crisis, incluyendo el proyecto de modernización del INA, la creación de la agencia de innovación, el fortalecimiento del fideicomiso para potenciar el talento humano en las zonas francas, el impulso a programas para la enseñanza del idioma inglés, y otros.</t>
  </si>
  <si>
    <t>Una de las principales secuelas que ya se está materializando a raíz de la crisis COVID-19 es el aumento en el desempleo y la posible desaparición de algunas industrias. Relacionado con esto, es probable que como consecuencia de la emergencia también se provoque una amplicación en las brechas existentes en la población laboralmente activa, en materia de conocimiento y habilidades necesarias para desarrollar actividades productivas en el nuevo mercado laboral post-epidemia, que sin duda traerá nuevos modelos de trabajo, y más digitalización. Resulta, por ende, vital atender las necesidades de formación, capacitación y certificación de la fuerza laboral del país, con miras a cerrar estas brechas y ampliar las oportunidades de inserción y permanencia laboral en la nueva economía. Para preparar a la fuerza laboral costarricense para este desafío, empezando desde ya con ofertas de formación virtuales, se propone impulsar iniciativas como:
1) La aprobación de la Ley de Fortalecimeinto del INA y el desarrollo y puesta en marcha de su plan de reforma de la oferta académica. Esta acción es competencia del INA y de la Asamblea Legislativa; el sector comercio exterior está listo para apoyar a esta institucionalidad en todo lo necesario y conducente.
2) La aprobación del proyecto de ley que crea la Agencia de Promoción de la Innovación. Esta acción es competencia del Ministerio de Ciencia, Tecnología y Telecomunicaciones y de la Asamblea Legislativa; el sector comercio exterior está listo para apoyar a esta institucionalidad en todo lo necesario y conducente.
3) El fortalecimiento del fideicomiso para potenciar el talento humano en las zonas francas que administra COMEX, con apoyo de PROCOMER.                                                                                  
4) El impulso redoblado a los programas para masificar la formación en otros idiomas, especialmente el inglés. Esta acción es competencia del MTSS; el sector comercio exterior está listo para apoyar a esta institucionalidad en todo lo necesario y conducente.
5) Otros programas similares (que se idearían conforme evoluciona la emergencia, ya que esta tiene una naturaleza extremadamente dinámica que demanda de la constante adaptación e innovación).</t>
  </si>
  <si>
    <t>Estrategia para potenciar la RECONSTRUCCIÓN Y RECUPERACIÓN DE LA ACTIVIDAD PRODUCTIVA Y ECONÓMICA del país luego de la crisis, con énfasis en el comercio exterior y la inversión.</t>
  </si>
  <si>
    <t>Siendo la incertidumbre una variable constante en el contexto de la crisis provocada por la epidemia del COVID-19, es difícil prever la nueva configuración que tendrá el escenario económico mundial (y regional y el lugar del país en él) al culminar la emergencia. Esto, sin embargo, es determinante para asegurar que las acciones de reconstrucción y recuperación de la actividad productiva y económica del país sean certeras y puedan conducir efectivamente a los resultados deseados. Estructurar un modelo de prospección de las actividades productivas que permita la recuperación y reconstrucción de los sectores productivos y la identificación de nuevos sectores económicos que sirvan a la reactivación económica del país será crítico para estos propósitos. El sector comercio exterior está listo para impulsar y liderar los esfuerzos en esta dirección, valiéndose del conocimiento técnico y experto necesario para poder sustentar las acciones de política pública a emprender en evidencia dura y datos relevantes.</t>
  </si>
  <si>
    <t>Estrategia sectorial de recuperación económica</t>
  </si>
  <si>
    <t>Instituto Mixto de Ayuda Social</t>
  </si>
  <si>
    <t>Social</t>
  </si>
  <si>
    <t>Atención de población afectada por COVID-19 (Presupuesto Extraordinario)</t>
  </si>
  <si>
    <t>Subsidio Económico</t>
  </si>
  <si>
    <t>Hogares</t>
  </si>
  <si>
    <t>Atención de población afectada por COVID-20 (recursos FODESAF)</t>
  </si>
  <si>
    <t>Subsidio Economico</t>
  </si>
  <si>
    <t>Donación de mascarillas a la CCSS</t>
  </si>
  <si>
    <t>Donación</t>
  </si>
  <si>
    <t>Numero</t>
  </si>
  <si>
    <t>Donación de la CCSS</t>
  </si>
  <si>
    <t>Recursos FODESAF</t>
  </si>
  <si>
    <t>Presupuesto extraordinario</t>
  </si>
  <si>
    <t>Artículos de limpieza y desinfección</t>
  </si>
  <si>
    <t>Toallas para manos</t>
  </si>
  <si>
    <t>Cajas (de 18 unidades)</t>
  </si>
  <si>
    <t>Alcohol en Gel</t>
  </si>
  <si>
    <t xml:space="preserve">Artículos de protección </t>
  </si>
  <si>
    <t>Cubrebocas</t>
  </si>
  <si>
    <t>Cajas (de 50 unidades)</t>
  </si>
  <si>
    <t>Cajas</t>
  </si>
  <si>
    <t>Consejo Nacional de Enseñanza Superior Universitaria Privada (CONESUP)</t>
  </si>
  <si>
    <t xml:space="preserve">Bomberos de Costa Rica </t>
  </si>
  <si>
    <t>Servicios Profesionales</t>
  </si>
  <si>
    <t>Equipo de oficina</t>
  </si>
  <si>
    <t>Contacto</t>
  </si>
  <si>
    <t>Cjimenez@911.go.cr&gt;; Hidalgo González Johnny &lt;Jhidalgo@911.go.cr&gt;; 911 - Secretarias &lt;911-Secretarias@911.go.cr&gt;</t>
  </si>
  <si>
    <t xml:space="preserve"> Luis Salas Sánchez (Bomberos) &lt;lsalas@bomberos.go.cr&gt;; jalvaradom@bomberos.go.cr; rlatouche@bomberos.go.cr; Alexander Araya Micó (Bomberos) &lt;AAraya@bomberos.go.cr&gt;; kmata@bomberos.go.cr</t>
  </si>
  <si>
    <t>lasalazj@ccss.sa.cr</t>
  </si>
  <si>
    <t>Maria E. Victor Sanchez' &lt;mvictors@migracion.go.cr&gt;
Daguer A. Hernandez Vasquez &lt;dhernandezv@migracion.go.cr&gt;</t>
  </si>
  <si>
    <t xml:space="preserve">srojas@conapdis.go.cr
ploria@conapdis.go.cr
</t>
  </si>
  <si>
    <t>&lt;luis.campos.hernandez@mep.go.cr</t>
  </si>
  <si>
    <t xml:space="preserve">: Emiliana Rivera [mailto:erivera@conapam.go.cr
'Teresita Aguilar Mirambell' &lt;tamirambell@gmail.com&gt;; 'Edgar Muñoz' &lt;emunoz@conapam.go.cr&gt;; 'Carlos Molina' &lt;cmolina@conapam.go.cr&gt;; 'Alexandra Villalobos' &lt;avillalobos@conapam.go.cr&gt;; 'Marco Rodríguez' &lt;mrodriguez@conapam.go.cr&gt;; oais@conapam.go.cr
</t>
  </si>
  <si>
    <t>keylor.castro@misalud.go.cr</t>
  </si>
  <si>
    <t>alina.gamboa@cen-cinai.go.cr</t>
  </si>
  <si>
    <t>charlyn.sanchez@presidencia.go.cr</t>
  </si>
  <si>
    <t>Gabriela Castro &lt;Gabriela.castro@comex.go.cr&gt;; Micaela Mazzei &lt;mmazzei@procomer.com&gt; Marcela Chavarría Pozuelo &lt;marcela.chavarria@comex.go.cr</t>
  </si>
  <si>
    <t>nbrenesl@imas.go.cr</t>
  </si>
  <si>
    <t>CEN CINAI</t>
  </si>
  <si>
    <t>reynaldo.ruiz.brenes@mep.go.cr&gt;; Jose Leonardo Sanchez Hernandez &lt;jleonardo.sanchez.hernandez@mep.go.cr&gt; magaly.solano.solano@mep.go.cr</t>
  </si>
  <si>
    <t>Yinny Guerrero Acuña &lt;yinny.guerrero@fuerzapublica.go.cr&gt;</t>
  </si>
  <si>
    <t>torrescc@hacienda.go.cr</t>
  </si>
  <si>
    <t>mario.coto@sinac.go.cr_</t>
  </si>
  <si>
    <t>dalfaro@mj.go.cr</t>
  </si>
  <si>
    <t xml:space="preserve">: Rocio Arce Cerdas [mailto:RArceCerdas@ina.ac.cr] 
Andres Romero Rodriguez &lt;ARomeroRodriguez@ina.ac.cr&gt;; Andres Valenciano Yamuni &lt;Avalencianoyamuni@ina.ac.cr&gt;; Jorge Cordero Porras &lt;JCorderoPorras@ina.ac.cr&gt;; Jaime Campos Campos &lt;JCamposCampos@ina.ac.cr&gt;; Norbert Garcia Cespedes &lt;NGarciaCespedes@ina.ac.cr&gt;; Lorena Fonseca Gamboa &lt;LFonsecaGamboa@ina.ac.cr&gt;; Armando Nunez Chavarria &lt;ANunezChavarria@ina.ac.cr&gt;; Carolina Rojas Duran &lt;CRojasDuran@ina.ac.cr&gt;; Monica Acosta Carballo &lt;MAcostaCarballo@ina.ac.cr&gt;; Jose Pablo Valverde Loaiza &lt;JValverdeLoaiza@ina.ac.cr&gt;; Helena Rojas Rojas &lt;HRojasRojas@ina.ac.cr&gt;; Eduardo Sibaja Lascarez &lt;ESibajaLascarez@ina.ac.cr&gt;; Lorena Sibaja Saborio &lt;LSibajaSaborio@ina.ac.cr&gt;
Asunto: RE: Adjunto Fichas Institucionales -Epidemia COVI-19
</t>
  </si>
  <si>
    <t xml:space="preserve">jlopez@incopesca.go.cr </t>
  </si>
  <si>
    <t>x</t>
  </si>
  <si>
    <t>Servicio sanitario o baño</t>
  </si>
  <si>
    <t>Adaptacion  de servicio sanitario según ley 7600.</t>
  </si>
  <si>
    <t>Rodapie cóncavo</t>
  </si>
  <si>
    <t>Rodapie cóncavo para uniones entre pared y piso en el área de cocina, redondeado a la pared, para facilitar limpieza del área</t>
  </si>
  <si>
    <t>Establecimiento</t>
  </si>
  <si>
    <t>Rampas de acceso</t>
  </si>
  <si>
    <t xml:space="preserve">Construcción de rampas de acceso al establecimiento o sus diferentes áreas, de tal forma que cumplan con las características establecidas para dicho fin </t>
  </si>
  <si>
    <t>Sistema detección de incendios</t>
  </si>
  <si>
    <t>Sistema de detección de incendio</t>
  </si>
  <si>
    <t>Recuperación</t>
  </si>
  <si>
    <t>Tanque de reservorio de agua</t>
  </si>
  <si>
    <t>Tanque industrial ecotank, capacidad 5000 litros, esférico, azul, tricapa.</t>
  </si>
  <si>
    <t>Instalación de tanque para reservorio de agua</t>
  </si>
  <si>
    <t>Instalación de tanque de agua, mano de obra, materiales, estructura metálica, cimentación placas, concreto, según estructura descrita en documento adjunto.</t>
  </si>
  <si>
    <t>Jabón para manos</t>
  </si>
  <si>
    <t>Alcohol</t>
  </si>
  <si>
    <t>Alcohol en gel, 75%</t>
  </si>
  <si>
    <t>Desinfectante líquido</t>
  </si>
  <si>
    <t>Desinfectante líquido para desinfección de superficies</t>
  </si>
  <si>
    <t>Cloro líquido</t>
  </si>
  <si>
    <t>Cloro 3,5%, líquido</t>
  </si>
  <si>
    <t>Desinfectante en aerosol</t>
  </si>
  <si>
    <t>Desinfectante en aerosol, presentación 2 onzas.</t>
  </si>
  <si>
    <t>Envase 12 oz</t>
  </si>
  <si>
    <t>Guante de latex, azul, tallas M y L</t>
  </si>
  <si>
    <t>Caja 50 unidades</t>
  </si>
  <si>
    <t>Toallas de papel</t>
  </si>
  <si>
    <t>Toalla de papel en rollo, 100 hojas</t>
  </si>
  <si>
    <t>Estación de lavado de manos</t>
  </si>
  <si>
    <t>Estación de lavado de manos, funcionamiento por pedal, acero inoxidable, forrado, para 1 persona.</t>
  </si>
  <si>
    <t>Jabón para apoyo al lavado de manos de niños y niñas en sus casas</t>
  </si>
  <si>
    <t>Jabón para lavado de manos, líquido (presentación 240ml) o en barra.</t>
  </si>
  <si>
    <t>Sistemas de Agua</t>
  </si>
  <si>
    <t>Equipo de limpieza, protección y seguridad</t>
  </si>
  <si>
    <t>Maquinaria, Equipo y Mobiliario</t>
  </si>
  <si>
    <t>Construcciones, Adiciones y Mejoras</t>
  </si>
  <si>
    <t>Asistencia Social</t>
  </si>
  <si>
    <t>Artículo</t>
  </si>
  <si>
    <t>Mascarilla</t>
  </si>
  <si>
    <t>Batas</t>
  </si>
  <si>
    <t>Botas</t>
  </si>
  <si>
    <t>Bolsas</t>
  </si>
  <si>
    <t>Gasas</t>
  </si>
  <si>
    <t>Jabón</t>
  </si>
  <si>
    <t>Humecedor de dedos</t>
  </si>
  <si>
    <t>Personal</t>
  </si>
  <si>
    <t>Cuidado Personal</t>
  </si>
  <si>
    <t>Sanitario móvil</t>
  </si>
  <si>
    <t>Servilletas</t>
  </si>
  <si>
    <t>Toallas Húmedas</t>
  </si>
  <si>
    <t>Gabacha desechables</t>
  </si>
  <si>
    <t>Servicios de Fumigación</t>
  </si>
  <si>
    <t>Papel Higiénico</t>
  </si>
  <si>
    <t>Termómetro</t>
  </si>
  <si>
    <t>Escobas</t>
  </si>
  <si>
    <t xml:space="preserve">Mechas </t>
  </si>
  <si>
    <t>desinfectante</t>
  </si>
  <si>
    <t>Toalla</t>
  </si>
  <si>
    <t>Unidad de Medida</t>
  </si>
  <si>
    <t xml:space="preserve">unidades </t>
  </si>
  <si>
    <t>Detergente</t>
  </si>
  <si>
    <t>kilos</t>
  </si>
  <si>
    <t>paquetes</t>
  </si>
  <si>
    <t>kit</t>
  </si>
  <si>
    <t>zapatos</t>
  </si>
  <si>
    <t>inflable Automatico y manualUS COAST GUARD-APPROVED TYPE II  CO2 cylinder reemplazable</t>
  </si>
  <si>
    <t>Aerosol</t>
  </si>
  <si>
    <t>Envases</t>
  </si>
  <si>
    <t>Lavatorios</t>
  </si>
  <si>
    <t>Personal  que cumpla con los requisitos que establezca el puesto</t>
  </si>
  <si>
    <t xml:space="preserve"> 55 Centros de Formación y Unidades administrativas a nivel nacional </t>
  </si>
  <si>
    <t>Aprobado para PGE</t>
  </si>
  <si>
    <t>IFAM</t>
  </si>
  <si>
    <t>ITCR</t>
  </si>
  <si>
    <t>hmontero@ifam.go.cr</t>
  </si>
  <si>
    <t xml:space="preserve">Ayuda económica temporal para las personas que se han visto afectadas  por suspensión de contrato o reducción de su jornada laboral </t>
  </si>
  <si>
    <t>Bono Proteger</t>
  </si>
  <si>
    <t>Kit de alimentación y Kit de limpieza.</t>
  </si>
  <si>
    <t xml:space="preserve">Personal para la atención de la emergencia sanitaria. </t>
  </si>
  <si>
    <t>Apoyo a la CNE y a otras instituciones del Sistema Nacional de Gestión del Riesgo.</t>
  </si>
  <si>
    <t>Casa de aislamiento</t>
  </si>
  <si>
    <t>Casas de aislamiento para personas con discapacidad en situación de abandono que actualmente viven en albergues</t>
  </si>
  <si>
    <t>Municipal</t>
  </si>
  <si>
    <t xml:space="preserve">Compra de medidores de Flujo Ultrasónicos para sectorizar el agua en comunidades con afectación de desabastecimiento de agua para lavado de manos y aseo personal. </t>
  </si>
  <si>
    <t>Medidor Ultrasónico de caudales para tuberías con rango de 50 a 700 mm</t>
  </si>
  <si>
    <t xml:space="preserve">Compra de Test de Cloro Residual para monitoreo de Calidad de Agua </t>
  </si>
  <si>
    <t xml:space="preserve">Test de cloro residual </t>
  </si>
  <si>
    <t>Compra de ropa hospitalaria desechable;  Uno para ropa hospitalaria y otro para desechos infecto contagiosos.</t>
  </si>
  <si>
    <t>Medicina General</t>
  </si>
  <si>
    <t>Enfermería</t>
  </si>
  <si>
    <t>Una construcción o en su defecto, remodelación completa  de la Unidad de Salud Incluye pero no se limita a: 1) Segunda sala de espera para al menos 10 personas, exclusiva para personas con afecciones de potencial contagioso. 2) Rediseño de cuartos sépticos ambos con acceso para recolección externa. 3) Cinco consultorios adicionales, uno de ellos exclusivo para la atención de personas con síntomas de potencial contagioso.</t>
  </si>
  <si>
    <t xml:space="preserve">Jabón spray para lavado de manos para dispensador. </t>
  </si>
  <si>
    <t>Marca Kimberly Clark 400 ml Orden  de compra 202012605</t>
  </si>
  <si>
    <t xml:space="preserve">Alcohol desinfectane en spray </t>
  </si>
  <si>
    <t>Marca Scott Kimberly Clark 400 ml Orden  de compra 202012605</t>
  </si>
  <si>
    <t xml:space="preserve">Dispensandor para Alcohol desinfectane en spray </t>
  </si>
  <si>
    <t>Orden  de compra 202012605</t>
  </si>
  <si>
    <t>Cloro al 3%</t>
  </si>
  <si>
    <t>Marca Sanitary Products Orden  de compra 202012605</t>
  </si>
  <si>
    <t>Papel Higiénico Marca Kimberly Clarck</t>
  </si>
  <si>
    <t>Papel Higiénico 400 metros Biodegradable, Hoja sencilla Orden  de compra 202012596</t>
  </si>
  <si>
    <t>Papel Higiénico Marca Nevax</t>
  </si>
  <si>
    <t>Papel Higiénico Blanco Biodegradable, Hoja sencilla Orden  de compra  Orden  de compra 2020125</t>
  </si>
  <si>
    <t>Toalla papel para dispensador Marca Scott Kimberly Clark</t>
  </si>
  <si>
    <t>Hoja sencilla de 20 cm Longitud 250 m Color natural  según Orden de compra 202012624</t>
  </si>
  <si>
    <t>Servilletas para papel de cocina Marca Scott Kimberly Clark</t>
  </si>
  <si>
    <t>Hoja sencilla interdoblada Biodegradable  según Orden de compra 202012624</t>
  </si>
  <si>
    <t>Toalla papel para dispensador Marca Kleenex Supreme</t>
  </si>
  <si>
    <t xml:space="preserve"> Blanca, Doble Hoja, Interfoleado. según Orden de compra 202012624</t>
  </si>
  <si>
    <t>Color Blanco hoja sensilla de 20 cm tipo extender según Orden de compra 202012624</t>
  </si>
  <si>
    <t>Equipo de protección personal para el personal de la Clínica y materiales médicos para la atención del paciente</t>
  </si>
  <si>
    <t>Ver detalle de diversas órdenes de compra bajo la subpartida de Útiles y materiales médico, hospitalario y de investigación #2.99.02</t>
  </si>
  <si>
    <t>Papel toalla y papel de camilla</t>
  </si>
  <si>
    <t>Ver detalle de diversas órdenes de compra bajo la partida Productos de papel, cartón e impresos #2.99.03</t>
  </si>
  <si>
    <t>Unidad/400ml</t>
  </si>
  <si>
    <t>Unitario</t>
  </si>
  <si>
    <t>Rollo/400 hojas</t>
  </si>
  <si>
    <t>Rollo/1000 hojas</t>
  </si>
  <si>
    <t>Rollo/longitud 250m</t>
  </si>
  <si>
    <t>100 hojas/empaque</t>
  </si>
  <si>
    <t>150 hojas/paquete</t>
  </si>
  <si>
    <t>Rollo</t>
  </si>
  <si>
    <t>Cajas según material</t>
  </si>
  <si>
    <t xml:space="preserve">Rollos </t>
  </si>
  <si>
    <t xml:space="preserve">Varía según insumo </t>
  </si>
  <si>
    <t>Instituto Tecnológico de Costa Rica</t>
  </si>
  <si>
    <t>Contratación de Servicios de Desinfeccion en caso que se genere una orden sanitaria</t>
  </si>
  <si>
    <t>Servicios de desinfección relacionados</t>
  </si>
  <si>
    <t>Equipo de protección personal (batas descartables, guantes, mascarillas, gorros, cubrezapatos)</t>
  </si>
  <si>
    <t>m2</t>
  </si>
  <si>
    <t>de acuerdo al área</t>
  </si>
  <si>
    <t>Varía según producto</t>
  </si>
  <si>
    <t>ICE</t>
  </si>
  <si>
    <t>CNP</t>
  </si>
  <si>
    <t>Instituto Costarricense de Electricidad</t>
  </si>
  <si>
    <t>Servicios Básicos</t>
  </si>
  <si>
    <t>CNE</t>
  </si>
  <si>
    <t>Solución de Hosting y Servicio de Conectividad de Internet mediante Sitio Alerno</t>
  </si>
  <si>
    <t>Registro en sitio WEB de los beneficiarios del Programa Proteger; Notificaciones de registro al MTSS; Mensajes SMS al beneficiario a través de la Plataforma MEM.</t>
  </si>
  <si>
    <t>5000Mbs</t>
  </si>
  <si>
    <t>SPTP-MEM-SMPP</t>
  </si>
  <si>
    <t>Global</t>
  </si>
  <si>
    <t>Comisión Nacional de Prevención de Riesgo y Atención de Emergencias</t>
  </si>
  <si>
    <t>Brindar diarios a familias en condición de vulnerabilidad ante la emergencia sanitaria.</t>
  </si>
  <si>
    <t>Pantalla interactiva Multitouch mobile</t>
  </si>
  <si>
    <t>Equipo, mobiliario, servicios  y materiales</t>
  </si>
  <si>
    <t>Pantalla</t>
  </si>
  <si>
    <t>Proyector portatil pequeño</t>
  </si>
  <si>
    <t>Proyector</t>
  </si>
  <si>
    <t>Pantallas fijas de proyección</t>
  </si>
  <si>
    <t>Destructora de papel</t>
  </si>
  <si>
    <t>Destructora</t>
  </si>
  <si>
    <t>Discos duros portatiles</t>
  </si>
  <si>
    <t>Disco duro</t>
  </si>
  <si>
    <t>Tablets</t>
  </si>
  <si>
    <t>Pizarra de vidirio para pared</t>
  </si>
  <si>
    <t>Pizarra</t>
  </si>
  <si>
    <t>Balijas de plástico (multiuso)</t>
  </si>
  <si>
    <t>Balijas</t>
  </si>
  <si>
    <t>Licencia y aaaaactualización de software (ArGis, Office y Tableau)</t>
  </si>
  <si>
    <t>Licencias</t>
  </si>
  <si>
    <t>Mesas de trabajo modulares</t>
  </si>
  <si>
    <t>Mesas</t>
  </si>
  <si>
    <t>Sillas para mesas modulares</t>
  </si>
  <si>
    <t>Sillas</t>
  </si>
  <si>
    <t xml:space="preserve">Sistema de video/sonido </t>
  </si>
  <si>
    <t>Sistemas</t>
  </si>
  <si>
    <t xml:space="preserve">Montacargas y/o estibador de pasillo </t>
  </si>
  <si>
    <t>Estibador</t>
  </si>
  <si>
    <t>Transportadores de rodillos para carga y descarga de camiones</t>
  </si>
  <si>
    <t>Transportadora</t>
  </si>
  <si>
    <t>Impresoras y equipo de oficina</t>
  </si>
  <si>
    <t>Impresora</t>
  </si>
  <si>
    <t>Enfriador de bebidas</t>
  </si>
  <si>
    <t>Enfriador</t>
  </si>
  <si>
    <t>Materiales de  construcción</t>
  </si>
  <si>
    <t>Materiales</t>
  </si>
  <si>
    <t>Equipo y suministros de limpieza, protección personal y seguridad</t>
  </si>
  <si>
    <t>Dirigido a municipalidades.</t>
  </si>
  <si>
    <t>Dirigido a instituciones públicas.</t>
  </si>
  <si>
    <t>MTSS</t>
  </si>
  <si>
    <t>Ministerio de Trabajo y Seguridad Social</t>
  </si>
  <si>
    <t>Salud</t>
  </si>
  <si>
    <t>Compra banco de transformadores Planta Liberia</t>
  </si>
  <si>
    <t>Tres tranformadores de 10 Kwa</t>
  </si>
  <si>
    <t>Und</t>
  </si>
  <si>
    <t>Compra banco de transformadores Planta Puntarenas</t>
  </si>
  <si>
    <t>Aires Acondicionados Alm. semilla frijol Planta Barranca</t>
  </si>
  <si>
    <t>Aire acondicionado industrial 60.000 btu</t>
  </si>
  <si>
    <t>Compra de bunker (proceso de producción de alcohol)</t>
  </si>
  <si>
    <t>Litros de bunker</t>
  </si>
  <si>
    <t>Lts</t>
  </si>
  <si>
    <t>Tanque almacenamiento materia prima de alcohol</t>
  </si>
  <si>
    <t>Tanque capacidad de 100,000 lts</t>
  </si>
  <si>
    <t xml:space="preserve">Consejo Nacional de Producción </t>
  </si>
  <si>
    <t>Seguridad Alimentaria</t>
  </si>
  <si>
    <t>Limpieza profunda de establecimientos CEN CINAI con orden sanitaria, por presencia o sospecha de casos COVID-19</t>
  </si>
  <si>
    <t>Contratación de empresa encargada de realizar limpieza profunda en las instalaciones del establecimiento CEN CINAI, con orden sanitaria de cierre por presencia o sospecha de casos COVID-19.</t>
  </si>
  <si>
    <t>Protectores faciales plásticos</t>
  </si>
  <si>
    <t xml:space="preserve">Protectores faciales plásticos de alta resistencia, ultraligero y de fácil desinfección, con banda ajustable en la parte trasera </t>
  </si>
  <si>
    <t>Instituto de Fomento y Asesoría Municipal</t>
  </si>
  <si>
    <t>Dirigido a Municipalidades</t>
  </si>
  <si>
    <t>Dirigido a Instituciones públicas</t>
  </si>
  <si>
    <t>Firma</t>
  </si>
  <si>
    <t>Equipos de vigilancia epidemiologica</t>
  </si>
  <si>
    <t>Equipos de trabajo</t>
  </si>
  <si>
    <t>Sustitución en doble plaza</t>
  </si>
  <si>
    <t>N/I</t>
  </si>
  <si>
    <t>Determinable al final de la emergencia</t>
  </si>
  <si>
    <t>Equipos de respuesta rápida</t>
  </si>
  <si>
    <t>Inversión en infraestructura</t>
  </si>
  <si>
    <t>reconversión de espacios</t>
  </si>
  <si>
    <t>espacios</t>
  </si>
  <si>
    <t>Adquisición de equipos médicos</t>
  </si>
  <si>
    <t>equipos de monitoreo de de soporte vital</t>
  </si>
  <si>
    <t>Aprovisionamientos de equipos de protección personal</t>
  </si>
  <si>
    <t>equipos consistente en gorro, mascarilla anteojos bata protectora impermeable y botas</t>
  </si>
  <si>
    <t xml:space="preserve">Contratación de recursos humano adicional </t>
  </si>
  <si>
    <t>horas trabajo</t>
  </si>
  <si>
    <t>Vigilancia epideológica y diagnóstica</t>
  </si>
  <si>
    <t>reactivos e insumos de laboratorio</t>
  </si>
  <si>
    <t>Sistemas informaticos de reporte</t>
  </si>
  <si>
    <t>pacientes</t>
  </si>
  <si>
    <t>NÚMERO PGE</t>
  </si>
  <si>
    <t>equipos de monitoreo de  soporte vital</t>
  </si>
  <si>
    <t>No se suma, la CNE lo absorve en sus diarios</t>
  </si>
  <si>
    <t>Creación de sitios Web</t>
  </si>
  <si>
    <t>Webs creadas</t>
  </si>
  <si>
    <t xml:space="preserve"> </t>
  </si>
  <si>
    <t>Embalajes y empaques reutilizables</t>
  </si>
  <si>
    <t>Contenedores y empaques para envío a domicilio de los alimentos agrícolas comprados</t>
  </si>
  <si>
    <r>
      <t>Evaluación del proceso de recuperacion para productores (an</t>
    </r>
    <r>
      <rPr>
        <sz val="11"/>
        <rFont val="Calibri"/>
        <family val="2"/>
      </rPr>
      <t>á</t>
    </r>
    <r>
      <rPr>
        <sz val="11"/>
        <rFont val="Calibri"/>
        <family val="2"/>
        <scheme val="minor"/>
      </rPr>
      <t>lisis de asistencia a Ferias presenciales vs uso de Feria virtual)</t>
    </r>
  </si>
  <si>
    <t>Estudios de campo y análisis cientifico y estadísticos</t>
  </si>
  <si>
    <t>Evaluación del proceso de recuperacion poblacional (análisis de seguridad alimentaria)</t>
  </si>
  <si>
    <t>Estudios de consumo de alimentos por compradores en Ferias</t>
  </si>
  <si>
    <t>Gestor de Ferias (35 Ferias por 12 meses)</t>
  </si>
  <si>
    <t>Procesos de acopio, empaque y coordinacion del envío a domicilio de compras agrícolas</t>
  </si>
  <si>
    <t>Lanzamiento mensual (Ferias que se incorporan)</t>
  </si>
  <si>
    <t xml:space="preserve">Creación, promoción y mantenimiento en las redes sociales de las Webs creadas para cada feria del agricultor </t>
  </si>
  <si>
    <t>Mantenimiento de TI (35 Ferias por 12 meses)</t>
  </si>
  <si>
    <t>Soporte y mantenimieno de las tecnologías de información colectiva de cada Feria del Agricultor</t>
  </si>
  <si>
    <t>Ministerio de Agricultura y Ganadería</t>
  </si>
  <si>
    <t>Seguridad alimentaria</t>
  </si>
  <si>
    <t>Reconstrucción - Recuperación</t>
  </si>
  <si>
    <t xml:space="preserve">Semilla Certificad de Frijol </t>
  </si>
  <si>
    <t xml:space="preserve">Certificada por la Oficina Nacional de Semilla </t>
  </si>
  <si>
    <t>Kilogramo</t>
  </si>
  <si>
    <t>Fertilizante (Frijol)</t>
  </si>
  <si>
    <t>Fertilizante (10 - 30 - 10) 
Fertilizante (12 - 24 - 12)</t>
  </si>
  <si>
    <t>Saco (46Kg)</t>
  </si>
  <si>
    <t xml:space="preserve">Fertilizante Urea </t>
  </si>
  <si>
    <t xml:space="preserve">Fertilizante autorizado </t>
  </si>
  <si>
    <t>Semilla de arroz Certificada</t>
  </si>
  <si>
    <t xml:space="preserve">Variedad  Certificada Oficina Nacional de Semilla </t>
  </si>
  <si>
    <t>Fertilizante (Arroz)</t>
  </si>
  <si>
    <t>Fertilizante (26 - 0 - 26)</t>
  </si>
  <si>
    <t>Brindar alojamiento a PAM, con un costo mensual de 300,000.00 colones mensuales, por persona, por el plazo de 4 meses (abril a diciembre 2020).</t>
  </si>
  <si>
    <t>MAG</t>
  </si>
  <si>
    <t>Exámenes laboratorio para diagnostico COVID-19.</t>
  </si>
  <si>
    <t xml:space="preserve">Exámenes de prueba para el diagnóstico de COVID-19,  en personas menores de edad beneficiarios de los servicios de atención y protección del PANI.          Se realizo una proyección ante eventual pico de contagio. </t>
  </si>
  <si>
    <t>Prueba realizadas (requeridas)</t>
  </si>
  <si>
    <t>Asistencia Sanitaria temporal por COVID-19</t>
  </si>
  <si>
    <t xml:space="preserve">Gastos de hospedaje y alimentación,  entre tanto, se brinda el resultado de la prueba diagnostico de COVID-19 en PME. </t>
  </si>
  <si>
    <t>Asistencia Sanitaria temporal por COVID-19 para migrantes</t>
  </si>
  <si>
    <t>Gastos de hospedaje y alimentación,  entre tanto, se brinda el resultado de la prueba diagnostico de COVID-19,  en PME para  migrantes. Costos varian según la zona de ingreso al  territorio nacional.  Dias maximo estimado 2 días.</t>
  </si>
  <si>
    <t>Servicio de ambulancia privado por COVID-19</t>
  </si>
  <si>
    <t>Para realizar traslados  de PME. El costo es variable según kilometraje recorrido y equipo requerido en la unidad.</t>
  </si>
  <si>
    <t>Servicio de lavado y desinfección de vehículos PANI</t>
  </si>
  <si>
    <t>Servicio semanal o cuando asi sea requerido por el traslado de PME, que resulten sospechosos o positivos.</t>
  </si>
  <si>
    <t>Compra suministros de protección personal contra el COVID-19, según el siguiente detalle:</t>
  </si>
  <si>
    <t>Batas tipo cirujano esteriles desechables, manga larga</t>
  </si>
  <si>
    <t>Desechable</t>
  </si>
  <si>
    <t>Gorro desechable con elastico (Cofia)</t>
  </si>
  <si>
    <t xml:space="preserve">Cubrezapatos anideslizante desechables </t>
  </si>
  <si>
    <t>Compra alcohol en gel</t>
  </si>
  <si>
    <t xml:space="preserve">Envase plastico con dispensador </t>
  </si>
  <si>
    <t>Envase 350 ml</t>
  </si>
  <si>
    <t>Desinfectante acción germicida-bacteriana amplio aspectro, grado hospitalario</t>
  </si>
  <si>
    <t>Envase plastico de litro</t>
  </si>
  <si>
    <t>Servicio protección especializada para atención de PME sospechosos y positivos de COVID-19, más gastos de instalación</t>
  </si>
  <si>
    <t>Convenio de cooperación SURGIR</t>
  </si>
  <si>
    <t>Alquiler de instalaciones para atención PME COVID-19</t>
  </si>
  <si>
    <t>Arriendo</t>
  </si>
  <si>
    <t>Subsidio a ONG para compra de implementos y suministros para atención de la emergencia COVID-19</t>
  </si>
  <si>
    <t>Subsidio</t>
  </si>
  <si>
    <t>Subsidio adicional a ONGs con convenio PANI, por emergencia nacional, pues dejaron de percibir recursos privados y donaciones lo que les imposibilita sufragar gastos basicos.</t>
  </si>
  <si>
    <t>Subsidio por 7 meses</t>
  </si>
  <si>
    <t>Subsidio urgente a familias del programa Hogares Solidarios, quienes  a partir de la emergencia nacional han visto afectada su economia familiar.</t>
  </si>
  <si>
    <t>Patronato Nacional de la Infancia (PANI)</t>
  </si>
  <si>
    <t xml:space="preserve">Alimentación </t>
  </si>
  <si>
    <t>Contrato</t>
  </si>
  <si>
    <t xml:space="preserve">Suministro de Agua </t>
  </si>
  <si>
    <t>Mantenimiento para Vehiculos y Motocicletas</t>
  </si>
  <si>
    <t>Combustible para aeronaves</t>
  </si>
  <si>
    <t>Combustible para aeronave JET A-1 y AV-Gas para la realización de vuelos de patrullaje fronterizo y ayuda humanitaria</t>
  </si>
  <si>
    <t>Combustible para vehiculos</t>
  </si>
  <si>
    <t>Combustible diesel o gasolina para vehiculos utilizadas en patrullajes en fronteras, realizacion de Convoy, y demás acciones policiales en atencion a la emergencia para todos los cuerpos policiales. Aproximadamente 77 motocicletas y 166 patrullas.</t>
  </si>
  <si>
    <t xml:space="preserve">Combustible para embarcaciones </t>
  </si>
  <si>
    <t>Combustible para embarcaciones tipo Super</t>
  </si>
  <si>
    <t xml:space="preserve">Aceite para embarcaciones </t>
  </si>
  <si>
    <t>Aceite para motores fuera de borda de borda TCW3 RL 2019</t>
  </si>
  <si>
    <t>cuartos</t>
  </si>
  <si>
    <t xml:space="preserve">Botas Montañeras * </t>
  </si>
  <si>
    <t>Uniforme Policial*</t>
  </si>
  <si>
    <t>Tipo Fatiga 4 bolsas : inlcuye Chamarra, pantalón, faja y gorra</t>
  </si>
  <si>
    <t>Camiseta*</t>
  </si>
  <si>
    <t>Camiseta negra de uso Policial, 50% poliester y 50% algodón</t>
  </si>
  <si>
    <t>Capa tipo poncho *</t>
  </si>
  <si>
    <t>Capa de nilon pvc tipo poncho, que incluya gorro y bolsa interna tipo canguro, con la leyenda en la espalda "FUERZA PÚBLICA", color de la capa azul oscuro y las letras color gris plata fosforescente</t>
  </si>
  <si>
    <t>Chaleco balístico *</t>
  </si>
  <si>
    <t>Especificaciones dadas en el momento de la adquisicion</t>
  </si>
  <si>
    <t>CS cartucho de gas*</t>
  </si>
  <si>
    <t>Calibre 37/38 mm multi-projectile (3) y triple - phase 2000</t>
  </si>
  <si>
    <t>Escudo antimotin*</t>
  </si>
  <si>
    <t>Escudo de proteccion para policía Antimotin</t>
  </si>
  <si>
    <t>Cascos Antimotin*</t>
  </si>
  <si>
    <t>Casco baslístico tipo advance combat Helmet</t>
  </si>
  <si>
    <t>Máscaras Antimotin*</t>
  </si>
  <si>
    <t>Mascara para gas</t>
  </si>
  <si>
    <t>Focos*</t>
  </si>
  <si>
    <t>Linterna plástica LED compacta con una longitud de 15 a 16 cm, cuerpo en aluminio anodizado, tipo 3, anillo de sellado en neopreno, indicador de bateria, salida de luz en modo alto no menor a 900 lumenes, alcance de as de luz no menor a 200 m. Debe incluir al menos 10 pares de baterias</t>
  </si>
  <si>
    <t>Gasas plásticas*</t>
  </si>
  <si>
    <t>Medida 24 pulgadas, material de nilon, color natural, para uso como esposas, presentación paquete de 20 unidades</t>
  </si>
  <si>
    <t>Paquetes</t>
  </si>
  <si>
    <t>Conos Reflectivos *</t>
  </si>
  <si>
    <t xml:space="preserve">Conos móviles para señalización en carretera, color anaranjado fluorecente, utilidad, utilidad seguridad en carreteras, material de polietileno de alta densidad, alto 71,12 cm como minimo. </t>
  </si>
  <si>
    <t>Tazas *</t>
  </si>
  <si>
    <t>Para empacar la alimentación, redondo con tapa diametro entre 14,5 y 15 cm, altura entre 4,5 y 5 cm, capacidad 500ml, la estructura  debe ser plástico de material sólido sin olor químico del plástico y resistente para almacenar alimentos calientes. La tapa debe ser resitente, deberá adaptarse muy segura a la taza  y con buena presión. Presentación bolsas de almenos 200 unidades</t>
  </si>
  <si>
    <t>Cuchara / Tenedor*</t>
  </si>
  <si>
    <t xml:space="preserve">Plástica biodegradable: Medida 14,2 cm (+/- 0,3cm), peso 2,8g (+/- 0,2g), material principal almidón de maíz, presentación en paquetes de 100 unidades </t>
  </si>
  <si>
    <t>Platos*</t>
  </si>
  <si>
    <t>Plato #9 100% biodegradable, maximo degradación total no puede ser superior a 24 meses, debe ser inoloro de uso amigable resistente al frío, aceite y al agua, que pueda utilizarse en microondas y refrigerador, presentación 8 unidades por paquete</t>
  </si>
  <si>
    <t>Vasos*</t>
  </si>
  <si>
    <t>Tamaño 8oz, 100% biodegradable, peso 8g (+/- 0,5g), material cartón más PLA (ácido poli-láctico), medida 79,7mm (+/- 5mm) X 51,5mm (+/-5mm) X 93,9mm (+/- 5mm), presentación 20 unidades por paquete</t>
  </si>
  <si>
    <t>100% biodegradable, ph 6-7, densidad 0,85 - 0,95 g/l +- 0,5, sin color, aroma alcohólico, gel transparente de baja viscosidad, contenido de alcohol 62-75%. Presentación Botellas de 250 ml</t>
  </si>
  <si>
    <t>Aprovicionamiento de equipo personal especial Tyvek</t>
  </si>
  <si>
    <t>Traje de material Tyvek: prenda de protección química categoría III, tipo 4, 5 y 6; conductividad electroestática con debida toma a tierra, protección contra partículas radioactivas.  De barrera contra sustancias químicas inorgánicas en bajas concentraciones y partículas de más de 1 micrómeno.  permeable al vapor de agua y al aire. Con procedimiento antiestático en cumplimiento con la norma EN 1149-1, etc.</t>
  </si>
  <si>
    <t xml:space="preserve">Bloqueador solar </t>
  </si>
  <si>
    <t>Bloqueador solar factor 85 con vitamina E y Aloe Vera, resistente al agua y al sudor con protección  a rayos UVB y UVA, presentación de 250 ml</t>
  </si>
  <si>
    <t>Guantes de Nitrilo</t>
  </si>
  <si>
    <t xml:space="preserve">Guantes nitrilo Tallas S,M,L (100 unidades de guantes por caja) </t>
  </si>
  <si>
    <t>Mascarilla N°95</t>
  </si>
  <si>
    <t>Respirador contra material particulado como polvos y neblinas y riesgo biológico con aprobación contra Tuberculosis (TBC).Composición:30-35% de Polietileno, 30-33% Polipropileno, 18-20% Polisopreno 9-11% Banda de aluminio, 2-5% Acero, 1-2% Uretano, Libre de látex. Con banda de hule para ajuste</t>
  </si>
  <si>
    <t xml:space="preserve">Mascarilla Hipoalergica, cubre boca con elastico, tela no tejida 3 pliegos, libre de látex, color azul, de uso clínico y quirúrgico, paquetes de 50 unidades </t>
  </si>
  <si>
    <t xml:space="preserve">Papel higienico </t>
  </si>
  <si>
    <t>Uso individual con envoltorio, 1000 hojas color blanco.</t>
  </si>
  <si>
    <t>Protector facial tipo Careta *</t>
  </si>
  <si>
    <t>Careta policarbonato con cabezal plastico, remplazable, frente 310 mm, altura 480 mm</t>
  </si>
  <si>
    <t xml:space="preserve">Repelente contra mosquitos </t>
  </si>
  <si>
    <t xml:space="preserve">Repelente contra insectos en aerosol, capacidad de 170g, igual o superior al marca OFF. </t>
  </si>
  <si>
    <t xml:space="preserve">Cloro </t>
  </si>
  <si>
    <t>Cloro Líquido al 4%, apariencia líquido amarillento, ph: 10-15, solubilidad en agua: completamente soluble, presentación 1GL (3.785 l)</t>
  </si>
  <si>
    <t xml:space="preserve">Desinfectante, limpiador en envase de 3.78 L. </t>
  </si>
  <si>
    <t>Atomizadores de 1 litro *</t>
  </si>
  <si>
    <t xml:space="preserve">Envase de plástico de 1 litro. </t>
  </si>
  <si>
    <t>Set de férulas inflables*</t>
  </si>
  <si>
    <t>Debe permitir inmovilizar la extremidad afectada, se infla con simple aire comprimido, debe ser translúcido a los Rayos-X, debe permitir ser usadas en los niños acomodando el tamaño de las férulas a media pierna o a pierna completa, deben permitir una aplicación rápida, el kit o estuche debe incluir una de cada una de las siguientes férulas: Mano/muñeca, medio brazo, brazo completo, pie/tobillo, media pierna, pierna completa, y su respectiva bolsa de transporte, garantía 12 meses con representación en Costa Rica.</t>
  </si>
  <si>
    <t>Set</t>
  </si>
  <si>
    <t>Termómetros digitales infrarrojos *</t>
  </si>
  <si>
    <t>Jeringas de 5 cc*</t>
  </si>
  <si>
    <t>Jeringas estériles de 5 cc, con aguja de 22x1 1/2, empacadas individual, caja de 100 unidades</t>
  </si>
  <si>
    <t>Gasa estéril *</t>
  </si>
  <si>
    <t>gasa ésteril de 4x4 pulgadas, en sobres individuales, caja de 100 unidades o su correspondiente</t>
  </si>
  <si>
    <t>Férulas maleables *</t>
  </si>
  <si>
    <t>Debe ser fabricadas en finas láminas de aluminio blando, forradas en material de espuma (celdas cerradas), deben permitir ser doblada sobre sí misma con un doblez estructural, la férula se torna rígida y soporta fácilmente, la pierna, el antebrazo o el húmero, debe permitir fácilmente contorneada y ondulada para estabilizar la columna cervical, el revestimiento debe ser de material que no mancha y se puede volver a usar aplicándole una limpieza adecuada, adecuada para entablillar piernas, brazos, muñecas, dedos y tobillos, puede ser usada en lactantes hasta adulto, debe ser translúcida a los Rayos-X, debe permitir ser cortada con un par de tijeras mecánicas, tamaño 90 cm, garantía 12 meses con representación en Costa Rica.</t>
  </si>
  <si>
    <t>set</t>
  </si>
  <si>
    <t>Collar Cervical tipo Thomas adulto*</t>
  </si>
  <si>
    <t>Collar cervical ajustable para paciente adulto, de material rígido de una sola pieza o tipo THOMAS, debe ser moldeados por inyección de polipropileno, con revestimiento interno de espuma de goma, debe contar con cuatro niveles de ajuste de altura, con un sistema tipo botón para lograr la fijación de nivel, su sistema de fijación debe ser con velcro, debe contar con soporte para la barbilla, debe permitir la revisión y el acceso rápido al cuello anterior, preferiblemente en color azul o rojo, debe ser traslucido a los Rayos X, con capacidad para ser almacenados de manera plana.</t>
  </si>
  <si>
    <t>Batas quirúguica desechables *</t>
  </si>
  <si>
    <t xml:space="preserve">Paquete con 10 unidades </t>
  </si>
  <si>
    <t>Botiquin para emergencias para uso avanzado de Médicos*</t>
  </si>
  <si>
    <t xml:space="preserve">Mochilla con las siguientes características: bolsillo DEEP STUFF, 2 tiras STICKIT y correa para el hombro con herraje metálico INCLUIDO, cremalleras YKK extra grandes, herraje metálico cromado mate, doble costura en todos los puntos de estrés, los corredores de deslizamiento inferiores aseguran el desgaste, la construcción interna de espuma mantiene la forma y protege los contenidos, COMFORT-GRIP llevan asas con logotipos reflectantes en los lados de la bolsa (excepto en negro táctico), la parte posterior y la parte inferior forradas de PVC resisten el agua y el desgaste, el sistema de arnés de la correa de la mochila ajustable con relleno, acolchado y acolchado, fácilmente distribuye el peso para una máxima comodidad, cinturón de cintura y esternón ajustable, soporte lumbar, paneles frontal / posterior / laterales reflectantes, trabillas, cremallera y logotipos de la manija (excepto en negro táctico), panel de identificación de unidad / contenido extraíble que se puede reemplazar con su propio panel de bordado personalizado, cremalleras ocultas TS2 Ready ™ para 2 módulos laterales opcionales TS2 Ready ™, TS2 Ready ™ para 4 bolsillos de COSMETAS PROFUNDAS extraíbles, 12 TIRAS STICKIT extraíbles, o combinaciones de ambos, los grandes extractores EZ-Pull permiten un fácil acceso, Tecnología OneView ™: todos los compartimentos principales se abren por completo frente al primer respondedor, compartimentos de malla interna con cremallera, compartimiento principal interno personalizable con el sistema SLIDERS™, superposición de contenido seguro de paneles internos, doble bolsillos externos grandes con cremallera con compartimentos forrados de malla, mango de transporte principal grande y agarre sólido, TPE, resistente al agua y a las manchas, increíblemente duradero, de 1680/1200 denier, todos los compartimentos tienen capacidad de secado al aire, dimensiones del producto: 38.1 cm x 55.88 cm x 24.13 cm +-2%, peso del producto: 3,5 kg +- 500 gr. </t>
  </si>
  <si>
    <t>Bolsas de desechos bioinfecciosos</t>
  </si>
  <si>
    <t>Bolsas rojas de polietileno de baja densidad  de 20 x 30 pulgadas de espesor de 3-5 micras</t>
  </si>
  <si>
    <t>Cabañas Sanitarias*</t>
  </si>
  <si>
    <t>Compra de cabaña sanitaria portátil,que incluya cada una  papel higiénico tipo Jumbo, alcohol en gel de 400 ml, depósito de papeles, que contenga el químico para disminuir los olores. Con capacidad de funcionar de manera autónoma, es decir, sin necesidad de conectar sea conexiones eléctricas o de alcantarillado, de bajo consumo de agua;</t>
  </si>
  <si>
    <t>Servicio de limpieza y mantenimiento al menos 2 veces  por semana (durante 5 meses)</t>
  </si>
  <si>
    <t>Tanque para agua potable*</t>
  </si>
  <si>
    <t>Tanque de acumulación de agua tricapa 1100L, dimensiones 130X120X120cm, material plástico</t>
  </si>
  <si>
    <t>Tanque de acumulación de agua tricapa 5.000 litos</t>
  </si>
  <si>
    <t>Materiales para instalación de tanques de agua*</t>
  </si>
  <si>
    <t>Costo estimado por Tanque de agua</t>
  </si>
  <si>
    <t>Tanqueta *</t>
  </si>
  <si>
    <t>Tipo cisterna de 1000L</t>
  </si>
  <si>
    <t>Sistema de carga de agua vehicular*</t>
  </si>
  <si>
    <t>Toldos plásticos de diferentes tamaños</t>
  </si>
  <si>
    <t>Tela en algodón y antifluidos para confección de mascarillas</t>
  </si>
  <si>
    <t>Metro</t>
  </si>
  <si>
    <t>Rehabilitación</t>
  </si>
  <si>
    <t>SDR-17, Diámetro 200 mm</t>
  </si>
  <si>
    <t>Compra de 186 tubos PVC de 6 metros de longitud</t>
  </si>
  <si>
    <t>Instituto Costarricense de Acueductos y Alcantarillados (A y A)</t>
  </si>
  <si>
    <t>Consejo Nacional de Vialidad</t>
  </si>
  <si>
    <t xml:space="preserve">Reacondicionamiento de carreteras </t>
  </si>
  <si>
    <t>Tapabocas en tela</t>
  </si>
  <si>
    <t>Mascarilla elaborado en tela exterior 100% poliester con tecnologías de repelencia a líquidos y partículas, protección del color a la exposición al cloro, lavado y luz, antimicrobial.</t>
  </si>
  <si>
    <t>C1.1</t>
  </si>
  <si>
    <t>C1.4</t>
  </si>
  <si>
    <t>C1.5</t>
  </si>
  <si>
    <t>C1.6</t>
  </si>
  <si>
    <t>C1.3</t>
  </si>
  <si>
    <t>C1.7</t>
  </si>
  <si>
    <t>C1.8</t>
  </si>
  <si>
    <t>C1.9</t>
  </si>
  <si>
    <t>C3.1</t>
  </si>
  <si>
    <t>C3.2</t>
  </si>
  <si>
    <t>C3.3</t>
  </si>
  <si>
    <t>C3.4</t>
  </si>
  <si>
    <t>C3.5</t>
  </si>
  <si>
    <t>C4.1</t>
  </si>
  <si>
    <t>C4.2</t>
  </si>
  <si>
    <t>C4.3</t>
  </si>
  <si>
    <t>C4.4</t>
  </si>
  <si>
    <t>C4.5</t>
  </si>
  <si>
    <t>C4.6</t>
  </si>
  <si>
    <t>C4.7</t>
  </si>
  <si>
    <t>C4.11</t>
  </si>
  <si>
    <t>C4.8</t>
  </si>
  <si>
    <t>C4.9</t>
  </si>
  <si>
    <t>C4.10</t>
  </si>
  <si>
    <t>C4.12</t>
  </si>
  <si>
    <t>C5.1</t>
  </si>
  <si>
    <t>C5.3</t>
  </si>
  <si>
    <t>C5.2</t>
  </si>
  <si>
    <t>C6.1</t>
  </si>
  <si>
    <t>C6.3</t>
  </si>
  <si>
    <t>C6.5</t>
  </si>
  <si>
    <t>C6.12</t>
  </si>
  <si>
    <t>C6.8</t>
  </si>
  <si>
    <t>C6.9</t>
  </si>
  <si>
    <t>C6.10</t>
  </si>
  <si>
    <t>C6.11</t>
  </si>
  <si>
    <t>C6.6</t>
  </si>
  <si>
    <t>C6.4</t>
  </si>
  <si>
    <t>Protectores faciales plásticos de alta resistencia, ultraligero y de fácil desinfección, con banda ajustable en la parte trasera</t>
  </si>
  <si>
    <t>Evaluación del proceso de recuperacion para productores (análisis de asistencia a Ferias presenciales vs uso de Feria virtual)</t>
  </si>
  <si>
    <t>Licencia y actualización de software (ArGis, Office y Tableau)</t>
  </si>
  <si>
    <t>Licencias de ArcGis Desktop, Online y Enterprise (Suscripción Anual)</t>
  </si>
  <si>
    <t xml:space="preserve">Audífonos con micrófono, conexión bluetooth </t>
  </si>
  <si>
    <t>Contratación de servicios de administración de albergues.</t>
  </si>
  <si>
    <t>Compra o alquiler de equipo y mobiliario para albergues</t>
  </si>
  <si>
    <t>Bolsas de empaque y Stickers</t>
  </si>
  <si>
    <t>Créditos para diarios</t>
  </si>
  <si>
    <t>Alquiler de planta eléctrica para funcionamiento de centro de acopio en las instalaciones de la Iglesia Ciudad de Dios</t>
  </si>
  <si>
    <t>Reparación de tanqueta de combustible</t>
  </si>
  <si>
    <t>Servicio de seguridad</t>
  </si>
  <si>
    <t>Compra de equipo de cómputo, vídeo conferencia y otros artículos de comunicación, para atención de la pandemia del COVID19</t>
  </si>
  <si>
    <t>Créditos para combustible</t>
  </si>
  <si>
    <t>Tanques de agua</t>
  </si>
  <si>
    <t>Pichingas</t>
  </si>
  <si>
    <t>Servicios de limpieza</t>
  </si>
  <si>
    <t>Créditos diversos para la atención de la emergencia.</t>
  </si>
  <si>
    <t>Mascarillas, guantes, protector facial, lentes, gabachas, entre otros</t>
  </si>
  <si>
    <t>Logística para la atención de la emergencia</t>
  </si>
  <si>
    <t>Respuesta</t>
  </si>
  <si>
    <t>Ministerio de Salud</t>
  </si>
  <si>
    <t>Consejo Municipal de Distrito Lepanto</t>
  </si>
  <si>
    <t>Abastecimiento de agua potable
 a la comunidad afectada</t>
  </si>
  <si>
    <t>TANQUE</t>
  </si>
  <si>
    <t>TUBERIA</t>
  </si>
  <si>
    <t>BACK HOE</t>
  </si>
  <si>
    <t xml:space="preserve">Consejo Municipal Distrito Paquera </t>
  </si>
  <si>
    <t>Alcohol Gel</t>
  </si>
  <si>
    <t>Alcohol Liquido</t>
  </si>
  <si>
    <t xml:space="preserve">Lentes de protección </t>
  </si>
  <si>
    <t xml:space="preserve">Bomba de fumigado para desinfección </t>
  </si>
  <si>
    <t>Consejos Municipal de Distrito Monteverde</t>
  </si>
  <si>
    <t>Apoyo psicológico para funcionarios y comunidad</t>
  </si>
  <si>
    <t>Consejos Municipal de Distrito Tucurrique</t>
  </si>
  <si>
    <t>Amonio</t>
  </si>
  <si>
    <t>Cuaternio</t>
  </si>
  <si>
    <t xml:space="preserve">Alcohol en gel </t>
  </si>
  <si>
    <t>Jabón en polvo</t>
  </si>
  <si>
    <t>Jabon Liquido</t>
  </si>
  <si>
    <t xml:space="preserve">Lavamanos </t>
  </si>
  <si>
    <t xml:space="preserve">Cinta preventiva </t>
  </si>
  <si>
    <t>Afiches de prevención ( lavado de manos,etc)</t>
  </si>
  <si>
    <t>Municipalidad de Abangares</t>
  </si>
  <si>
    <t>ARTICULOS DE HIGIENE</t>
  </si>
  <si>
    <t>ARTICULOS DE LIMPIEZA DE INFRAESTRUCTURAS</t>
  </si>
  <si>
    <t>ARTICULOS DE PROTECCION PERSONAL</t>
  </si>
  <si>
    <t>ACUEDUCTO MUNICIPAL</t>
  </si>
  <si>
    <t xml:space="preserve">Municipalidad de Alvarado </t>
  </si>
  <si>
    <t>Jabón antibacterial</t>
  </si>
  <si>
    <t>Papel toalla</t>
  </si>
  <si>
    <t>Bolsas tipo jardín</t>
  </si>
  <si>
    <t>Toallas desinfectantes</t>
  </si>
  <si>
    <t>Municipalidad de Aserrí</t>
  </si>
  <si>
    <t>Bocina de perifoneo para avisos a la poblacion mediante carros municipales</t>
  </si>
  <si>
    <t xml:space="preserve">Toallas de papel </t>
  </si>
  <si>
    <t xml:space="preserve">Fumigación </t>
  </si>
  <si>
    <t xml:space="preserve">Fumigación de áreas recreativas, parques y aceras </t>
  </si>
  <si>
    <t>Dispensadores de agua para el campo</t>
  </si>
  <si>
    <t>Alcohol en gel y jabon antibacterial para dotar a la poblacion de bajos recursos del canton de aserri</t>
  </si>
  <si>
    <t>Tienda de campaña</t>
  </si>
  <si>
    <t xml:space="preserve">Bombas de fumigar para espalda de 1,5 L </t>
  </si>
  <si>
    <t xml:space="preserve">Reparación de nichos municipales actuales </t>
  </si>
  <si>
    <t>Tanque de almacenamiento de agua potable de 1500 m3</t>
  </si>
  <si>
    <t>Construcción de tanque almacenamiento para el pozo del colegio de Aserrí</t>
  </si>
  <si>
    <t xml:space="preserve">Compra de camión repartidor de agua potable con bomba </t>
  </si>
  <si>
    <t>Tanque de almacenamieto para abastecer a la población de bajos recursos carente de medios para adquirirlos y que no cuenten con ese dispositivo</t>
  </si>
  <si>
    <t xml:space="preserve">Tanques de almacenamiento para abastecer agua a la población mediante carros municipales </t>
  </si>
  <si>
    <t xml:space="preserve">Tuberia de 4", 3", 2", 1" y 1/2" para construcción de tanque de almacenamiento de 500 mil litros </t>
  </si>
  <si>
    <t>Cemento para la construcción de tanque de almacenamiento de 500 mil litros</t>
  </si>
  <si>
    <t>Cemento</t>
  </si>
  <si>
    <t xml:space="preserve">Varilla de 3/8" y 1/2" para construcción de tanque de almacenamiento de 500 mil litros </t>
  </si>
  <si>
    <t>Varilla de 3/8" y 1/2"</t>
  </si>
  <si>
    <t>Lastre, arena, piedra para instalación de tanques de almacenamiento para construcción de tranque de almacenamiento de 500 mil litros</t>
  </si>
  <si>
    <t>Madera formaleta de 1"x12"x4 varas</t>
  </si>
  <si>
    <t xml:space="preserve">Block 20x20x40 para construcción de tanque de almacenamiento de 500 mil litros </t>
  </si>
  <si>
    <t>Lastre, arena, piedra para instalación de tanques de almacenamiento para construcción de tranque de almacenamiento</t>
  </si>
  <si>
    <t xml:space="preserve">Municipalidad de Aserrí </t>
  </si>
  <si>
    <t>Tuberia de 4", 3", 2", 1", 1/2"</t>
  </si>
  <si>
    <t>Municipalidad de Barva</t>
  </si>
  <si>
    <t xml:space="preserve">Equipos de fumigación </t>
  </si>
  <si>
    <t>Kits de limpieza</t>
  </si>
  <si>
    <t xml:space="preserve">Lavatorios temporales en todos los parques </t>
  </si>
  <si>
    <t>Jabón líquido para esas áreas públicas</t>
  </si>
  <si>
    <t>Desinfectantes</t>
  </si>
  <si>
    <t>Toallas</t>
  </si>
  <si>
    <t>Basureros</t>
  </si>
  <si>
    <t>Perifoneo constante</t>
  </si>
  <si>
    <t>Municipalidad de Carrillo</t>
  </si>
  <si>
    <t>Compra de Suministros de Limpieza y Desinfección.Campaña Institucional</t>
  </si>
  <si>
    <t>Compra de materiales para la elaboración de tubos para el abastecimiento de agua en los camiones.</t>
  </si>
  <si>
    <t>Compra de afiches con informacion sobre el COVID-19, medidas de salud y protocolos a seguir.</t>
  </si>
  <si>
    <t>Perifoneo en las diversas comunidades del cantón.</t>
  </si>
  <si>
    <t>Compra de lonas informativas con relación a los protocolos de Ministerio de Salud y medidas preventivas hacia la población.</t>
  </si>
  <si>
    <t xml:space="preserve">Campaña de concientizacion a traves de la WEB. </t>
  </si>
  <si>
    <t>Compra de diez Mantas publicitarias Campaña Contra COVID para Camiones Recolectores</t>
  </si>
  <si>
    <t>Municipalidad de Cartago</t>
  </si>
  <si>
    <t>Para mejorar el abastecimiento de agua potable por la emergencia del COVID-19 se necesita la instalación de 10 tanque para agua potable en las comunidades de Los Diques de Cartago.</t>
  </si>
  <si>
    <t>Municipalidad de Desamparados</t>
  </si>
  <si>
    <t>Trajes de Protección</t>
  </si>
  <si>
    <t>Termómetros infrarrojos de NO contacto</t>
  </si>
  <si>
    <t>Desinfectante de uso hospitalario</t>
  </si>
  <si>
    <t>Paños</t>
  </si>
  <si>
    <t>Servicio de limpieza de vias</t>
  </si>
  <si>
    <t>Mantenimiento de parques</t>
  </si>
  <si>
    <t>Municipalidad de Dota</t>
  </si>
  <si>
    <t xml:space="preserve">Jabón líquido </t>
  </si>
  <si>
    <t>Bomba de agua</t>
  </si>
  <si>
    <t xml:space="preserve">Mangueras para hídrantes </t>
  </si>
  <si>
    <t>Tanquera</t>
  </si>
  <si>
    <t xml:space="preserve">Camión sisterna potable </t>
  </si>
  <si>
    <t xml:space="preserve">Municipalidad de Dota </t>
  </si>
  <si>
    <t xml:space="preserve">Planta electrica </t>
  </si>
  <si>
    <t>Cinta amarilla</t>
  </si>
  <si>
    <t xml:space="preserve">Lavamanos en parques </t>
  </si>
  <si>
    <t>Municipalidad de Escazú</t>
  </si>
  <si>
    <t>Duchas Móviles para habitantes en condición de calle</t>
  </si>
  <si>
    <t>Tanques de Abastecimiento de Agua Potable</t>
  </si>
  <si>
    <t>Tanques de Abastacimiento de Agua Potable Comunales</t>
  </si>
  <si>
    <t xml:space="preserve">Municipalidad de Flores </t>
  </si>
  <si>
    <t xml:space="preserve">Perifoneo del 27 marzo al domingo 12 de abril </t>
  </si>
  <si>
    <t>Colocación cinta en sitios públicos.</t>
  </si>
  <si>
    <t>Municipalidad de Garabito</t>
  </si>
  <si>
    <t>Trajes desechables</t>
  </si>
  <si>
    <t>Amonio cuaternario</t>
  </si>
  <si>
    <t>Bolsas para residuos</t>
  </si>
  <si>
    <t>Desinfectante grado hospitalario</t>
  </si>
  <si>
    <t>Plataforma lavado recolectores de residuos sólidos</t>
  </si>
  <si>
    <t>Hidrolavadora agua caliente</t>
  </si>
  <si>
    <t>Bombas de espalda</t>
  </si>
  <si>
    <t>Conos de precaución</t>
  </si>
  <si>
    <t>Barreras plásticas</t>
  </si>
  <si>
    <t>Mano de obra</t>
  </si>
  <si>
    <t>Block PC</t>
  </si>
  <si>
    <t>Block</t>
  </si>
  <si>
    <t>Varilla deformada</t>
  </si>
  <si>
    <t>Piedra cuarta</t>
  </si>
  <si>
    <t>Arena</t>
  </si>
  <si>
    <t>Reglas de pino</t>
  </si>
  <si>
    <t>Clavos</t>
  </si>
  <si>
    <t>Alambre negro</t>
  </si>
  <si>
    <t>Mortero para repello grueso</t>
  </si>
  <si>
    <t>Impermeabilizante gris</t>
  </si>
  <si>
    <t>Malla electrosoldada</t>
  </si>
  <si>
    <t>Rótulos para playa cerrada</t>
  </si>
  <si>
    <t xml:space="preserve">Municipalidad de Grecia </t>
  </si>
  <si>
    <t xml:space="preserve">Infraestructura </t>
  </si>
  <si>
    <t>Estructura</t>
  </si>
  <si>
    <t>Municipalidad de Guatuso</t>
  </si>
  <si>
    <t>Cinta amarilla de precaución</t>
  </si>
  <si>
    <t>Pichinga plástica para líquidos</t>
  </si>
  <si>
    <t xml:space="preserve">Municipalidad de Guatuso </t>
  </si>
  <si>
    <t>Jabón líquido antibacterial</t>
  </si>
  <si>
    <t>Toallas húmedas limpiadoras</t>
  </si>
  <si>
    <t>Atomizador</t>
  </si>
  <si>
    <t>Dispensadores plásticos</t>
  </si>
  <si>
    <t>Trapeador de piso</t>
  </si>
  <si>
    <t>Escoba</t>
  </si>
  <si>
    <t>Botas de seguridad</t>
  </si>
  <si>
    <t>Delantal impermeable</t>
  </si>
  <si>
    <t>Mecha</t>
  </si>
  <si>
    <t>Lentes de segurirdad</t>
  </si>
  <si>
    <t>Servicio de fumigación para desinfección</t>
  </si>
  <si>
    <t>Dispensador de toallas en rollos</t>
  </si>
  <si>
    <t>Dispensador doble</t>
  </si>
  <si>
    <t>Tanque de agua elevado con estructura de acero (incluye tuberías de abastecimiento, tanque hidroneumático y bomba de 2HP).</t>
  </si>
  <si>
    <t>Impresos (afiches, brochures, otros)</t>
  </si>
  <si>
    <t>Impresos (rótulos)</t>
  </si>
  <si>
    <t>Servicio de perifoneo</t>
  </si>
  <si>
    <t>Impresos (Rótulos)</t>
  </si>
  <si>
    <t xml:space="preserve">Municipalidad de Heredia </t>
  </si>
  <si>
    <t>Guantes de nitrilo</t>
  </si>
  <si>
    <t>Jabón Líquido de Manos</t>
  </si>
  <si>
    <t>Cloro al 12%</t>
  </si>
  <si>
    <t>Lentes  Claros de Protección</t>
  </si>
  <si>
    <t>Bomba mochila manual de 16 L</t>
  </si>
  <si>
    <t>Kits de aseo personal para PAM en condición de pobreza (considerar a personas usuarias de grupos de PAM, 1600 aproximadamente)</t>
  </si>
  <si>
    <t>Alquiler temporal de inmueble para aislamiento de Personas en Situación de calle que den positivo al COVID 19</t>
  </si>
  <si>
    <t>Servicios de perifoneo mensual</t>
  </si>
  <si>
    <t>Campañas Digitales</t>
  </si>
  <si>
    <t>Impresión</t>
  </si>
  <si>
    <t>Cápsulas informativas</t>
  </si>
  <si>
    <t>Respiradores N95, N95, P100, N99, N100, R95, R100, R99, P95</t>
  </si>
  <si>
    <t>Lavatorios portátiles en lugares estratégicos</t>
  </si>
  <si>
    <t>Municipalidad de Jimenez</t>
  </si>
  <si>
    <t>Distribuir afiches en la comunidad, escuelas y colegios para concientizar sobre el consumo racional de agua potable</t>
  </si>
  <si>
    <t xml:space="preserve">Municipalidad de Jimenez </t>
  </si>
  <si>
    <t>Reforzamiento del servicio de Aseo de Vías</t>
  </si>
  <si>
    <t>Reforzamiento en Departamento Acueducto Municipal</t>
  </si>
  <si>
    <t>Municipalidad de La Cruz</t>
  </si>
  <si>
    <t>Jabon Antibacterial para Manos</t>
  </si>
  <si>
    <t>Botas de Hule</t>
  </si>
  <si>
    <t>Cloro Concentracion 4%</t>
  </si>
  <si>
    <t>Municipalidad de León Cortés</t>
  </si>
  <si>
    <t>Rollo de papel servilleta</t>
  </si>
  <si>
    <t>Jabón líquido anti bacterial</t>
  </si>
  <si>
    <t xml:space="preserve">Cloro líquido </t>
  </si>
  <si>
    <t xml:space="preserve">Recipientes dispensadores de plástico </t>
  </si>
  <si>
    <t xml:space="preserve">Desinfectante para superficies </t>
  </si>
  <si>
    <t>Desinfectante líquido para inodoro (24 onzas)</t>
  </si>
  <si>
    <t xml:space="preserve">Escoba </t>
  </si>
  <si>
    <t>Palo de piso</t>
  </si>
  <si>
    <t>Mechas o trapeador para palo de piso</t>
  </si>
  <si>
    <t xml:space="preserve">Centros de lavado de manos </t>
  </si>
  <si>
    <t>Lentes o pantallas de protección</t>
  </si>
  <si>
    <t>Botas de hule</t>
  </si>
  <si>
    <t>Calzado especial: Zapato de cuero con protección.</t>
  </si>
  <si>
    <t>Cascos de protección.</t>
  </si>
  <si>
    <t>Delantales de protección</t>
  </si>
  <si>
    <t>Servicio de desinfección profunda en edificios</t>
  </si>
  <si>
    <t>Municipalidad de Montes de Oca</t>
  </si>
  <si>
    <t xml:space="preserve">bomba de agua </t>
  </si>
  <si>
    <t xml:space="preserve">alcohol </t>
  </si>
  <si>
    <t xml:space="preserve">cintas amarillas de seguridad </t>
  </si>
  <si>
    <t xml:space="preserve">atomizadores </t>
  </si>
  <si>
    <t xml:space="preserve">tanque de agua </t>
  </si>
  <si>
    <t>Municipalidad de Montes de Oro</t>
  </si>
  <si>
    <t xml:space="preserve">Limpieza y desinfeccion de  Parques infantiles </t>
  </si>
  <si>
    <t xml:space="preserve">Limpieza y desinfeccion de Terminal de Buses </t>
  </si>
  <si>
    <t>Limpieza y desinfeccion del Mercado Muncipal</t>
  </si>
  <si>
    <t>Limpieza y desinfeccion del Anfiteatro Municipal</t>
  </si>
  <si>
    <t>Limpieza y desinfeccion de Parques Biosaludables</t>
  </si>
  <si>
    <t xml:space="preserve">Contratacion profesional Psicologia </t>
  </si>
  <si>
    <t>Municipalidad de Mora</t>
  </si>
  <si>
    <t xml:space="preserve">Lentes de seguridad claros </t>
  </si>
  <si>
    <t>Botellas plásticas con spray</t>
  </si>
  <si>
    <t>Cubetas con escurridor</t>
  </si>
  <si>
    <t>Escoba con palo de madera</t>
  </si>
  <si>
    <t>Paños de tela</t>
  </si>
  <si>
    <t>Servicio de desinfección y sanitización edificio central</t>
  </si>
  <si>
    <t xml:space="preserve">Toallas desechables </t>
  </si>
  <si>
    <t>Anteojos de seguridad claros</t>
  </si>
  <si>
    <t>Alcohol Antiséptico 70°</t>
  </si>
  <si>
    <t>Trajes de protección</t>
  </si>
  <si>
    <t>Jabón de manos</t>
  </si>
  <si>
    <t>Microporo</t>
  </si>
  <si>
    <t>Lavamanos</t>
  </si>
  <si>
    <t>Limpieza profunda en edificaciones</t>
  </si>
  <si>
    <t>Fumigación del edificio municipal una vez por mes</t>
  </si>
  <si>
    <t>Lavatorio portatil</t>
  </si>
  <si>
    <t>Lavatorio</t>
  </si>
  <si>
    <t>Pantallas de vidrio en las cajas de plataforma</t>
  </si>
  <si>
    <t>Lentes de seguridad claros</t>
  </si>
  <si>
    <t>Construcción de 35 nichos para familias que no posean bóvedas en el campo santo. Incluye sólo materiales. Se prevee que el Panteonero lo construya durante su jornada.</t>
  </si>
  <si>
    <t>Alquiler de maquinaria para la apertura de al menos 5 fosas comunes de ser necesario. Bach Hoe y vagoneta para acarreo de material</t>
  </si>
  <si>
    <t>Municipalidad de Moravia</t>
  </si>
  <si>
    <t xml:space="preserve">Compra de alcohol en gel y toallas humedas para los departamentos de la municipaldiad. </t>
  </si>
  <si>
    <t>Limpieza a nivel de sitios publicos para lo cual se requeriria dos maquinas para limpieza de edificios municipales  y otros sitios publicos</t>
  </si>
  <si>
    <t xml:space="preserve">líquido para desinfeccion </t>
  </si>
  <si>
    <t xml:space="preserve">Municipalidad de Moravia </t>
  </si>
  <si>
    <t xml:space="preserve">Modificacion presupuestaria para contratar limpieza más profunda y diaria (antes no era diaria en todos los edificios)  en todos los edificios municipales. </t>
  </si>
  <si>
    <t>Municipalidad de Naranjo</t>
  </si>
  <si>
    <t>Alcohol Líquido</t>
  </si>
  <si>
    <t>Alcohol en Gel en presentación de 200ml</t>
  </si>
  <si>
    <t>Toallas de papel interfoleada</t>
  </si>
  <si>
    <t>Dispensador plástico para toalla interfoleada</t>
  </si>
  <si>
    <t>Basureros pequeños con tapa</t>
  </si>
  <si>
    <t>Basureros grandes con tapa</t>
  </si>
  <si>
    <t xml:space="preserve">Jabón Liquido </t>
  </si>
  <si>
    <t>Cloro 3%</t>
  </si>
  <si>
    <t>Cloro 12%</t>
  </si>
  <si>
    <t>Dinatrol Hospitalario</t>
  </si>
  <si>
    <t>Pastillas de cloro para las conexiones adicionales a las viviendas</t>
  </si>
  <si>
    <t>Pichingas de 5 galones</t>
  </si>
  <si>
    <t>Recipiente plastico con capacidad de 750ml</t>
  </si>
  <si>
    <t>Traje de seguridad desechable</t>
  </si>
  <si>
    <t>Anteojos de seguridad</t>
  </si>
  <si>
    <t>Equipo para fumigar</t>
  </si>
  <si>
    <t>Centros de lavados</t>
  </si>
  <si>
    <t xml:space="preserve">Cinta de precaución </t>
  </si>
  <si>
    <t>Realización del estudio para optimizar la ubicación para el pozo de apoyo y presentación documentación MINAE</t>
  </si>
  <si>
    <t>Realizar la perforación, instalación de bomba, bomba y accesorios y un análisis fisicoquímico</t>
  </si>
  <si>
    <t>Solicitud de perforación del pozo y concesión agua subterranea para abastecimiento público</t>
  </si>
  <si>
    <t>Regencia de perforación de pozo</t>
  </si>
  <si>
    <t>Construcción de paso elevado para protección de tuberias de 6 y 4 pulgadas de diámetro de Quebrada La Virgen y Quebrada Honda.</t>
  </si>
  <si>
    <t>Compra de tanque de almacenamiento de agua</t>
  </si>
  <si>
    <t>Megáfono de mano de 25 Watts con micrófono tipo patrullero (Acuerducto, Mercado, Terminal, Ambiental)</t>
  </si>
  <si>
    <t>Servicio de Perifoneo</t>
  </si>
  <si>
    <t xml:space="preserve">Impresión de Lonas con medidas sanitarias </t>
  </si>
  <si>
    <t>Municipalidad de Orotina</t>
  </si>
  <si>
    <t>Atomizadora estacionaria</t>
  </si>
  <si>
    <t xml:space="preserve">Tanquetas para verter productos para fumigaciòn </t>
  </si>
  <si>
    <t>Compra de amonio cuaternario</t>
  </si>
  <si>
    <t>Alcohol de fricción</t>
  </si>
  <si>
    <t>Cloro  para limpieza y desinfección</t>
  </si>
  <si>
    <t>Cubrebotas desechables</t>
  </si>
  <si>
    <t>Bolsas  grandes de polietileno negras</t>
  </si>
  <si>
    <t>Bolsas  medianas de polietileno negras</t>
  </si>
  <si>
    <t>Bolsas  para residuos peligrosos</t>
  </si>
  <si>
    <t>Cajas funebres</t>
  </si>
  <si>
    <t>Tanques para agua</t>
  </si>
  <si>
    <t>Tanque externo de captación de 5000 litros a colocarse en el CECUDI</t>
  </si>
  <si>
    <t>Accesorios para la instalación, (tubos, codos, llaves de paso, filtros)</t>
  </si>
  <si>
    <t>Municipalidad de Osa</t>
  </si>
  <si>
    <t>Trajes encapsulados</t>
  </si>
  <si>
    <t>Lentes de seguridad</t>
  </si>
  <si>
    <t>Botas #39,40,41,42,43,44 y 45</t>
  </si>
  <si>
    <t>Alcohol liquido para fricción</t>
  </si>
  <si>
    <t>Jabón de manos líquido</t>
  </si>
  <si>
    <t>Detergente líquido concentrado</t>
  </si>
  <si>
    <t>Líquido limpiador de baños</t>
  </si>
  <si>
    <t>Paños de mano</t>
  </si>
  <si>
    <t xml:space="preserve">Escobas </t>
  </si>
  <si>
    <t xml:space="preserve">Escobonos </t>
  </si>
  <si>
    <t xml:space="preserve">Insumos de Limpieza y desinfecion </t>
  </si>
  <si>
    <t xml:space="preserve">Pala excavadora de 20 toneladas </t>
  </si>
  <si>
    <t>Desinfectar de manera regular y como actividad ordinaria los principales centro de aglomeraciones del Cantón de Osa, tales como inmediaciones de hospital, EBIAS, Cementerios, paradas de bus, taxis, bulevares peatonales, ferias del agricultor y otros.</t>
  </si>
  <si>
    <t>Hablitar servicios sanitarios tipo "baterias" para asisterir al personal operativo de la municipalidad encargado de las labores de barrido, limpieza y recolección.</t>
  </si>
  <si>
    <t xml:space="preserve">Contratación  de camiones cisternas </t>
  </si>
  <si>
    <t>Perifoneo</t>
  </si>
  <si>
    <t>Baners</t>
  </si>
  <si>
    <t>Municipalidad de Paraíso</t>
  </si>
  <si>
    <t>Perforación de pozos para acueducto municipal</t>
  </si>
  <si>
    <t>Municipalidad de Pérez Zeledón</t>
  </si>
  <si>
    <t>Jabón líiquido para manos</t>
  </si>
  <si>
    <t>Controlador de Olores</t>
  </si>
  <si>
    <t>Carbolina</t>
  </si>
  <si>
    <t xml:space="preserve">Municipalidad de Puntarenas </t>
  </si>
  <si>
    <t>Compra de Jabon Liquido.</t>
  </si>
  <si>
    <t>Desinfectante puro.</t>
  </si>
  <si>
    <t xml:space="preserve">Compra de lavamanos </t>
  </si>
  <si>
    <t>Municipalidad de Puriscal</t>
  </si>
  <si>
    <t>Compra de dispensadores</t>
  </si>
  <si>
    <t>Grifo para lavatorio</t>
  </si>
  <si>
    <t>Alcohol antiséptico</t>
  </si>
  <si>
    <t>Tubería de 1 pulgada</t>
  </si>
  <si>
    <t>Codo de 1 pulgada</t>
  </si>
  <si>
    <t>Macho de 1 pulgada</t>
  </si>
  <si>
    <t>Unión de 1 pulgada</t>
  </si>
  <si>
    <t>Hembra de 1 pulgada</t>
  </si>
  <si>
    <t>Pegamento</t>
  </si>
  <si>
    <t>Manguera de abasto</t>
  </si>
  <si>
    <t>Desinfectación de áreas públicas de alto tránsito</t>
  </si>
  <si>
    <t>Municipalidad de Quepos</t>
  </si>
  <si>
    <t>Combustibles y lubricantes</t>
  </si>
  <si>
    <t xml:space="preserve">Municipalidad de San Isidro </t>
  </si>
  <si>
    <t xml:space="preserve">Cuñas mensaje para quedarse en casa </t>
  </si>
  <si>
    <t xml:space="preserve">Cuñas mensaje de cuidado y lavado de manos </t>
  </si>
  <si>
    <t xml:space="preserve">Cuñas de información de manejo de los residuos cuidados en casos sospechosos o positivos. </t>
  </si>
  <si>
    <t xml:space="preserve">Cuña de poco a poco  cuidarse y mantener la limpieza para evitar la infección. </t>
  </si>
  <si>
    <t xml:space="preserve">Procesos de desinfección y limpieza de espacios comunes de paradas de taxis, autobuses, barandas, con el propósito de procurar la limpieza de esos espacios de uso común a nivel cantonal. </t>
  </si>
  <si>
    <t xml:space="preserve">Lavatarios en áreas de parques, sitios comunes para potenciar la higiene el lavado de manos y los procesos de desinfección en la población. </t>
  </si>
  <si>
    <t>Municipalidad de San José</t>
  </si>
  <si>
    <t>Desinfectar de manera regular y como actividad ordinaria los principales centro de aglomeraciones de la ciudad de San José, tales como inmediaciones de hospitales, paradas de bus, bulevares peatonales, mercanos y otros.</t>
  </si>
  <si>
    <t>Caretas (facemask)</t>
  </si>
  <si>
    <t>Termómetro láser para verificación temperatura</t>
  </si>
  <si>
    <t xml:space="preserve">Desinfección por fumigación </t>
  </si>
  <si>
    <t>Alcohol gel pequeño</t>
  </si>
  <si>
    <t>Traje de seguridad</t>
  </si>
  <si>
    <t xml:space="preserve">fumigación de edificios </t>
  </si>
  <si>
    <t xml:space="preserve">Servicios básicos de administración y operación del Albergue Temporal.
</t>
  </si>
  <si>
    <t xml:space="preserve">Artículos de limpieza, de acondicionamiento del lugar y de, aseo personal de personas usuarias y artículos de  bioseguridad para funcionarios y voluntarios 
</t>
  </si>
  <si>
    <t>Servicios de Seguridad,</t>
  </si>
  <si>
    <t xml:space="preserve">Servicios de conserjería </t>
  </si>
  <si>
    <t>Alimentaciòn</t>
  </si>
  <si>
    <t xml:space="preserve">Municipalidad de San Rafael </t>
  </si>
  <si>
    <t>Toldo 3 m x 6 m</t>
  </si>
  <si>
    <t>Jabón liquido</t>
  </si>
  <si>
    <t>Toallitas desinfectantes</t>
  </si>
  <si>
    <t>Limpiador en spray</t>
  </si>
  <si>
    <t>Esterilizador grado médico</t>
  </si>
  <si>
    <t>Amonio cuaternario 80%</t>
  </si>
  <si>
    <t>Jabón polvo</t>
  </si>
  <si>
    <t>Publicidad y propaganda</t>
  </si>
  <si>
    <t>Municipalidad de Santa Ana</t>
  </si>
  <si>
    <t xml:space="preserve">Toldo colocado en COOPESANA para el hospital de Campaña </t>
  </si>
  <si>
    <t>Abastecimiento de tanques de agua</t>
  </si>
  <si>
    <t>Perifoneos de mensajes</t>
  </si>
  <si>
    <t>Maquinaria para desinfectar los camiones recolectores y calles</t>
  </si>
  <si>
    <t>Apoyo para reingreso en salud mental para los trabajo de la Municipalidad de Santa Ana</t>
  </si>
  <si>
    <t xml:space="preserve">Contratar equipo de desinfeccion y nebulización  para las instalaciones municipales </t>
  </si>
  <si>
    <t>Municipalidad de Santa Bárbara</t>
  </si>
  <si>
    <t>Tanques de almacenamiento</t>
  </si>
  <si>
    <t xml:space="preserve">Tubería de polietileno de alta presión </t>
  </si>
  <si>
    <t>Municipalidad de Santo Domingo</t>
  </si>
  <si>
    <t>Envases para almacenamiento de agua potable</t>
  </si>
  <si>
    <t>Tanque de almacenamiento de agua potable  (Domiciliar)</t>
  </si>
  <si>
    <t xml:space="preserve">Kit de instalación de tanques de almacenamiento de agua potable </t>
  </si>
  <si>
    <t>Tanqueta de Almacenamiento de Agua Potable</t>
  </si>
  <si>
    <t xml:space="preserve">Alquiler de Camión Cisterna para Agua potable </t>
  </si>
  <si>
    <t>Planta de Generación Eléctrica</t>
  </si>
  <si>
    <t>Tarimas Plásticas</t>
  </si>
  <si>
    <t>Servio comunicación y Perifoneo</t>
  </si>
  <si>
    <t>Municipalidad de Sarapiquí</t>
  </si>
  <si>
    <t xml:space="preserve">Tanques para almacenamiento de agua </t>
  </si>
  <si>
    <t>Pilas plásticas</t>
  </si>
  <si>
    <t>Hidrolavadoras</t>
  </si>
  <si>
    <t>Termómetro infrarojo</t>
  </si>
  <si>
    <t>Municipalidad de Siquirres</t>
  </si>
  <si>
    <t xml:space="preserve">Desinfeccción y limpieza profundas de áreas vulnerables </t>
  </si>
  <si>
    <t>Compra de suministros de limpieza y desinfección</t>
  </si>
  <si>
    <t>Compra de tanques para aprovisionamiento de agua a las áreas vulnerables</t>
  </si>
  <si>
    <t xml:space="preserve">Adquisición de Carpas para a la atencion ambulatoria </t>
  </si>
  <si>
    <t>Municipalidad de Tilarán</t>
  </si>
  <si>
    <t xml:space="preserve">Compra de  Cloruro de Benzalconio para desinfección de Cementerio en caso de funerales de personas contagiada de COVID-19.  </t>
  </si>
  <si>
    <t>Compra de Bomba de Fumigación Manual de mochila de 18 litros , para desinfectar zonas de uso público.</t>
  </si>
  <si>
    <t>Demarcación de sector de alto riesgo de concentración de personas, parques, cementerio municipal, mercado, otros.</t>
  </si>
  <si>
    <t>Equipo de seguridad para funcionarios encargados de realizar inhumaciones.</t>
  </si>
  <si>
    <t>Equipo de seguridad para funcionarios encargados de realizar inhumaciones y trabajos de fumigación.</t>
  </si>
  <si>
    <t>Para desinfectar sector externo de compuerta y cabina de camiones recolectores.</t>
  </si>
  <si>
    <t xml:space="preserve">Lavamanos para la feria del agricultor </t>
  </si>
  <si>
    <t xml:space="preserve">Solicitud de una plaza de atención psicológica por un año </t>
  </si>
  <si>
    <t>Municipalidad de Turrialba</t>
  </si>
  <si>
    <t xml:space="preserve">Equipo de proteccion personal </t>
  </si>
  <si>
    <t>Horas maquina</t>
  </si>
  <si>
    <t>Camión Cisterna repartidor de agua</t>
  </si>
  <si>
    <t>Bidones de agua potable</t>
  </si>
  <si>
    <t>materiales de divulgacion</t>
  </si>
  <si>
    <t>Municipalidad de Turrubares</t>
  </si>
  <si>
    <t>Amplificador PA TECH con USB y grabación</t>
  </si>
  <si>
    <t>USB/SD/FM/C/CONTR.REMO</t>
  </si>
  <si>
    <t>Municipalidad de Upala</t>
  </si>
  <si>
    <t>Estudio de suelo para construcción de tanque</t>
  </si>
  <si>
    <t>Preparación de terreno, compra y construcción de tanque de acero vitricado de 1000m3</t>
  </si>
  <si>
    <t>Municipalidad de Vásquez de Coronado</t>
  </si>
  <si>
    <t>Distribución de alcohol líquido a población vulnerable</t>
  </si>
  <si>
    <t>Distribución de alcohol en gel a población general</t>
  </si>
  <si>
    <t>Toallas de papel descartables mayordomo</t>
  </si>
  <si>
    <t>Distribución de agua potable en precarios</t>
  </si>
  <si>
    <t>Jabón líquido campaña comunal lavado de manos</t>
  </si>
  <si>
    <t>Municipalidad de Zarcero</t>
  </si>
  <si>
    <t>Hidrolavadora de alta presión modelos HDS 2.6/30P Cage marca kärcher</t>
  </si>
  <si>
    <t xml:space="preserve">Jabón líquido lavamanos </t>
  </si>
  <si>
    <t xml:space="preserve">Alcohol en Gel </t>
  </si>
  <si>
    <t>Toallas de Papel</t>
  </si>
  <si>
    <t xml:space="preserve">Sanitizante para Fumigar </t>
  </si>
  <si>
    <t>Bombas para Fumigación</t>
  </si>
  <si>
    <t>Contratación de un profesional en Psicología para la atención de las personas y familias afectadas por el COVID-19, además de la gestión de ayudas sociales, el monto en colones descrito correponde a 3 meses de salario.</t>
  </si>
  <si>
    <t>Respuesta al Sistema de Salud</t>
  </si>
  <si>
    <t>Higiene y Protección</t>
  </si>
  <si>
    <t>Servicios de hospedaje, alimentación, aseo y resguardo tipo hostal u hotel para personas confirmadas o sospechosas con COVID-19</t>
  </si>
  <si>
    <t>Servicio de ambulancia</t>
  </si>
  <si>
    <t>Útiles y materiales de limpieza</t>
  </si>
  <si>
    <t>Equipo sanitario, de laboratorio e investigación</t>
  </si>
  <si>
    <t>Útiles y materiales de resguardo y seguridad</t>
  </si>
  <si>
    <t>Alquilar de cabañas sanitarias</t>
  </si>
  <si>
    <t>Programa de capacitación a Pymes del sector turistíco</t>
  </si>
  <si>
    <t>Obras de mejoramiento y acondicionamiento de la terminal de cruceros, Puerto Hernán Garrón Salazar, Limón.</t>
  </si>
  <si>
    <t>Caseta de protección</t>
  </si>
  <si>
    <t>Sistemas de bombeo y equipamiento</t>
  </si>
  <si>
    <t>Cacheras</t>
  </si>
  <si>
    <t>Electrificación</t>
  </si>
  <si>
    <t>Accesos</t>
  </si>
  <si>
    <t>Suministros de tubería</t>
  </si>
  <si>
    <t>Excavaciones</t>
  </si>
  <si>
    <t>Atracadero Cahuita</t>
  </si>
  <si>
    <t>Atracadero Puerto Viejo</t>
  </si>
  <si>
    <t>Atracadero Pavona</t>
  </si>
  <si>
    <t>Suministro de tubería y accesorios</t>
  </si>
  <si>
    <t>Diseño, suministro, equipamiento e instalación del pozo caimital 6</t>
  </si>
  <si>
    <t>Diseño, suministro de tubería PVC y accesorios</t>
  </si>
  <si>
    <t>Excavación</t>
  </si>
  <si>
    <t>Planta modular para remoción de hierro y manganeso</t>
  </si>
  <si>
    <t>Compudora pórtatil (laptop)</t>
  </si>
  <si>
    <t>Memoria USB</t>
  </si>
  <si>
    <t>Tabletas digitales</t>
  </si>
  <si>
    <t>Inventario cultural</t>
  </si>
  <si>
    <t>Programa de protección para el empleo</t>
  </si>
  <si>
    <t>Embellecimiento Casco Histórico de Puerto Limón</t>
  </si>
  <si>
    <t>Proyectos Pococí</t>
  </si>
  <si>
    <t>Proyectos Siquirres</t>
  </si>
  <si>
    <t>Proyectos Matina</t>
  </si>
  <si>
    <t>Proyectos Talamanca</t>
  </si>
  <si>
    <t>Proyectos Guácimo</t>
  </si>
  <si>
    <t>Alimento concentrado para cerdos</t>
  </si>
  <si>
    <t>Fertilizante de siembra para hortalizas</t>
  </si>
  <si>
    <t>Fertilizante de desarrollo para hortalizas</t>
  </si>
  <si>
    <t>Tanque de almacenamiento de agua para riego de hortalizas</t>
  </si>
  <si>
    <t>Fertilizante de siembra para cultivo de melón y sandía</t>
  </si>
  <si>
    <t>Fertilizante de desarrollo para melón y sandía</t>
  </si>
  <si>
    <t>Alimento concentrado para aves en polvo</t>
  </si>
  <si>
    <t>Bomba eléctrica de presión para agua</t>
  </si>
  <si>
    <t>Fertilizantes para siembra en cultivo de maíz</t>
  </si>
  <si>
    <t>Fertilizantes para desarrollo en cultivo de maíz</t>
  </si>
  <si>
    <t>Primera fertilización</t>
  </si>
  <si>
    <t>Segunda fertilización</t>
  </si>
  <si>
    <t>Tercera fertilización</t>
  </si>
  <si>
    <t>Fertilizantes</t>
  </si>
  <si>
    <t>Herbicidas</t>
  </si>
  <si>
    <t>Fungicidas</t>
  </si>
  <si>
    <t>Insecticidas</t>
  </si>
  <si>
    <t>Capacitación para el diagnóstico de prácticas de acuicultura</t>
  </si>
  <si>
    <t>Entrenamiento en buenas prácticas acuícolas</t>
  </si>
  <si>
    <t>Capacitar sobre estándares de calidad de insumos para bioseguridad y productividad</t>
  </si>
  <si>
    <t>Talles para fortalecer el buen uso de laboratorios para reproducción</t>
  </si>
  <si>
    <t>Vórtex</t>
  </si>
  <si>
    <t>Automuestrador</t>
  </si>
  <si>
    <t>Reactivos</t>
  </si>
  <si>
    <t>Contratación técnico de laboratorio (por 5 meses)</t>
  </si>
  <si>
    <t>Infraestructura del Mercado Peninsular</t>
  </si>
  <si>
    <t>Invernadero</t>
  </si>
  <si>
    <t xml:space="preserve">Equipo para la producción </t>
  </si>
  <si>
    <t>Insumos</t>
  </si>
  <si>
    <t>Diseño de planos de la obra y específicaciones técnicas</t>
  </si>
  <si>
    <t>Construcción de la obra</t>
  </si>
  <si>
    <t>Equipamiento</t>
  </si>
  <si>
    <t>Compra de terreno</t>
  </si>
  <si>
    <t>Diseños de planos y específicacones técnicas de la obra</t>
  </si>
  <si>
    <t>Compra del terreno</t>
  </si>
  <si>
    <t xml:space="preserve">Suministro para higiene </t>
  </si>
  <si>
    <t>Alcohol en gel para manos, uso en  dispensador, 800 ml</t>
  </si>
  <si>
    <t>Bolsa para basura grande</t>
  </si>
  <si>
    <t xml:space="preserve">Bolsa para basura Jardín </t>
  </si>
  <si>
    <t>Desinfectante liquido</t>
  </si>
  <si>
    <t>Jabón spray de 800 ml</t>
  </si>
  <si>
    <t xml:space="preserve">Loción 800 ml jabón para manos </t>
  </si>
  <si>
    <t>Mascarillas desechables quirúrgicas</t>
  </si>
  <si>
    <t>Servilleta interfoliada para dispensador 24.1 x 25.1 cm.</t>
  </si>
  <si>
    <t>Toalla p/dispensadores papel cilíndrico,</t>
  </si>
  <si>
    <t>Traje de protección</t>
  </si>
  <si>
    <t>Cubre botas descartables</t>
  </si>
  <si>
    <t>Cantidad de alcohol en gel para dispensador de un litro requerido para  DRRS y  ARS (consumo mensual) (2021)</t>
  </si>
  <si>
    <t>Cantidad de jabón líquido en galones para manos requerido para su DRRS y sus ARS (consumo mensual) (2021)</t>
  </si>
  <si>
    <t>Mascarilla quirúrgica (unidades)</t>
  </si>
  <si>
    <t>Guantes (pares)</t>
  </si>
  <si>
    <t>Monogafas (unidad/tres meses)</t>
  </si>
  <si>
    <t>Cofia (unidades)</t>
  </si>
  <si>
    <t>Gabacha (unidades)</t>
  </si>
  <si>
    <t>Protectores  de zapatos (pares)</t>
  </si>
  <si>
    <t>Respirador N95 (unidades)</t>
  </si>
  <si>
    <t>Alcohol líquido para desinfección (2021)</t>
  </si>
  <si>
    <t xml:space="preserve">Respiradores N95  Catalogo 3M, MODELO 9211.       Entrega por tractos trimestrales </t>
  </si>
  <si>
    <t>Bolsa para basura grande Paq. 9 uds  61 x 71 cm. Permitir sacarlas individualmente, biodegradables.</t>
  </si>
  <si>
    <t>Bolsa para basura Jardín Paq. 9 uds Permitir sacarlas individualmente, biodegradables.</t>
  </si>
  <si>
    <t>Desinfectante liquido galón inoloro</t>
  </si>
  <si>
    <t>Jabón spray de 800 ml incluye 20 dispensadores. Fecha de vencimiento minima de 1 año</t>
  </si>
  <si>
    <t>Loción 800 ml jabón para manos. Acción bactericida que contenga emolientes y de válvula peristáltica.Sin Olor.   Colores claros. Incluye 20 dispensadores. Fecha de vencimiento minima de 1 año</t>
  </si>
  <si>
    <t>Mascarilla Desechable Quirurgica Rectangular de tres capas carrera contra la infeccion viral,</t>
  </si>
  <si>
    <t>Servilleta interfoliada para dispensador  24.3 X 23.7 cm  Hoja airflex (2 pliegos) Color Blanco</t>
  </si>
  <si>
    <t>Toalla p/dispensadores papel cilíndrico, Textura suave y embozada, no áspera al tacto, color blanco, tamaño de la hoja 20cm X 305mts, y gramaje 28gr. incluir 10 dispensadores.</t>
  </si>
  <si>
    <t>Equipo de protección, traje de protección blanco, diferentes tallas, tipo kleenguard de kimberly clarck</t>
  </si>
  <si>
    <t>Equipo de protección</t>
  </si>
  <si>
    <t>Infograma de casos COVID</t>
  </si>
  <si>
    <t>Detalle de casos COVID 19 por Grupo Etareos y detalle cantonal</t>
  </si>
  <si>
    <t>Contratación de Personal (para la modelación y análisis de datos) ETGR*</t>
  </si>
  <si>
    <t>Contratación de Personal ETGR (*)</t>
  </si>
  <si>
    <t>Contratación de Personal ETGR</t>
  </si>
  <si>
    <t>Contratación de Personal ETGR / RSI (*)</t>
  </si>
  <si>
    <t>Contratación de Personal DVS y RCN</t>
  </si>
  <si>
    <t>Contratación de Personal  DVS</t>
  </si>
  <si>
    <t>Recurso Humano /INCIENSA</t>
  </si>
  <si>
    <t>Recurso Humano/INCIENSA</t>
  </si>
  <si>
    <t xml:space="preserve">Personal profesional Lic. en Matemáticas Aplicadas </t>
  </si>
  <si>
    <t xml:space="preserve">Personal profesional Lic.  en Matemáticas Aplicadas </t>
  </si>
  <si>
    <t xml:space="preserve">Personal profesional Lic.  en medicina </t>
  </si>
  <si>
    <t>Profesional Licenciado en Administración Pública con experiencia.</t>
  </si>
  <si>
    <t>Secretaria</t>
  </si>
  <si>
    <t>Profesional Licenciado en Salud Ocupacional con experiencia</t>
  </si>
  <si>
    <t>Profesional Bachiller para Despacho del Sistema de Emergencias 9-1-1</t>
  </si>
  <si>
    <t>Profesional de Ciencias de la Salud G1 para la Línea 13-22 en el Sistema de Emergencias 9-1-1</t>
  </si>
  <si>
    <t>Profesional Licenciado en Psicología con experiencia para Despacho Atención Psicológica en el Sistema de Emergencias 9-1-1</t>
  </si>
  <si>
    <t>Profesional de Ciencias de la Salud G1 para Aeropuertos, Puertos y Fronteras</t>
  </si>
  <si>
    <t>Profesional de Ciencias de la Salud Grupo C para Aeropuertos, Puertos y Fronteras</t>
  </si>
  <si>
    <t>Personal profesional en Informática</t>
  </si>
  <si>
    <t>Personal profesional en Estadística</t>
  </si>
  <si>
    <t>Ministerio de Salud  -  Inciensa</t>
  </si>
  <si>
    <t>App de levantamiento de datos para el monitoreo, vigilancia, manejo de la información y toma de decisiones.</t>
  </si>
  <si>
    <t>Equipo de computo paramanejo de base de datos para el monitoreo, vigilancia, manejo de la información y toma de decisiones.</t>
  </si>
  <si>
    <t>Internet portatil</t>
  </si>
  <si>
    <t>Computadora / RSI</t>
  </si>
  <si>
    <t>Foco, iluminacion /RSI</t>
  </si>
  <si>
    <t>Teléfono celular/DVS y RSI</t>
  </si>
  <si>
    <t>Computadora portátil/DVS</t>
  </si>
  <si>
    <t xml:space="preserve">Teléfono celular </t>
  </si>
  <si>
    <t xml:space="preserve">Computadora </t>
  </si>
  <si>
    <t xml:space="preserve">lineas telefonicas </t>
  </si>
  <si>
    <t xml:space="preserve">Pantalla de Proyección </t>
  </si>
  <si>
    <t xml:space="preserve">Equipo de audio </t>
  </si>
  <si>
    <t xml:space="preserve">Videobeam </t>
  </si>
  <si>
    <t xml:space="preserve">Equipo de videoconferencia </t>
  </si>
  <si>
    <t>Equipo accesorio para PCR</t>
  </si>
  <si>
    <t>Servidores</t>
  </si>
  <si>
    <t>Computadoras portatiles Marca DELL, modelo Latutud 3390 (4 por ETGR)</t>
  </si>
  <si>
    <t>Tables Galaxy Tab S5e (2 por ARS)</t>
  </si>
  <si>
    <t>Tables Galaxy Tab S5e (5 por DRRS)</t>
  </si>
  <si>
    <t>Tables Galaxy Tab S5e (10 para ETGR)</t>
  </si>
  <si>
    <t>Mifis (4 para ETGR)</t>
  </si>
  <si>
    <t>Mifis (5 para DRRS)</t>
  </si>
  <si>
    <t>Mifis (2 para ARS)</t>
  </si>
  <si>
    <t>Computadora portátil de 8 GBs RAM o superior, procesador I5 o superior ,pantalla de 13-14 pulgadas</t>
  </si>
  <si>
    <t>kölbi Hogar Telefonía Fija (oficinas)</t>
  </si>
  <si>
    <t>Pantalla portátil plegable con trípode</t>
  </si>
  <si>
    <t>Proyector con Tecnología LCD</t>
  </si>
  <si>
    <t>Sistema de Videoconferencia asequible para salas de reuniones medianas y grandes</t>
  </si>
  <si>
    <t>Puntas de 1000 con filtro Thermo Fisher Scientific, caja de 8 unidades de 100 puntas</t>
  </si>
  <si>
    <t>KIT de extracción  de   acido nucleicos totales viral (ARN y ADN) Maxwell Marca Promega  Código AS1330 entrega en tractos trimestrales
Incluir certificado de calidad.
Fecha de vencimiento no menor 10 meses.
El kit debe ser de la marca solicitada ya que es para ser utilizada  en el equipo Maxwell R®  RSC Instrument de  INCIENSA.  
PROVEEDOR UNICO Enhmed</t>
  </si>
  <si>
    <t>Kit de extracción de ácidos nucleicos Test ExiPrep48 – Viral DNA/RNA (96 test) suficiente para 20.000 pruebas. Entregas parciales según requerimiento</t>
  </si>
  <si>
    <t>Puntas de 100 uL con filtro ART Tips ART 100E Barrier Tip caja de 10 unidades de 96 puntas</t>
  </si>
  <si>
    <t>KIT RT-PCR EN UN SOLO PASO AGPATH-IDTM o similar, 1000 REACCIONES. CADUCIDAD 1 AÑO POSTERIOR A LA ENTREGA. almacenamiento y transporte recomendada para el producto. Entregas parciales trimestrales.</t>
  </si>
  <si>
    <t>Placas de PCR Hard-Shell ® de 96 pocillos, perfil bajo, pared delgada, bordeadas, blanco / blanco HSP9655 BIORAD</t>
  </si>
  <si>
    <t>Agitador tipo Vortex con rango de velocidad de 0 a 3000 rpm, 120V 50/60Hz. Similar a IP 42. VM-96A, Lab Companion.</t>
  </si>
  <si>
    <t>Cabinas de bioseguridad similar a THERMO SCIENTIFIC-FORMA, Modelo 1323</t>
  </si>
  <si>
    <t>Termociclador de tiempo real similar Biorad CFX96</t>
  </si>
  <si>
    <t>Congelador De -35 °C a -15 °C similar a THERMO SCIENTIFIC, Modelo TSX2330FY</t>
  </si>
  <si>
    <t>Micropipeta multicanal (de 8 canales) de 1000 uL</t>
  </si>
  <si>
    <t xml:space="preserve">Micropipetas multicanal variable (de 8 canales) de 30-300 uL </t>
  </si>
  <si>
    <t>Juego de micropipetas monocanales con volúmenes de 1000, 100 y 10 uL</t>
  </si>
  <si>
    <t xml:space="preserve">Micropipeta multicanal (de 8 canales) de 1200 uL.  Para pipetear volumenes variables de 100 µl a 1200 µl con eyector de puntas.  Incluye garantía de fábrica contra defectos de   fabricación.  </t>
  </si>
  <si>
    <t>Micropipeta multicanal de desplazamiento de aire  de 8 canales. Para pipetear volumenes variables de 5 µl a 50 µl (Volumen mínimo 5 ul y maximo 50 ul),  con incrementos de 0,5 ul y con eyector de puntas</t>
  </si>
  <si>
    <t>Bloque térmico de calentamiento similar a THERMO SCIENTIFIC, Modelo 88870002</t>
  </si>
  <si>
    <t>Equipo de extracción ARN/ADN Similar a BIONEER Exiprep 48 DX</t>
  </si>
  <si>
    <t>Microseal ‘B’ PCR Film de sellado de placas, adhesivo, óptico MSB1001 BIORAD</t>
  </si>
  <si>
    <t xml:space="preserve">Kits MagMAX™ Viral/Pathogen Nucleic Acid, Isolation Kit II, marca Applied Biosystems, y todos los consumibles asociados para 30.000 extracciones de ARN viral, en el equipo KingFisher™ Flex Purification System, como parte del proceso de diagnóstico molecular por PCR en tiempo real de la COVID-19. Presentación: kit de 2.000 reacciones.  Entregas parciales trimestrales </t>
  </si>
  <si>
    <t>Monto de combustible mensual (2021)</t>
  </si>
  <si>
    <t>Construcción de techado de la entrada del Mercado Municipal</t>
  </si>
  <si>
    <t>Programa virtual dirigido a empresarios y empresarias del cantón de Naranjo con temas relacionados con innovación y herramientas tecnológicas</t>
  </si>
  <si>
    <t>Compra o adquisión en implementos de seguridad e higiene para brindar el servicio dentro del Mercado Municipal</t>
  </si>
  <si>
    <t>Comisión Nacional de Prevención de Riesgo y Atención de Emergencias / Ministerio de Salud</t>
  </si>
  <si>
    <t>Tanque de abastecimiento  agua potable</t>
  </si>
  <si>
    <t>Municipalidad de Coto Brus</t>
  </si>
  <si>
    <t>Construcción de batería personas en condición de calle</t>
  </si>
  <si>
    <t>kits Higiene Perosnal</t>
  </si>
  <si>
    <t>Alimentación para el refugio</t>
  </si>
  <si>
    <t>Caretas</t>
  </si>
  <si>
    <t>Toldos</t>
  </si>
  <si>
    <t>Camiilas</t>
  </si>
  <si>
    <t>Sillas de espera</t>
  </si>
  <si>
    <t>Escritorios</t>
  </si>
  <si>
    <t>Sillas ejecutivas</t>
  </si>
  <si>
    <t>Papel higiénico</t>
  </si>
  <si>
    <t>Cortinas baños refugios</t>
  </si>
  <si>
    <t>Alcohol etilico</t>
  </si>
  <si>
    <t>Bolsas de basura</t>
  </si>
  <si>
    <t>Vasos desechables papel caliente / frio</t>
  </si>
  <si>
    <t>Jabón líquido</t>
  </si>
  <si>
    <t>Tanque externo de captación de 10,000 litros a colocarse en area comunal de kilómetro II, INVU, Centro de Orotina por Jardín de niños</t>
  </si>
  <si>
    <t>RS</t>
  </si>
  <si>
    <t>HP</t>
  </si>
  <si>
    <t>LG</t>
  </si>
  <si>
    <t>AS</t>
  </si>
  <si>
    <t>PR</t>
  </si>
  <si>
    <t>RP</t>
  </si>
  <si>
    <t>Proyectos Recuperación</t>
  </si>
  <si>
    <t>D</t>
  </si>
  <si>
    <t>C</t>
  </si>
  <si>
    <t>F</t>
  </si>
  <si>
    <t>Plan General de la Emergencia por COVID-19
Inclusión Extemporánea N° 1</t>
  </si>
  <si>
    <t>Código</t>
  </si>
  <si>
    <t>Institución</t>
  </si>
  <si>
    <t>Requerimiento</t>
  </si>
  <si>
    <t>Características</t>
  </si>
  <si>
    <t>Monto</t>
  </si>
  <si>
    <t>Fuente de Financiamiento</t>
  </si>
  <si>
    <t>Componente</t>
  </si>
  <si>
    <t>Financiado con Recursos Transferidos a Fondo Nacional de Emergencia</t>
  </si>
  <si>
    <t>IE</t>
  </si>
  <si>
    <t>Ministerio de Salud- Caja Costarricense de Seguro Social</t>
  </si>
  <si>
    <t>Vacuna contra COVID-19</t>
  </si>
  <si>
    <t xml:space="preserve">Vacuna adquirida mediante mecanismo COVAX  (Corresponde a un 30%) </t>
  </si>
  <si>
    <t>Vacuna adquirida mediante mecanismo de compras por exepción</t>
  </si>
  <si>
    <t>Congeladores de ultra baja temperatura</t>
  </si>
  <si>
    <t>Congeladores que permitan mantener estable el biológico (vacuna) a temperaturas de -70 a -80°C</t>
  </si>
  <si>
    <t>Torundas de algodón
294010535</t>
  </si>
  <si>
    <t>Torundas de algodón para posterior para la limpieza de la zona previo a realizar el procedimiento de vacunación</t>
  </si>
  <si>
    <t xml:space="preserve">Recipientes rígidos, medianos
495010020
</t>
  </si>
  <si>
    <t xml:space="preserve">Recipientes rígidos medianos para la recoleccion de los insumos punzocortantes </t>
  </si>
  <si>
    <t>Aguja Hipodérmica descartable de 25 X 2 54 CMS.
294010096</t>
  </si>
  <si>
    <t>Aguja Hipodérmica para aplicar la vacuna a poblacion</t>
  </si>
  <si>
    <t xml:space="preserve">Aguja Hipodérmica descartable de 23 X2 5cmsCMS   2-94-01-0084       </t>
  </si>
  <si>
    <t>Jeringas de 2 a 3 CC
294012040</t>
  </si>
  <si>
    <t xml:space="preserve">Jeringas para recargar la vacuna previo a su aplicación </t>
  </si>
  <si>
    <t>Bolsas rojas de polipropileno para desechos sólidos infecciosos, mediana 50 CMS X 70 CMS 495020200</t>
  </si>
  <si>
    <t>Bolsas rojas de polipropileno para desechos sólidos infecciosos, mediana 50 CMS X 70 CMS</t>
  </si>
  <si>
    <t>50 000
(4167 kilogramos)</t>
  </si>
  <si>
    <t>Bolsas rojas de polipropileno para desechos sólidos infecciosos, grandes 60 CMS X 95 CMS     495020210</t>
  </si>
  <si>
    <t>50 000
(5 000 kilogramos)</t>
  </si>
  <si>
    <t>Bolsas plásticas negras Polietileno Mediana 50 X 70 CM                                                          460030379</t>
  </si>
  <si>
    <t>Bolsas plásticas negras Polietileno                                                         460030379</t>
  </si>
  <si>
    <t>Mascarillas quirúrgicas 
297010150</t>
  </si>
  <si>
    <t xml:space="preserve">Mascarillas quirúrgicas </t>
  </si>
  <si>
    <t xml:space="preserve">Cuarto frío para almacenamiento de vacunas </t>
  </si>
  <si>
    <t>Ministerio de Hacienda (Dirección General de Aduanas)</t>
  </si>
  <si>
    <t>En atención a la emergencia sanitaria, con el objeto de dar trazabilidad a los transportistas centroamericanos, se requiere la contratación de un servicio de monitoreo mediante colocación de dispositivos de geolocalización y marchamos de seguridad, contra demanda, que incluya la comunicación con los sistemas de monitoreo del Ministerio de Seguridad Pública.</t>
  </si>
  <si>
    <t xml:space="preserve">1. Sistema de Monitoreo para el seguimiento de la trazabilidad ed los medios de transporte en tiempo real, que cuente con parámetros de alertas durante el plazo de tiempo establecido en la ruta autorizada.
2. Dispositivos GPS y marchamos se seguridad contra demanda, que cuenten con altos estándares de calidad.
3. Oficinas en sitio y recurso humano para la asignación, registro en sistema, asociación de datos y colocación de los dispositivos en el medio de la unidad de transporte. </t>
  </si>
  <si>
    <t>Sub Total</t>
  </si>
  <si>
    <t>Plan General de la Emergencia por COVID-19
Inclusión Extemporánea N° 2</t>
  </si>
  <si>
    <t>CCSS- Buenos Aires</t>
  </si>
  <si>
    <t>Mascarillas, guantes,botas, batas, papel kraft, respirador N95.</t>
  </si>
  <si>
    <t>Ampliación y remodelación de la infraestrucutra para usuarios COVID-19.</t>
  </si>
  <si>
    <t>Equipamiento centros de salud.</t>
  </si>
  <si>
    <t>Videolaringoscopio, oxímetro del pulso portátil, bomba insufión, maletín de traslados PARAMED´S XL</t>
  </si>
  <si>
    <t>Comisión Nacional de Prevención de Riesgos y Atención de Emergencias</t>
  </si>
  <si>
    <t>Contratación de servicio de internet, en apoyo a las instituciones qye atienden población vulnerable ante el COVID19.</t>
  </si>
  <si>
    <t>Logística  de las Operaciones de Emergencia</t>
  </si>
  <si>
    <t>Computadoras Portátiles</t>
  </si>
  <si>
    <t>Servicios de Telefonía Móvil</t>
  </si>
  <si>
    <t>Consejo Nacional de la Persona con Discapacidad</t>
  </si>
  <si>
    <t>Contratación de servicios de diseño e impresión de pictogramas afiches, sobre medidas de prevención e higiene contra covid-19 dirigido a personas con discapacidad.</t>
  </si>
  <si>
    <t>Pictogramas afiches</t>
  </si>
  <si>
    <t>Medidas de Higiene y Protección</t>
  </si>
  <si>
    <t>Dirección General de Migración y Extranjería</t>
  </si>
  <si>
    <t>1200 clasificaciones en Zona A;  Capacidad de atención máxima de 50 personas por mes en Zona C, son ₡40 884 000,00 el primer mes y a partir de ahí cada mes cuesta
₡38 866 000,00;</t>
  </si>
  <si>
    <t>Asistencia Social y Humanitaria</t>
  </si>
  <si>
    <t>Mano de obra (incluye profesionales en medicina y colaboradores de limpieza</t>
  </si>
  <si>
    <t>Equipo de seguridad</t>
  </si>
  <si>
    <t>Guantes, batas, mascarillas, caretas</t>
  </si>
  <si>
    <t xml:space="preserve">Insumos de limpieza: artículos para limpieza de las áreas y de aseo del personal  </t>
  </si>
  <si>
    <t>Servicio de administración, seguridad, recolección de desechos bioinfecciosos y atención médica de las Zonas A, B y C</t>
  </si>
  <si>
    <t>Seguridad privada</t>
  </si>
  <si>
    <t>Para dos puestos de seguridad, con arma no letal</t>
  </si>
  <si>
    <t>Gastos administrativos (Personal administrativo y gastos administrativos de los albergues)</t>
  </si>
  <si>
    <t>Alimentación (máximo de 50 personas)</t>
  </si>
  <si>
    <t>Contempla 3 tiempos de comida y meriendas</t>
  </si>
  <si>
    <t xml:space="preserve">Compra de suministros e insumos para las instalaciones </t>
  </si>
  <si>
    <t>Subsidio para atender familias y personas costarricenses migrantes o extranjeras, con afectación por el Covid-19, que requieran por su condición de pobreza requieran cubrir gastos fúnebres</t>
  </si>
  <si>
    <t>Beneficio Emergencias</t>
  </si>
  <si>
    <t>Subsidio para atención de necesidades de los hogares, familias y personas costarricenses, migrantes o extranjeras, con afectación por el COVID-19, especialmente aquellas que hayan recibido ordenes sanitarias de aislamiento domiciliar.</t>
  </si>
  <si>
    <t>Municipalidad de Buenos Aires</t>
  </si>
  <si>
    <t>Aseugurar la prestación del servicio de agua por las ASADAS.</t>
  </si>
  <si>
    <t>Diversos componentes del sistema de agua.</t>
  </si>
  <si>
    <t>Municipalidad de Corredores</t>
  </si>
  <si>
    <t>Terminal de buses</t>
  </si>
  <si>
    <t xml:space="preserve">Acondicionar </t>
  </si>
  <si>
    <t>Municipalidad de Golfito</t>
  </si>
  <si>
    <t>Materiales de construcción, suministros de limpieza, alquiler de maquinaria.</t>
  </si>
  <si>
    <t>Remodelación y adecuación del Centro de Cultura (cumplimiento de protocolos de salud)</t>
  </si>
  <si>
    <t>Remodelación</t>
  </si>
  <si>
    <t>Construcción de Centro Multimodal donde se realice la operacipon de las micro pymes afectadas por el Covid-19, además un centro de logística de transporte público.</t>
  </si>
  <si>
    <t>Compra de materiales e insumos requeridos por las ASADAS del cantón de Osa para abastecer de agua potable a comunidades que carecen de ella así como continuar de forma sostenida durante la pandemia con el suministro durante la pandemia con el suministro del recurso hídrico, necesario para la aplicación de normas y protocolos Covid-19 en los lugares de residencia, espacios comerciales y otros entornos físcios donde convergen personas.</t>
  </si>
  <si>
    <t>Compra de materiales para obras en 3 cementerios y capilla</t>
  </si>
  <si>
    <t>Materiales de construcción</t>
  </si>
  <si>
    <t>Obras de construcción, administración e impuestos en el Parque Marino Ballena</t>
  </si>
  <si>
    <t>Recursos del Presupuesto Ordinario de las Instituciones</t>
  </si>
  <si>
    <t>Junta de Protección Social</t>
  </si>
  <si>
    <t>Disposición de espacios en los cementerios para inhumaciones</t>
  </si>
  <si>
    <t>Inhumar cuerpos por fallecimiento a causa de COVID-19 de personas en condición de extrema pobreza determinada por Trabajo Social de la CCSS</t>
  </si>
  <si>
    <t>Recursos Propios</t>
  </si>
  <si>
    <t>Superintencia de Telecomunicaciones</t>
  </si>
  <si>
    <t>Programa Hogares Conectados</t>
  </si>
  <si>
    <t>Se entrega a los hogares identificados por el IMAS conexión fija a Internet y una computadora, con cargo a Fonatel</t>
  </si>
  <si>
    <t>Total</t>
  </si>
  <si>
    <t>Plan General de la Emergencia por COVID-19
Inclusión Extemporánea N° 3</t>
  </si>
  <si>
    <t>Ministerio de Educación Pública</t>
  </si>
  <si>
    <t>Mascarillas</t>
  </si>
  <si>
    <t>Consejo Nacional de la Persona Adulta Mayor</t>
  </si>
  <si>
    <t>Reubicación de persona adulta mayor sospechosa de Covid-19 para aislamiento.</t>
  </si>
  <si>
    <t>Persona adulta mayor sospechosa de Covid</t>
  </si>
  <si>
    <t>Reubicación de persona adulta mayor con Covid-19 para aislamiento.</t>
  </si>
  <si>
    <t>Persona adulta mayor con Covid</t>
  </si>
  <si>
    <t>Médico</t>
  </si>
  <si>
    <t>Enfermera</t>
  </si>
  <si>
    <t>Asistente de Pacientes</t>
  </si>
  <si>
    <t>Personal de salud ocupacional</t>
  </si>
  <si>
    <t>Fisioterapeuta</t>
  </si>
  <si>
    <t>Batas reutizables</t>
  </si>
  <si>
    <t>Mascarilla N95 Quirúrgica</t>
  </si>
  <si>
    <t>Insumos y semillas para la siembra de frijol</t>
  </si>
  <si>
    <t>Fertilizantes, herbicidas, semillas, entre otros</t>
  </si>
  <si>
    <t>Invernadero con estrcutura de 8 metros de ancho por 10 metros de largo en 2 aguas con canoas del mismo plástico que cubre los techos, transparente UV 6X100X7 micras</t>
  </si>
  <si>
    <t>Insumos y equipos para la siembra de hortalizas</t>
  </si>
  <si>
    <t>Semillas, bandejas, entre otros</t>
  </si>
  <si>
    <t>Maquinaria Agrícola</t>
  </si>
  <si>
    <t>Tractor</t>
  </si>
  <si>
    <t>Chapeadora</t>
  </si>
  <si>
    <t>Rastra rompedora</t>
  </si>
  <si>
    <t>IMAS - Buenos Aires</t>
  </si>
  <si>
    <t>Cuadraciclo</t>
  </si>
  <si>
    <t>Honda, 4 tiempos, 518 cilindraje, semiautomática.</t>
  </si>
  <si>
    <t>Vehículo</t>
  </si>
  <si>
    <t>Hilux 2.8 L, doble cabina, 4x4</t>
  </si>
  <si>
    <t>Vehículo Toyata Hilux 2020</t>
  </si>
  <si>
    <t>4X4, doble cabina, motor 2,4L, color blanco, diesel, manual, doble tracción</t>
  </si>
  <si>
    <t>Contratación de servicios logísticos integrales y de transporte internacional requeridos para la movilización hacia Costa Rica de pruebas de detección, insumos, materiales, equipo, herramientas y demás bienes y/o suministros comprados o donados en el exterior destinados para la atención de la emergencia sanitaria provocada por la Covid-19.</t>
  </si>
  <si>
    <t>Por demanda</t>
  </si>
  <si>
    <t>Vehículo todo terreno 4x4</t>
  </si>
  <si>
    <t>Blaco, pick up, 4x4 con duplicación, capacidad para 5 pasajeros, combustible diesel, turbo intercooler, cilindrada 2400cc, potencia 147hp@3400 rpm, caja automática.</t>
  </si>
  <si>
    <t>Compra de materiales barios para la adecuación de espacios de atención al Covid-19 en edificio de la Cruz Roja en Ciudad Cortés, Osa.</t>
  </si>
  <si>
    <t>Materiales requeridos para adaptar espacios de atención y abordaje del COVID-19 en base de Cruz Roja, ubicada en Ciudad Cortés, Osa.</t>
  </si>
  <si>
    <t>Plan General de la Emergencia por COVID-19
Inclusión Extemporánea N° 4</t>
  </si>
  <si>
    <t>Plan General de la Emergencia por COVID-19
Inclusión Extemporánea N° 5</t>
  </si>
  <si>
    <t>Plan General de la Emergencia por COVID-19
Anexo 2. Reporte de Instuciones y Municipalidades</t>
  </si>
  <si>
    <r>
      <t xml:space="preserve">Contratación de </t>
    </r>
    <r>
      <rPr>
        <b/>
        <sz val="11"/>
        <color theme="1"/>
        <rFont val="Calibri"/>
        <family val="2"/>
        <scheme val="minor"/>
      </rPr>
      <t>6 Biotecnólogos</t>
    </r>
    <r>
      <rPr>
        <sz val="11"/>
        <color theme="1"/>
        <rFont val="Calibri"/>
        <family val="2"/>
        <scheme val="minor"/>
      </rPr>
      <t xml:space="preserve"> para la recepcion y procesamiento de muestras por COVID-19, a dar servicio en el Inciensa. (el monto requerido contempla salario mensual, 50 horas extras por persona por mes, y aguinaldo,  al monto hay que adicionarle las cargas sociales y lo correspondiente a vacaciones)</t>
    </r>
  </si>
  <si>
    <r>
      <t xml:space="preserve">Contratación de </t>
    </r>
    <r>
      <rPr>
        <b/>
        <sz val="11"/>
        <color theme="1"/>
        <rFont val="Calibri"/>
        <family val="2"/>
        <scheme val="minor"/>
      </rPr>
      <t>4 Microbiólogos</t>
    </r>
    <r>
      <rPr>
        <sz val="11"/>
        <color theme="1"/>
        <rFont val="Calibri"/>
        <family val="2"/>
        <scheme val="minor"/>
      </rPr>
      <t xml:space="preserve"> para el procesamiento de muestras por COVID-19, a dar servicio en Inciensa. (el monto requerido contempla salario mensual, 50 horas extras por persona por mes, y aguinaldo,  al monto hay que adicionarle las cargas sociales, lo correspondiente a vacaciones)</t>
    </r>
  </si>
  <si>
    <r>
      <t xml:space="preserve">Contratación de </t>
    </r>
    <r>
      <rPr>
        <b/>
        <sz val="11"/>
        <color theme="1"/>
        <rFont val="Calibri"/>
        <family val="2"/>
        <scheme val="minor"/>
      </rPr>
      <t>3 técnicos en Secretariado</t>
    </r>
    <r>
      <rPr>
        <sz val="11"/>
        <color theme="1"/>
        <rFont val="Calibri"/>
        <family val="2"/>
        <scheme val="minor"/>
      </rPr>
      <t>, para la digitación de boletas  de muestras por COVID-19, y verificación de los datos incluidos en los sistemas de digitación propios de las boletas de COVID, a dar servicio en Inciensa . (el monto requerido contempla salario mensual, 50 horas extras por persona por mes, y aguinaldo,  al monto hay que adicionarle las cargas sociales, lo correspondiente a vacaciones)</t>
    </r>
  </si>
  <si>
    <r>
      <t xml:space="preserve">Servicio de atención y administración en la Zona A para una clasificación de 900 personas y de la Zona C. </t>
    </r>
    <r>
      <rPr>
        <u/>
        <sz val="11"/>
        <color theme="1"/>
        <rFont val="Calibri"/>
        <family val="2"/>
        <scheme val="minor"/>
      </rPr>
      <t>En el Cantón de La Cruz.</t>
    </r>
  </si>
  <si>
    <r>
      <t xml:space="preserve">Servicio de atención y administración en la Zona A para una clasificación de 900 personas y de la Zona C. </t>
    </r>
    <r>
      <rPr>
        <u/>
        <sz val="11"/>
        <color theme="1"/>
        <rFont val="Calibri"/>
        <family val="2"/>
        <scheme val="minor"/>
      </rPr>
      <t>En el Cantón de Los Chiles</t>
    </r>
  </si>
  <si>
    <t xml:space="preserve"> Total</t>
  </si>
  <si>
    <t>Construcción de bovedas en cementerio San Vito, así como obras generales, como medida ante la pandemia COVID-19</t>
  </si>
  <si>
    <t>Construcción de bovedas, tapias, muros, baterias sanitarias, aceras, enzacatado y drenales.</t>
  </si>
  <si>
    <t xml:space="preserve">CON SISTEMA DE PUERTA DESLIZANTE.
CON PANTALLA TÁCTIL MULTICOLOR DE 7” MULTILINGUE CON VISUALIZACIÓN GRÁFICA DE DIAGRAMAS Y TENDENCIAS DE TEMPERATURA Y PRESIÓN.
CON SISTEMA DE APERTURA DE LA PUERTA DEL TIPO DESLIZANTE DE MANERA VERTICAL Y NO CONSUME ESPACIO ADICIONAL EN LA APERTURA Y CIERRE DE LA MISMA
CON PANEL DE CONTROL Y TECLADO TECNOLOGÍA BACSOFT, QUE FACILITE SU OPERACIÓN ASÍ COMO QUE PERMITA EL ALMACENAMIENTO DE LOS ÚLTIMOS 200 CICLOS EN MEMORIA.
CON NIVELES DE ACCESO Y CONTRASEÑA DE USUARIOS INCORPORADA PARA CONTROLAR EL ACCESO Y LA OPERACIÓN DEL AUTOCLAVE
CON UN RANGO DE TEMPERATURAS DE ESTERILIZACIÓN DE 105°C A 138°C
CON IMPRESORA INTERNA INCORPORADA – CÁMARA INTERNA HECHA EN ACERO INOXIDABLE 316L CON ACABADO DE ELECTROPULIDO CON
UNA CAPACIDAD DE 610 LITROS
DIMENSIONES DE LA CÁMARA 66CM ANCHO X 71CM ALTO X 129.5CM PROFUNDIDAD.
EN CUANTO A SEGURIDAD EN LA PUERTA QUE CUENTE CON SISTEMA DE SEGURIDAD CON TECNOLOGÍAS DIGITAL Y MECÁNICAS PARA SEGURIDAD TOTAL.
CON UN MECANISMO DE SEGURIDAD QUE EVITE QUE EL OPERADOR ABRA LA PUERTA SI LA CÁMARA ESTÁ PRESURIZADA
QUE NO PERMITA LA INTRODUCCIÓN DE VAPOR EN LA CÁMARA SI LA PUERTA ESTÁ ABIERTA.
QUE NO SE INICIE EL CICLO SI LA PUERTA ESTÁ ABIERTA O CERRADA INCORRECTAMENTE.
EL MECANISMO DE CIERRE DE LA PUERTA PERMANECERÁ ACTIVO HASTA QUE LA PRESIÓN DE LA CÁMARA ALCANCE LA PRESIÓN AMBIENTE.
EL DESLIZAMIENTO DE LA PUERTA SE DETENDRÁ AUTOMÁTICAMENTE SI SE DETECTA UNA OBSTRUCCIÓN.
QUE CUENTE CON DOBLE MONITOREO INDEPENDIENTE, EL MECANISMO DE MONITOREO COMBINADO (DIGITAL Y MECÁNICO) PERMITE REFERENCIAS
CRUZADAS Y GARANTIZA LA OBTENCIÓN DE RESULTADOS PRECISOS
QUE EL OPERADOR CUENTE CON DOS MEDIOS INDEPENDIENTES PARA MONITOREAR LA TEMPERATURA Y LA PRESIÓN .
QUE CUENTE CON VÁLVULAS DE SEGURIDAD: TANTO EN LA CÁMARA COMO EN LA CHAQUETA QUE ESTEN EQUIPADAS CON VÁLVULAS DE SEGURIDAD
LAS VÁLVULAS DE SEGURIDAD SERÁN ACTIVADAS SI LA PRESIÓN EXCEDE EL LÍMITE PERMITIDO,
EL AUTOCLAVE DEBE TENER SEGURIDAD EN EL GENERADOR DE VAPOR INTEGRADO CON UN SISTEMA DE MONITOREO QUE PERMITA MANTENER EL NIVEL DEL AGUA CONSTANTE, ASEGURANDO UN TRABAJO SEGURO DE LAS RESISTENCIAS TÉRMICAS.
QUE EL EQUIPO CUENTE CON APAGADO DE EMERGENCIA
POR MEDIO DE INTERRUPTORES DE EMERGENCIA FÁCILMENTE ACCESIBLES PARA DETENER INMEDIATAMENTE EL CICLO.
DIMENSIONES EXTERNAS: 1.19M DE ANCHO X 2.04M DE ALTO X 1.66M
DE FONDO.
LA AUTOCLAVE DE QUEDAR DEBIDAMENTE INSTALADA.
</t>
  </si>
  <si>
    <t>Autoclave Hospitalaria</t>
  </si>
  <si>
    <t>Caja Costarricense del Seguro Social - Buenos Aires</t>
  </si>
  <si>
    <t xml:space="preserve">Contratación de 4 Microbiólogos, para el procesamiento de muestras por COVID- 19 y otros virus respiratorios, en el marco de la emergencia sanitaria; servicios a ser brindados en el Inciensa (el monto requerido contempla todos los componentes salariales, salario fijo, cargas sociales, vacaciones proporcionales, cargas sociales, aguinaldo y salario escolar, así como 20
horas extras por persona).
</t>
  </si>
  <si>
    <t xml:space="preserve">Contratación de 3 técnicos en Secretariado, para la digitación de boletas de muestras por COVID-19 y otros virus respiratorios, en el marco de la emergencia sanitaria; servicios a ser brindados en el Inciensa (el monto requerido contempla todos los componentes salariales, salario fijo, cargas sociales, vacaciones proporcionales, cargas sociales, aguinaldo y salario escolar, así como 20
horas extras por persona).
</t>
  </si>
  <si>
    <t>Patronato Nacional de la Infancia</t>
  </si>
  <si>
    <t>Mesa</t>
  </si>
  <si>
    <t>Silla</t>
  </si>
  <si>
    <t>Toldo</t>
  </si>
  <si>
    <t>Computadora portátil HP</t>
  </si>
  <si>
    <t xml:space="preserve">Mesa plegable rectangular 180 x 75
x 72 cm
</t>
  </si>
  <si>
    <t>Silla plegable color blanca 54 x 43 x 80,5 cm</t>
  </si>
  <si>
    <t>3 mts X 3 mts</t>
  </si>
  <si>
    <t xml:space="preserve">Mascarilla, alcohol en gel Jabón liquido toallas Humedas
para manos .
</t>
  </si>
  <si>
    <t>Marca HP</t>
  </si>
  <si>
    <t xml:space="preserve">
Kits individual de limpieza</t>
  </si>
  <si>
    <t>6 meses</t>
  </si>
  <si>
    <t xml:space="preserve">SUMINISTRO E INSTALACIÓN DE TOLDO MULTIUSO DESARMABLE, SISTEMA AMERICANO A CUATRO AGUAS DE 3 M
X 3 M, CON ROTULACIÓN, CON PAREDES EN LOS CUATRO COSTADOS, CON VENTANAS Y PISO.
</t>
  </si>
  <si>
    <t xml:space="preserve">SUMINISTRO E INSTALACIÓN DE TOLDO MULTIUSO DESARMABLE, SISTEMA AMERICANO A CUATRO AGUAS DE 5 M
X 4 M, CON ROTULACIÓN, CON PAREDES EN LOS CUATRO COSTADOS, CON VENTANAS Y PISO
</t>
  </si>
  <si>
    <t xml:space="preserve">SUMINISTRO E INSTALACIÓN DE TOLDO MULTIUSO DESARMABLE, SISTEMA AMERICANO A CUATRO AGUAS DE 6 M
X 5 M, CON ROTULACIÓN, CON PAREDES EN LOS CUATRO COSTADOS, CON VENTANAS Y PISO
</t>
  </si>
  <si>
    <t>Lona plastificada MULTILONA 600, tejido plano M-14-1000, Fibra de poliéster de alta tenacidad, 13 x 13 hilos/ pul² , fibra Danier 1000. Lona con un peso de 600 +/-4% gr/m², 100%
impermeable para exposición permanente a la intemperie, lona de características superiores a la
lona FORTOFLEX 18 OZ
Lona manufacturada con una tela 100% poliéster recubierto de PVC, de alta tenacidad, resistencia a las rasgaduras, roturas, a la intemperie y a la luz solar; ya que cuenta con tratamiento protector UV, lo que impide que los rayos ultravioleta la degraden fácilmente.
Adicionalmente esta lona cuenta con un retardante al fuego (AF) Fire Retardant, que no permite la propagación del fuego, en cumplimiento de la Norma NFPA-701-2015- MÉTODO 1
Lona con un componente Antiwich, para evitar el hongo
Color de lona : Blanco con logo y letras azul rey institucional.
Su vida mínima útil esperada en condiciones normales de uso es de 4 años. Para extender la longevidad de la lona se recomienda su mantenimiento con el limpiador multipropósito 303 PRODUCTS®, especial para lonas recubiertas de PVC.
Confeccionada con el sistema de sellado de alta frecuencia –HFT- (este sistema no es lo mismo que vulcanizado, es superior), por medio del cual se realiza una fusión de los lados de la lona a pegar, fundiéndola en una sola pieza, con lo cual se logra una gran resistencia, evitando el desprendimiento durante la vida útil de la lona en la zona unida.
Sistema de amarre con fajas de 1” con hebilla metálica especial para toldos (tipo lagarto), además de que el ajuste de la lona a la estructura se pueda graduar con suma facilidad, tanto al armar como al desarmar el toldo.
Cada una de las esquinas de las lonas (4 por toldo), debe llevar un elástico especial de 3”, en lugar de velcro, para evitar que los flecos se separen y la esquina se levante por efectos del viento, dejando al descubierto la estructura, adicionalmente una abrazadera en velcro de 2” para ajustar
la lona en el tubo de cada esquinero que acopla con la columna o pata, estos
elementos facilitan el ajuste de la lona a la estructura al momento de instalar, y mantiene la lona estable.
Dos paredes con ventanas especiales en microperforado malla sombra color blanco y tapaderas de lona para hacer cerramiento total y dos paredes lisas.
Paredes con lona Multilona 600, similar a la lona del techo, paredes con fajas de nylon de 1” y con prensas de metal especiales para toldos, indicas en el punto 8.
Flecos o parras rectos rotulados.
La estructura debe ser similar a estilo fiesta americano con tubo EMT en 31 mm (1¼”), en 38 mm (1½”) con espesores de 1.2 mm .
La estructura 100% desarmable, lo que permite que su transporte sea fácil, y que requiere menos espacio que un toldo tradicional a dos aguas para su almacenaje.
Estructura modular que permita el acople de piezas con facilidad y rapidez.
Caída libre a cuatro aguas.
Sistema de columnas, con planchuelas o bases en platina de hierro industrial de ¼”,
de 4”X4”, Columnas con ajuste telescópico a tres niveles, 2.15 m, 2.25 m, 2.40 m, realizado por botones con relleno e inoxidables de ¼” valco 190 , para brindar máxima seguridad al soporte de la estructura.
Varillas de metal necesarias para el anclaje a tierra del toldo.
Todas la estructura de cada toldo debidamente marcada con tape industrial, para el correcto acople de pieza y para la identificación de cada toldo.
Bolsa de lona especial con agarraderas para trasladar las piezas que se usan para unión o acople de los tubos.
Garantía de 24 meses</t>
  </si>
  <si>
    <t>Vehículo 4x4</t>
  </si>
  <si>
    <t xml:space="preserve">Vehículo:
Con Transmisión automática
Datos generales:
▪ Vehículo Todo Terreno
▪ Cuatro puertas laterales más compuerta trasera
▪ Tres filas de asientos
▪ Capacidad para siete pasajeros cómodamente sentados
</t>
  </si>
  <si>
    <t>Semilla Frijol (negro-Rojo)</t>
  </si>
  <si>
    <t>Semilla Arroz</t>
  </si>
  <si>
    <t>Semilla Maiz Amarillo DK-7500</t>
  </si>
  <si>
    <t>Vitavax 40 Sc 100 Gramos</t>
  </si>
  <si>
    <t>Carbonato de Calcio SACO 50 Kg</t>
  </si>
  <si>
    <t>10-30-10 GR , 45 KG ABOP.</t>
  </si>
  <si>
    <t>Jinete 35.6% 19 LTS</t>
  </si>
  <si>
    <t>Radex Paraquat 20 sl 20 Litros</t>
  </si>
  <si>
    <t>PENTAGON 50 EC 20 LTS</t>
  </si>
  <si>
    <t>Marshall 300 grs</t>
  </si>
  <si>
    <t>UREA GR 46 N - 45 KLS</t>
  </si>
  <si>
    <t>RIMPIRIFOS 48 EC LITRO</t>
  </si>
  <si>
    <t>ULTRAFERT LITRO</t>
  </si>
  <si>
    <t>KAYTAR ACT 26 SL 20 LTS</t>
  </si>
  <si>
    <t>Saco</t>
  </si>
  <si>
    <t>18-5-15-6-0.2B-0. 16CaO-7.3S 45 K Blanco</t>
  </si>
  <si>
    <t>AMIGO MULTIMINERAL LITRO</t>
  </si>
  <si>
    <t>AMINOQUELANT-K LOW PH LITRO</t>
  </si>
  <si>
    <t>DIAZOL 60 EC DIAZINON LITRO</t>
  </si>
  <si>
    <t>GREEN GO 20 SL 19 LTS</t>
  </si>
  <si>
    <t>COSMO IN 4 LTS</t>
  </si>
  <si>
    <t>RIXAMATO 35.6 SL 19 LTS</t>
  </si>
  <si>
    <t>FUSILADE LITRO</t>
  </si>
  <si>
    <t>AMISTAR 100 GR</t>
  </si>
  <si>
    <t>FLOSIL 25 SL LITRO</t>
  </si>
  <si>
    <t>PLASTICO NEGRO KILO</t>
  </si>
  <si>
    <t>AGENTE 36 SL 20 LITROS</t>
  </si>
  <si>
    <t>UREA + S NITRO XTEND 38N+7.7S 45 KG</t>
  </si>
  <si>
    <t>BAYFOLAN FORTE 20 LTS</t>
  </si>
  <si>
    <t>SYLVACUR 30 EC LITRO</t>
  </si>
  <si>
    <t>PAS 80 SL (DREXEL) 20 LTS</t>
  </si>
  <si>
    <t>PALA TRUPPER CORTA PUÑO MADERA</t>
  </si>
  <si>
    <t>BOMBA ROYAL CONDOR 20 LITROS</t>
  </si>
  <si>
    <t>CUCHILLO CORNETA MICASA</t>
  </si>
  <si>
    <t>GUANTE NITRILO SATIN #10</t>
  </si>
  <si>
    <t>ESTAÑOS PLASTICO 200 LITROS VACIO</t>
  </si>
  <si>
    <t>ZINC OND GALVA #28(0.35)0.81X3.66 FLIX</t>
  </si>
  <si>
    <t>CLAVO PARA TECHO 65MM 2.1/2"</t>
  </si>
  <si>
    <t>MALLA GANADERA 1.40X50MTS</t>
  </si>
  <si>
    <t>ESTAÑON PLAT SEGUDA P006933 55GL</t>
  </si>
  <si>
    <t>CEDAZO GALLINERO 2X2 72 30 MTS</t>
  </si>
  <si>
    <t>Fertilizante</t>
  </si>
  <si>
    <t>Glifosato</t>
  </si>
  <si>
    <t>Quemante</t>
  </si>
  <si>
    <t>Herbicida</t>
  </si>
  <si>
    <t>Tratamiento Semilla</t>
  </si>
  <si>
    <t>F.Nitrogenado</t>
  </si>
  <si>
    <t>Insecticida</t>
  </si>
  <si>
    <t>F. Foliar</t>
  </si>
  <si>
    <t>Pega</t>
  </si>
  <si>
    <t>F.Foliar Elementos M</t>
  </si>
  <si>
    <t>F.Foliar Potasico</t>
  </si>
  <si>
    <t>Coadyuvante</t>
  </si>
  <si>
    <t>F.Nitrato de amonio</t>
  </si>
  <si>
    <t>F.Foliar</t>
  </si>
  <si>
    <t>Fungicida</t>
  </si>
  <si>
    <t>Penetrante</t>
  </si>
  <si>
    <t>Plan General de la Emergencia por COVID-19
Inclusión Extemporánea N° 6</t>
  </si>
  <si>
    <t>Instituto Costarricense de Turismo</t>
  </si>
  <si>
    <t>Instituto Nacional de Desarrollo Rural</t>
  </si>
  <si>
    <t>Ministerio de Economía Industria y Comercio</t>
  </si>
  <si>
    <t>Instituto Nacional de Vivienda y Urbanismo</t>
  </si>
  <si>
    <t xml:space="preserve">Mantenimiento mayor al sistema de filtros lentos de la planta potabilizadora. </t>
  </si>
  <si>
    <t>Compra de Alimentos  2020 (faltante que sobrepasaba regla fiscal)</t>
  </si>
  <si>
    <t>Abarrotes conforme a protocolos MEP</t>
  </si>
  <si>
    <t>1307 por mes</t>
  </si>
  <si>
    <t>Compra de Alimentos (2021)</t>
  </si>
  <si>
    <t>1307 por mes, 15 684 anual</t>
  </si>
  <si>
    <t>Lavamanos (2021)</t>
  </si>
  <si>
    <t>Lavamos portatiles</t>
  </si>
  <si>
    <t>Equipo Protección para entrega de alimentos (2021)</t>
  </si>
  <si>
    <t>Batas desechables</t>
  </si>
  <si>
    <t>Cubrebotas</t>
  </si>
  <si>
    <t xml:space="preserve">Equipo Protección para entrega de alimentos y para uso de personal de mantenimiento y limpieza (2021) </t>
  </si>
  <si>
    <t>Cloro (2021)</t>
  </si>
  <si>
    <t>Cloro para limpieza superficies</t>
  </si>
  <si>
    <t>Desinfectante (2021)</t>
  </si>
  <si>
    <t>Para limpieza de piso</t>
  </si>
  <si>
    <t>Alcohol Liquido (2021)</t>
  </si>
  <si>
    <t>Para superficies y desinfección de manos</t>
  </si>
  <si>
    <t>Alcohol Gel (2021)</t>
  </si>
  <si>
    <t>Para llenado de envases desinfeccion manos</t>
  </si>
  <si>
    <t>Jabon Liquido (2021)</t>
  </si>
  <si>
    <t>Lavado de manos</t>
  </si>
  <si>
    <t>Toalla de Papel (2021)</t>
  </si>
  <si>
    <t>Para dispensador</t>
  </si>
  <si>
    <t>Papel Higienico (2021)</t>
  </si>
  <si>
    <t>Colegio San Luis Gonzaga</t>
  </si>
  <si>
    <t>Plan General de la Emergencia por COVID-19
Inclusión Extemporánea N° 7</t>
  </si>
  <si>
    <t>Logística de las operaciones de emergencia</t>
  </si>
  <si>
    <t>respuesta</t>
  </si>
  <si>
    <t>Rehabilitacion</t>
  </si>
  <si>
    <t>Recuperacion</t>
  </si>
  <si>
    <t xml:space="preserve">Fertilizante (10 - 30 - 10) </t>
  </si>
  <si>
    <t>Semilla registrada para producción de arroz</t>
  </si>
  <si>
    <t>Fertilizante (26 - 00 - 26)</t>
  </si>
  <si>
    <t>Azufre en polvo</t>
  </si>
  <si>
    <t>Kg</t>
  </si>
  <si>
    <t>Sulfato de magnesio</t>
  </si>
  <si>
    <t>Sulfato de potasio</t>
  </si>
  <si>
    <t>Sulfato de zinc</t>
  </si>
  <si>
    <t>Roca fosfórica</t>
  </si>
  <si>
    <t>Alga soil</t>
  </si>
  <si>
    <t>Semolina</t>
  </si>
  <si>
    <t>Potasa</t>
  </si>
  <si>
    <t>Ácido bórico</t>
  </si>
  <si>
    <t>Melaza</t>
  </si>
  <si>
    <t>Lt</t>
  </si>
  <si>
    <t>Herbicida Glifosato</t>
  </si>
  <si>
    <t>Herbicida Oxifluorfen</t>
  </si>
  <si>
    <t>Plan General de la Emergencia por COVID-19
Inclusión Extemporánea N° 9</t>
  </si>
  <si>
    <t>Plan General de la Emergencia por COVID-19
Inclusión Extemporánea N° 8</t>
  </si>
  <si>
    <t>Programa para coadyuvar con la recuperación económica y social del país, mediante el desarrollo de capital humano y la reactivación productiva del sector empresarial.</t>
  </si>
  <si>
    <t>NA</t>
  </si>
  <si>
    <t xml:space="preserve">
Como parte del Programa temporal que se ejecuta por el acuerdo de Junta Directiva del INA Nº JD-AC-90-2020, se va a ampliar la cobertura y servicios para un mayor reforzamiento de la empleabilidad de las personas, a través de servicios de capacitación y formación profesional que les doten de las competencias necesarias para insertarse al mercado laboral y desarrollarse en este de forma efectiva. Para esto, de conformidad con los artículos 3º en su inciso l), 18º, 21º, 21º bis y 24º de Ley Orgánica institucional y sus reformas, el INA contratará servicios de capacitación y formación, otorgará becas y ayudas económicas a las personas desempleadas a raíz de la pandemia por COVID-19 y reforzará el recurso humano para ampliar la cobertura de servicios de capacitación, formación y apoyos complementarios durante la recuperación de la emergencia por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</si>
</sst>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00_-;\-* #,##0.00_-;_-* &quot;-&quot;_-;_-@_-"/>
    <numFmt numFmtId="165" formatCode="_-[$₡-140A]* #,##0.00_-;\-[$₡-140A]* #,##0.00_-;_-[$₡-140A]* &quot;-&quot;??_-;_-@_-"/>
    <numFmt numFmtId="166" formatCode="&quot;₡&quot;#,##0"/>
    <numFmt numFmtId="167" formatCode="_(* #,##0_);_(* \(#,##0\);_(* &quot;-&quot;??_);_(@_)"/>
    <numFmt numFmtId="168" formatCode="&quot;₡&quot;#,##0.00"/>
    <numFmt numFmtId="169" formatCode="#,##0;[Red]#,##0"/>
    <numFmt numFmtId="170" formatCode="&quot;₡&quot;#,##0.00;[Red]&quot;₡&quot;#,##0.00"/>
    <numFmt numFmtId="171" formatCode="_-* #,##0_-;\-* #,##0_-;_-*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b/>
      <sz val="11"/>
      <name val="Calibri"/>
      <family val="2"/>
      <scheme val="minor"/>
    </font>
    <font>
      <sz val="8"/>
      <name val="Calibri"/>
      <family val="2"/>
      <scheme val="minor"/>
    </font>
    <font>
      <sz val="9"/>
      <color indexed="81"/>
      <name val="Tahoma"/>
      <family val="2"/>
    </font>
    <font>
      <b/>
      <sz val="9"/>
      <color indexed="81"/>
      <name val="Tahoma"/>
      <family val="2"/>
    </font>
    <font>
      <sz val="11"/>
      <color indexed="8"/>
      <name val="Calibri"/>
      <family val="2"/>
      <charset val="1"/>
    </font>
    <font>
      <u/>
      <sz val="11"/>
      <color theme="10"/>
      <name val="Calibri"/>
      <family val="2"/>
      <scheme val="minor"/>
    </font>
    <font>
      <sz val="11"/>
      <name val="Calibri"/>
      <family val="2"/>
      <scheme val="minor"/>
    </font>
    <font>
      <sz val="12"/>
      <color theme="1"/>
      <name val="Calibri Light"/>
      <family val="2"/>
      <scheme val="major"/>
    </font>
    <font>
      <sz val="11"/>
      <color theme="1"/>
      <name val="Calibri Light"/>
      <family val="2"/>
      <scheme val="major"/>
    </font>
    <font>
      <sz val="11"/>
      <color rgb="FFFF0000"/>
      <name val="Calibri"/>
      <family val="2"/>
      <scheme val="minor"/>
    </font>
    <font>
      <sz val="11"/>
      <name val="Calibri"/>
      <family val="2"/>
    </font>
    <font>
      <sz val="11"/>
      <color theme="1"/>
      <name val="Arial"/>
      <family val="2"/>
    </font>
    <font>
      <sz val="11"/>
      <color theme="0"/>
      <name val="Calibri"/>
      <family val="2"/>
      <scheme val="minor"/>
    </font>
    <font>
      <b/>
      <sz val="11"/>
      <color theme="0"/>
      <name val="Arial Narrow"/>
      <family val="2"/>
    </font>
    <font>
      <b/>
      <sz val="11"/>
      <color theme="1"/>
      <name val="Calibri"/>
      <family val="2"/>
      <scheme val="minor"/>
    </font>
    <font>
      <sz val="11"/>
      <color rgb="FF000000"/>
      <name val="Calibri"/>
      <family val="2"/>
      <scheme val="minor"/>
    </font>
    <font>
      <sz val="12"/>
      <color theme="1"/>
      <name val="Calibri"/>
      <family val="2"/>
      <scheme val="minor"/>
    </font>
    <font>
      <sz val="9"/>
      <color rgb="FF000000"/>
      <name val="Calibri"/>
      <family val="2"/>
      <scheme val="minor"/>
    </font>
    <font>
      <u/>
      <sz val="11"/>
      <color theme="1"/>
      <name val="Calibri"/>
      <family val="2"/>
      <scheme val="minor"/>
    </font>
    <font>
      <sz val="9"/>
      <color indexed="81"/>
      <name val="Tahoma"/>
      <charset val="1"/>
    </font>
    <font>
      <b/>
      <sz val="9"/>
      <color indexed="81"/>
      <name val="Tahoma"/>
      <charset val="1"/>
    </font>
    <font>
      <sz val="11"/>
      <color theme="1"/>
      <name val="Calibri"/>
      <family val="2"/>
    </font>
  </fonts>
  <fills count="27">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bgColor indexed="64"/>
      </patternFill>
    </fill>
    <fill>
      <patternFill patternType="solid">
        <fgColor theme="4"/>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00000"/>
        <bgColor indexed="64"/>
      </patternFill>
    </fill>
    <fill>
      <patternFill patternType="solid">
        <fgColor theme="6"/>
        <bgColor indexed="64"/>
      </patternFill>
    </fill>
    <fill>
      <patternFill patternType="solid">
        <fgColor theme="5" tint="0.59999389629810485"/>
        <bgColor indexed="64"/>
      </patternFill>
    </fill>
    <fill>
      <patternFill patternType="solid">
        <fgColor theme="7" tint="-0.499984740745262"/>
        <bgColor indexed="64"/>
      </patternFill>
    </fill>
    <fill>
      <patternFill patternType="solid">
        <fgColor theme="6"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rgb="FFFFFFFF"/>
        <bgColor rgb="FF000000"/>
      </patternFill>
    </fill>
  </fills>
  <borders count="51">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9">
    <xf numFmtId="0" fontId="0" fillId="0" borderId="0"/>
    <xf numFmtId="41" fontId="1" fillId="0" borderId="0" applyFont="0" applyFill="0" applyBorder="0" applyAlignment="0" applyProtection="0"/>
    <xf numFmtId="0" fontId="7" fillId="0" borderId="0"/>
    <xf numFmtId="43" fontId="1" fillId="0" borderId="0" applyFont="0" applyFill="0" applyBorder="0" applyAlignment="0" applyProtection="0"/>
    <xf numFmtId="0" fontId="8" fillId="0" borderId="0" applyNumberForma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1" fontId="1" fillId="0" borderId="0" applyFont="0" applyFill="0" applyBorder="0" applyAlignment="0" applyProtection="0"/>
  </cellStyleXfs>
  <cellXfs count="593">
    <xf numFmtId="0" fontId="0" fillId="0" borderId="0" xfId="0"/>
    <xf numFmtId="0" fontId="3" fillId="0" borderId="1" xfId="0" applyFont="1" applyBorder="1" applyAlignment="1">
      <alignment horizontal="center" vertical="center" wrapText="1"/>
    </xf>
    <xf numFmtId="0" fontId="3" fillId="0" borderId="0" xfId="0" applyFont="1" applyAlignment="1">
      <alignment horizontal="center" vertical="center" wrapText="1"/>
    </xf>
    <xf numFmtId="41" fontId="3" fillId="0" borderId="0" xfId="1" applyFont="1" applyFill="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center"/>
    </xf>
    <xf numFmtId="0" fontId="0" fillId="0" borderId="0" xfId="0" applyAlignment="1">
      <alignment horizontal="center" vertical="center" wrapText="1"/>
    </xf>
    <xf numFmtId="41" fontId="0" fillId="0" borderId="0" xfId="1" applyFont="1" applyAlignment="1">
      <alignment horizontal="center" vertical="center" wrapText="1"/>
    </xf>
    <xf numFmtId="164" fontId="3" fillId="0" borderId="0" xfId="1" applyNumberFormat="1" applyFont="1" applyFill="1" applyBorder="1" applyAlignment="1">
      <alignment horizontal="right" vertical="center" wrapText="1"/>
    </xf>
    <xf numFmtId="164" fontId="0" fillId="0" borderId="0" xfId="1" applyNumberFormat="1" applyFont="1" applyAlignment="1">
      <alignment horizontal="right" vertical="center" wrapText="1"/>
    </xf>
    <xf numFmtId="0" fontId="0" fillId="0" borderId="0" xfId="0" applyAlignment="1">
      <alignment vertical="center"/>
    </xf>
    <xf numFmtId="0" fontId="2" fillId="2" borderId="0" xfId="0" applyFont="1" applyFill="1" applyBorder="1" applyAlignment="1">
      <alignment vertical="center" wrapText="1"/>
    </xf>
    <xf numFmtId="43" fontId="0" fillId="0" borderId="0" xfId="3" applyFont="1"/>
    <xf numFmtId="0" fontId="2" fillId="2" borderId="0" xfId="0" applyFont="1" applyFill="1" applyBorder="1" applyAlignment="1">
      <alignment horizontal="center" vertical="center" wrapText="1"/>
    </xf>
    <xf numFmtId="0" fontId="2" fillId="2" borderId="1" xfId="0" applyFont="1" applyFill="1" applyBorder="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ill="1" applyAlignment="1">
      <alignment vertical="top"/>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left" vertical="center"/>
    </xf>
    <xf numFmtId="164" fontId="0" fillId="0" borderId="2" xfId="1" applyNumberFormat="1" applyFont="1" applyBorder="1" applyAlignment="1">
      <alignment horizontal="right" vertical="center" wrapText="1"/>
    </xf>
    <xf numFmtId="41" fontId="0" fillId="0" borderId="2" xfId="1" applyFont="1" applyBorder="1" applyAlignment="1">
      <alignment horizontal="center" vertical="center" wrapText="1"/>
    </xf>
    <xf numFmtId="0" fontId="0" fillId="4" borderId="2" xfId="0" applyFill="1" applyBorder="1" applyAlignment="1">
      <alignment vertical="center" wrapText="1"/>
    </xf>
    <xf numFmtId="0" fontId="0" fillId="4" borderId="2" xfId="0" applyFill="1" applyBorder="1" applyAlignment="1">
      <alignment horizontal="center" vertical="center" wrapText="1"/>
    </xf>
    <xf numFmtId="164" fontId="0" fillId="4" borderId="2" xfId="1" applyNumberFormat="1" applyFont="1" applyFill="1" applyBorder="1" applyAlignment="1">
      <alignment horizontal="right" vertical="center" wrapText="1"/>
    </xf>
    <xf numFmtId="41" fontId="0" fillId="4" borderId="2" xfId="1" applyFont="1" applyFill="1" applyBorder="1" applyAlignment="1">
      <alignment horizontal="center" vertical="center" wrapText="1"/>
    </xf>
    <xf numFmtId="0" fontId="0" fillId="0" borderId="2" xfId="0" applyFill="1" applyBorder="1" applyAlignment="1">
      <alignment vertical="center" wrapText="1"/>
    </xf>
    <xf numFmtId="0" fontId="0" fillId="0" borderId="2" xfId="0" applyFill="1" applyBorder="1" applyAlignment="1">
      <alignment horizontal="center" vertical="center" wrapText="1"/>
    </xf>
    <xf numFmtId="164" fontId="0" fillId="0" borderId="2" xfId="1" applyNumberFormat="1" applyFont="1" applyFill="1" applyBorder="1" applyAlignment="1">
      <alignment horizontal="right" vertical="center" wrapText="1"/>
    </xf>
    <xf numFmtId="41" fontId="0" fillId="0" borderId="2" xfId="1" applyFont="1" applyFill="1" applyBorder="1" applyAlignment="1">
      <alignment horizontal="center" vertical="center" wrapText="1"/>
    </xf>
    <xf numFmtId="0" fontId="0" fillId="3" borderId="2" xfId="0" applyFill="1" applyBorder="1" applyAlignment="1">
      <alignment vertical="center" wrapText="1"/>
    </xf>
    <xf numFmtId="0" fontId="0" fillId="3" borderId="2" xfId="0" applyFill="1" applyBorder="1" applyAlignment="1">
      <alignment horizontal="center" vertical="center" wrapText="1"/>
    </xf>
    <xf numFmtId="164" fontId="0" fillId="3" borderId="2" xfId="1" applyNumberFormat="1" applyFont="1" applyFill="1" applyBorder="1" applyAlignment="1">
      <alignment horizontal="right" vertical="center" wrapText="1"/>
    </xf>
    <xf numFmtId="41" fontId="0" fillId="3" borderId="2" xfId="1" applyFont="1" applyFill="1" applyBorder="1" applyAlignment="1">
      <alignment horizontal="center" vertical="center" wrapText="1"/>
    </xf>
    <xf numFmtId="165" fontId="0" fillId="0" borderId="2" xfId="0" applyNumberFormat="1" applyBorder="1" applyAlignment="1">
      <alignment horizontal="center" vertical="center" wrapText="1"/>
    </xf>
    <xf numFmtId="165" fontId="0" fillId="0" borderId="2" xfId="0" applyNumberFormat="1" applyBorder="1" applyAlignment="1">
      <alignment horizontal="center" vertical="center"/>
    </xf>
    <xf numFmtId="166" fontId="0" fillId="0" borderId="2" xfId="0" applyNumberFormat="1" applyFill="1" applyBorder="1" applyAlignment="1">
      <alignment horizontal="center" vertical="center"/>
    </xf>
    <xf numFmtId="0" fontId="0" fillId="5" borderId="2" xfId="0" applyFill="1" applyBorder="1" applyAlignment="1">
      <alignment vertical="center"/>
    </xf>
    <xf numFmtId="0" fontId="0" fillId="5" borderId="2" xfId="0" applyFill="1" applyBorder="1" applyAlignment="1">
      <alignment horizontal="center" vertical="center"/>
    </xf>
    <xf numFmtId="164" fontId="3" fillId="0" borderId="0" xfId="1" applyNumberFormat="1" applyFont="1" applyFill="1" applyBorder="1" applyAlignment="1">
      <alignment horizontal="center" vertical="center" wrapText="1"/>
    </xf>
    <xf numFmtId="164" fontId="0" fillId="3" borderId="2" xfId="1" applyNumberFormat="1" applyFont="1" applyFill="1" applyBorder="1" applyAlignment="1">
      <alignment horizontal="center" vertical="center" wrapText="1"/>
    </xf>
    <xf numFmtId="164" fontId="0" fillId="4" borderId="2" xfId="1" applyNumberFormat="1" applyFont="1" applyFill="1" applyBorder="1" applyAlignment="1">
      <alignment horizontal="center" vertical="center" wrapText="1"/>
    </xf>
    <xf numFmtId="164" fontId="0" fillId="0" borderId="2" xfId="1" applyNumberFormat="1" applyFont="1" applyBorder="1" applyAlignment="1">
      <alignment horizontal="center" vertical="center" wrapText="1"/>
    </xf>
    <xf numFmtId="164" fontId="0" fillId="0" borderId="0" xfId="1" applyNumberFormat="1" applyFont="1" applyAlignment="1">
      <alignment horizontal="center" vertical="center" wrapText="1"/>
    </xf>
    <xf numFmtId="0" fontId="2" fillId="6" borderId="0" xfId="0" applyFont="1" applyFill="1" applyAlignment="1">
      <alignment horizontal="center" vertical="center"/>
    </xf>
    <xf numFmtId="0" fontId="0" fillId="0" borderId="0" xfId="0" applyAlignment="1">
      <alignment horizontal="center" vertical="center"/>
    </xf>
    <xf numFmtId="0" fontId="0" fillId="7" borderId="0" xfId="0" applyFill="1" applyAlignment="1">
      <alignment vertical="top" wrapText="1"/>
    </xf>
    <xf numFmtId="0" fontId="8" fillId="7" borderId="0" xfId="4" applyFill="1" applyAlignment="1">
      <alignment vertical="center"/>
    </xf>
    <xf numFmtId="0" fontId="0" fillId="7" borderId="0" xfId="0" applyFill="1" applyAlignment="1">
      <alignment vertical="center" wrapText="1"/>
    </xf>
    <xf numFmtId="0" fontId="0" fillId="8" borderId="0" xfId="0" applyFill="1" applyAlignment="1">
      <alignment vertical="top"/>
    </xf>
    <xf numFmtId="0" fontId="0" fillId="8" borderId="0" xfId="0" quotePrefix="1" applyFill="1" applyAlignment="1">
      <alignment vertical="center" wrapText="1"/>
    </xf>
    <xf numFmtId="0" fontId="0" fillId="7" borderId="0" xfId="0" applyFill="1" applyAlignment="1">
      <alignment vertical="top"/>
    </xf>
    <xf numFmtId="0" fontId="8" fillId="3" borderId="0" xfId="4" applyFill="1" applyAlignment="1">
      <alignment vertical="center"/>
    </xf>
    <xf numFmtId="0" fontId="0" fillId="9" borderId="0" xfId="0" applyFill="1" applyAlignment="1">
      <alignment vertical="top" wrapText="1"/>
    </xf>
    <xf numFmtId="0" fontId="0" fillId="9" borderId="0" xfId="0" applyFill="1" applyAlignment="1">
      <alignment vertical="center" wrapText="1"/>
    </xf>
    <xf numFmtId="0" fontId="0" fillId="7" borderId="0" xfId="0" applyFill="1" applyAlignment="1">
      <alignment vertical="center"/>
    </xf>
    <xf numFmtId="0" fontId="0" fillId="7" borderId="0" xfId="0" applyFill="1" applyAlignment="1">
      <alignment horizontal="center" vertical="center"/>
    </xf>
    <xf numFmtId="0" fontId="0" fillId="3" borderId="0" xfId="0" applyFill="1" applyAlignment="1">
      <alignment horizontal="center" vertical="center"/>
    </xf>
    <xf numFmtId="0" fontId="0" fillId="9" borderId="0" xfId="0" applyFill="1" applyAlignment="1">
      <alignment horizontal="center" vertical="center"/>
    </xf>
    <xf numFmtId="0" fontId="0" fillId="8" borderId="0" xfId="0" applyFill="1" applyAlignment="1">
      <alignment horizontal="center" vertical="center"/>
    </xf>
    <xf numFmtId="0" fontId="0" fillId="0" borderId="0" xfId="0" applyFill="1"/>
    <xf numFmtId="0" fontId="0" fillId="0" borderId="0" xfId="0" applyFill="1" applyAlignment="1">
      <alignment wrapText="1"/>
    </xf>
    <xf numFmtId="0" fontId="9" fillId="0" borderId="0" xfId="0" applyFont="1" applyFill="1"/>
    <xf numFmtId="165" fontId="3" fillId="0" borderId="0" xfId="1" applyNumberFormat="1" applyFont="1" applyFill="1" applyBorder="1" applyAlignment="1">
      <alignment vertical="center" wrapText="1"/>
    </xf>
    <xf numFmtId="165" fontId="0" fillId="0" borderId="2" xfId="1" applyNumberFormat="1" applyFont="1" applyBorder="1" applyAlignment="1">
      <alignment vertical="center" wrapText="1"/>
    </xf>
    <xf numFmtId="165" fontId="0" fillId="4" borderId="2" xfId="1" applyNumberFormat="1" applyFont="1" applyFill="1" applyBorder="1" applyAlignment="1">
      <alignment vertical="center" wrapText="1"/>
    </xf>
    <xf numFmtId="165" fontId="0" fillId="3" borderId="2" xfId="1" applyNumberFormat="1" applyFont="1" applyFill="1" applyBorder="1" applyAlignment="1">
      <alignment vertical="center" wrapText="1"/>
    </xf>
    <xf numFmtId="165" fontId="0" fillId="0" borderId="0" xfId="1" applyNumberFormat="1" applyFont="1" applyAlignment="1">
      <alignment vertical="center" wrapText="1"/>
    </xf>
    <xf numFmtId="0" fontId="0" fillId="0" borderId="2" xfId="0" applyBorder="1" applyAlignment="1">
      <alignment horizontal="center"/>
    </xf>
    <xf numFmtId="0" fontId="0" fillId="0" borderId="2" xfId="0" applyBorder="1" applyAlignment="1">
      <alignment wrapText="1"/>
    </xf>
    <xf numFmtId="0" fontId="0" fillId="10" borderId="2" xfId="0" applyFill="1" applyBorder="1" applyAlignment="1">
      <alignment horizontal="center" vertical="center" wrapText="1"/>
    </xf>
    <xf numFmtId="0" fontId="0" fillId="10" borderId="2" xfId="0" applyFill="1" applyBorder="1" applyAlignment="1">
      <alignment vertical="center" wrapText="1"/>
    </xf>
    <xf numFmtId="0" fontId="0" fillId="10" borderId="2" xfId="0" applyFill="1" applyBorder="1" applyAlignment="1">
      <alignment horizontal="left" vertical="center" wrapText="1"/>
    </xf>
    <xf numFmtId="165" fontId="0" fillId="10" borderId="2" xfId="1" applyNumberFormat="1" applyFont="1" applyFill="1" applyBorder="1" applyAlignment="1">
      <alignment vertical="center" wrapText="1"/>
    </xf>
    <xf numFmtId="164" fontId="0" fillId="10" borderId="2" xfId="1" applyNumberFormat="1" applyFont="1" applyFill="1" applyBorder="1" applyAlignment="1">
      <alignment horizontal="right" vertical="center" wrapText="1"/>
    </xf>
    <xf numFmtId="41" fontId="0" fillId="10" borderId="2" xfId="1" applyFont="1" applyFill="1" applyBorder="1" applyAlignment="1">
      <alignment horizontal="center" vertical="center" wrapText="1"/>
    </xf>
    <xf numFmtId="0" fontId="0" fillId="3" borderId="2" xfId="0" applyFill="1" applyBorder="1" applyAlignment="1">
      <alignment horizontal="left" vertical="center" wrapText="1"/>
    </xf>
    <xf numFmtId="0" fontId="0" fillId="11" borderId="2" xfId="0" applyFill="1" applyBorder="1" applyAlignment="1">
      <alignment horizontal="center" vertical="center"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165" fontId="0" fillId="12" borderId="2" xfId="1" applyNumberFormat="1" applyFont="1" applyFill="1" applyBorder="1" applyAlignment="1">
      <alignment vertical="center" wrapText="1"/>
    </xf>
    <xf numFmtId="164" fontId="0" fillId="12" borderId="2" xfId="1" applyNumberFormat="1" applyFont="1" applyFill="1" applyBorder="1" applyAlignment="1">
      <alignment horizontal="center" vertical="center" wrapText="1"/>
    </xf>
    <xf numFmtId="41" fontId="0" fillId="12" borderId="2" xfId="1" applyFont="1" applyFill="1" applyBorder="1" applyAlignment="1">
      <alignment horizontal="center" vertical="center" wrapText="1"/>
    </xf>
    <xf numFmtId="0" fontId="10" fillId="12" borderId="2" xfId="0" applyFont="1" applyFill="1" applyBorder="1" applyAlignment="1">
      <alignment vertical="center" wrapText="1"/>
    </xf>
    <xf numFmtId="0" fontId="11" fillId="12" borderId="2" xfId="0" applyFont="1" applyFill="1" applyBorder="1" applyAlignment="1">
      <alignment vertical="center" wrapText="1"/>
    </xf>
    <xf numFmtId="0" fontId="11" fillId="12" borderId="2" xfId="0" applyFont="1" applyFill="1" applyBorder="1"/>
    <xf numFmtId="0" fontId="11" fillId="12" borderId="2" xfId="0" applyFont="1" applyFill="1" applyBorder="1" applyAlignment="1">
      <alignment horizontal="center" vertical="center"/>
    </xf>
    <xf numFmtId="165" fontId="11" fillId="12" borderId="2" xfId="0" applyNumberFormat="1" applyFont="1" applyFill="1" applyBorder="1" applyAlignment="1">
      <alignment vertical="center"/>
    </xf>
    <xf numFmtId="164" fontId="0" fillId="12" borderId="2" xfId="1" applyNumberFormat="1" applyFont="1" applyFill="1" applyBorder="1" applyAlignment="1">
      <alignment horizontal="right" vertical="center" wrapText="1"/>
    </xf>
    <xf numFmtId="167" fontId="0" fillId="12" borderId="2" xfId="3" applyNumberFormat="1" applyFont="1" applyFill="1" applyBorder="1" applyAlignment="1">
      <alignment horizontal="center" vertical="center" wrapText="1"/>
    </xf>
    <xf numFmtId="0" fontId="0" fillId="10" borderId="2" xfId="0" applyFill="1" applyBorder="1" applyAlignment="1">
      <alignment vertical="center"/>
    </xf>
    <xf numFmtId="0" fontId="0" fillId="10" borderId="2" xfId="0" applyFill="1" applyBorder="1" applyAlignment="1">
      <alignment horizontal="center" vertical="center"/>
    </xf>
    <xf numFmtId="165" fontId="0" fillId="10" borderId="2" xfId="0" applyNumberFormat="1" applyFill="1" applyBorder="1" applyAlignment="1">
      <alignment vertical="center"/>
    </xf>
    <xf numFmtId="165" fontId="0" fillId="10" borderId="2" xfId="0" applyNumberFormat="1" applyFill="1" applyBorder="1" applyAlignment="1">
      <alignment horizontal="center" vertical="center"/>
    </xf>
    <xf numFmtId="164" fontId="0" fillId="10" borderId="2" xfId="1" applyNumberFormat="1" applyFont="1" applyFill="1" applyBorder="1" applyAlignment="1">
      <alignment horizontal="center" vertical="center" wrapText="1"/>
    </xf>
    <xf numFmtId="0" fontId="0" fillId="13" borderId="2" xfId="0" applyFill="1" applyBorder="1" applyAlignment="1">
      <alignment vertical="center" wrapText="1"/>
    </xf>
    <xf numFmtId="0" fontId="0" fillId="13" borderId="2" xfId="0" applyFill="1" applyBorder="1" applyAlignment="1">
      <alignment horizontal="center" vertical="center" wrapText="1"/>
    </xf>
    <xf numFmtId="0" fontId="10" fillId="13" borderId="2" xfId="0" applyFont="1" applyFill="1" applyBorder="1" applyAlignment="1">
      <alignment vertical="center" wrapText="1"/>
    </xf>
    <xf numFmtId="0" fontId="11" fillId="13" borderId="2" xfId="0" applyFont="1" applyFill="1" applyBorder="1" applyAlignment="1">
      <alignment vertical="center" wrapText="1"/>
    </xf>
    <xf numFmtId="0" fontId="11" fillId="13" borderId="2" xfId="0" applyFont="1" applyFill="1" applyBorder="1"/>
    <xf numFmtId="0" fontId="11" fillId="13" borderId="2" xfId="0" applyFont="1" applyFill="1" applyBorder="1" applyAlignment="1">
      <alignment horizontal="center" vertical="center"/>
    </xf>
    <xf numFmtId="165" fontId="11" fillId="13" borderId="2" xfId="0" applyNumberFormat="1" applyFont="1" applyFill="1" applyBorder="1" applyAlignment="1">
      <alignment vertical="center"/>
    </xf>
    <xf numFmtId="164" fontId="0" fillId="13" borderId="2" xfId="1" applyNumberFormat="1" applyFont="1" applyFill="1" applyBorder="1" applyAlignment="1">
      <alignment horizontal="center" vertical="center" wrapText="1"/>
    </xf>
    <xf numFmtId="41" fontId="0" fillId="13" borderId="2" xfId="1" applyFont="1" applyFill="1" applyBorder="1" applyAlignment="1">
      <alignment horizontal="center" vertical="center" wrapText="1"/>
    </xf>
    <xf numFmtId="165" fontId="0" fillId="13" borderId="2" xfId="1" applyNumberFormat="1" applyFont="1" applyFill="1" applyBorder="1" applyAlignment="1">
      <alignment vertical="center" wrapText="1"/>
    </xf>
    <xf numFmtId="165" fontId="0" fillId="13" borderId="2" xfId="0" applyNumberFormat="1" applyFill="1" applyBorder="1" applyAlignment="1">
      <alignment vertical="center"/>
    </xf>
    <xf numFmtId="43" fontId="0" fillId="0" borderId="0" xfId="3" applyFont="1" applyAlignment="1">
      <alignment wrapText="1"/>
    </xf>
    <xf numFmtId="0" fontId="0" fillId="10" borderId="2" xfId="0" applyFill="1" applyBorder="1" applyAlignment="1">
      <alignment horizontal="left" vertical="center"/>
    </xf>
    <xf numFmtId="166" fontId="0" fillId="10" borderId="2" xfId="0" applyNumberFormat="1" applyFill="1" applyBorder="1" applyAlignment="1">
      <alignment horizontal="center" vertical="center"/>
    </xf>
    <xf numFmtId="165" fontId="0" fillId="10" borderId="2" xfId="0" applyNumberFormat="1" applyFill="1" applyBorder="1" applyAlignment="1">
      <alignment horizontal="center" vertical="center" wrapText="1"/>
    </xf>
    <xf numFmtId="0" fontId="9" fillId="10" borderId="2" xfId="0" applyFont="1" applyFill="1" applyBorder="1" applyAlignment="1">
      <alignment vertical="center" wrapText="1"/>
    </xf>
    <xf numFmtId="0" fontId="9" fillId="10" borderId="2" xfId="0" applyFont="1" applyFill="1" applyBorder="1" applyAlignment="1">
      <alignment horizontal="center" vertical="center" wrapText="1"/>
    </xf>
    <xf numFmtId="165" fontId="9" fillId="10" borderId="2" xfId="1" applyNumberFormat="1" applyFont="1" applyFill="1" applyBorder="1" applyAlignment="1">
      <alignment vertical="center" wrapText="1"/>
    </xf>
    <xf numFmtId="164" fontId="9" fillId="10" borderId="2" xfId="1" applyNumberFormat="1" applyFont="1" applyFill="1" applyBorder="1" applyAlignment="1">
      <alignment horizontal="center" vertical="center" wrapText="1"/>
    </xf>
    <xf numFmtId="41" fontId="9" fillId="10" borderId="2" xfId="1" applyFont="1" applyFill="1" applyBorder="1" applyAlignment="1">
      <alignment horizontal="center" vertical="center" wrapText="1"/>
    </xf>
    <xf numFmtId="0" fontId="10" fillId="11" borderId="2" xfId="0" applyFont="1" applyFill="1" applyBorder="1" applyAlignment="1">
      <alignment vertical="center" wrapText="1"/>
    </xf>
    <xf numFmtId="0" fontId="0" fillId="11" borderId="2" xfId="0" applyFill="1" applyBorder="1" applyAlignment="1">
      <alignment vertical="center" wrapText="1"/>
    </xf>
    <xf numFmtId="0" fontId="11" fillId="11" borderId="2" xfId="0" applyFont="1" applyFill="1" applyBorder="1" applyAlignment="1">
      <alignment vertical="center" wrapText="1"/>
    </xf>
    <xf numFmtId="0" fontId="11" fillId="11" borderId="2" xfId="0" applyFont="1" applyFill="1" applyBorder="1"/>
    <xf numFmtId="0" fontId="11" fillId="11" borderId="2" xfId="0" applyFont="1" applyFill="1" applyBorder="1" applyAlignment="1">
      <alignment horizontal="center" vertical="center"/>
    </xf>
    <xf numFmtId="165" fontId="11" fillId="11" borderId="2" xfId="0" applyNumberFormat="1" applyFont="1" applyFill="1" applyBorder="1" applyAlignment="1">
      <alignment vertical="center"/>
    </xf>
    <xf numFmtId="164" fontId="0" fillId="11" borderId="2" xfId="1" applyNumberFormat="1" applyFont="1" applyFill="1" applyBorder="1" applyAlignment="1">
      <alignment horizontal="center" vertical="center" wrapText="1"/>
    </xf>
    <xf numFmtId="41" fontId="0" fillId="11" borderId="2" xfId="1" applyFont="1" applyFill="1" applyBorder="1" applyAlignment="1">
      <alignment horizontal="center" vertical="center" wrapText="1"/>
    </xf>
    <xf numFmtId="165" fontId="0" fillId="10" borderId="2" xfId="7" applyNumberFormat="1" applyFont="1" applyFill="1" applyBorder="1" applyAlignment="1">
      <alignment horizontal="center" vertical="center"/>
    </xf>
    <xf numFmtId="167" fontId="0" fillId="10" borderId="2" xfId="3" applyNumberFormat="1" applyFont="1" applyFill="1" applyBorder="1" applyAlignment="1">
      <alignment horizontal="center" vertical="center" wrapText="1"/>
    </xf>
    <xf numFmtId="0" fontId="0" fillId="14" borderId="2" xfId="0" applyFill="1" applyBorder="1" applyAlignment="1">
      <alignment vertical="center" wrapText="1"/>
    </xf>
    <xf numFmtId="0" fontId="0" fillId="14" borderId="2" xfId="0" applyFill="1" applyBorder="1" applyAlignment="1">
      <alignment horizontal="center" vertical="center" wrapText="1"/>
    </xf>
    <xf numFmtId="167" fontId="0" fillId="14" borderId="2" xfId="3" applyNumberFormat="1" applyFont="1" applyFill="1" applyBorder="1" applyAlignment="1">
      <alignment vertical="center" wrapText="1"/>
    </xf>
    <xf numFmtId="167" fontId="0" fillId="14" borderId="2" xfId="3" applyNumberFormat="1" applyFont="1" applyFill="1" applyBorder="1" applyAlignment="1">
      <alignment horizontal="center" vertical="center" wrapText="1"/>
    </xf>
    <xf numFmtId="164" fontId="0" fillId="14" borderId="2" xfId="1" applyNumberFormat="1" applyFont="1" applyFill="1" applyBorder="1" applyAlignment="1">
      <alignment horizontal="center" vertical="center" wrapText="1"/>
    </xf>
    <xf numFmtId="41" fontId="0" fillId="14" borderId="2" xfId="1" applyFont="1" applyFill="1" applyBorder="1" applyAlignment="1">
      <alignment horizontal="center" vertical="center" wrapText="1"/>
    </xf>
    <xf numFmtId="168" fontId="0" fillId="14" borderId="2" xfId="3" applyNumberFormat="1" applyFont="1" applyFill="1" applyBorder="1" applyAlignment="1">
      <alignment horizontal="right" vertical="center" wrapText="1"/>
    </xf>
    <xf numFmtId="165" fontId="0" fillId="10" borderId="2" xfId="0" applyNumberForma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2" xfId="0" applyFont="1" applyFill="1" applyBorder="1" applyAlignment="1">
      <alignment horizontal="center" vertical="center"/>
    </xf>
    <xf numFmtId="165" fontId="11" fillId="4" borderId="2" xfId="0" applyNumberFormat="1" applyFont="1" applyFill="1" applyBorder="1" applyAlignment="1">
      <alignment horizontal="center" vertical="center"/>
    </xf>
    <xf numFmtId="0" fontId="11" fillId="4" borderId="2" xfId="0" applyFont="1" applyFill="1" applyBorder="1" applyAlignment="1">
      <alignment vertical="center" wrapText="1"/>
    </xf>
    <xf numFmtId="165" fontId="11" fillId="4" borderId="2" xfId="0" applyNumberFormat="1" applyFont="1" applyFill="1" applyBorder="1" applyAlignment="1">
      <alignment vertical="center"/>
    </xf>
    <xf numFmtId="0" fontId="0" fillId="15" borderId="2" xfId="0" applyFill="1" applyBorder="1" applyAlignment="1">
      <alignment vertical="center" wrapText="1"/>
    </xf>
    <xf numFmtId="0" fontId="0" fillId="15" borderId="2" xfId="0" applyFill="1" applyBorder="1" applyAlignment="1">
      <alignment horizontal="center" vertical="center" wrapText="1"/>
    </xf>
    <xf numFmtId="0" fontId="0" fillId="15" borderId="2" xfId="0" applyFill="1" applyBorder="1" applyAlignment="1">
      <alignment wrapText="1"/>
    </xf>
    <xf numFmtId="0" fontId="0" fillId="15" borderId="2" xfId="0" applyFill="1" applyBorder="1" applyAlignment="1">
      <alignment horizontal="left"/>
    </xf>
    <xf numFmtId="0" fontId="0" fillId="15" borderId="2" xfId="0" applyFill="1" applyBorder="1" applyAlignment="1">
      <alignment horizontal="center"/>
    </xf>
    <xf numFmtId="0" fontId="0" fillId="15" borderId="2" xfId="0" applyFill="1" applyBorder="1" applyAlignment="1">
      <alignment horizontal="left" vertical="center" wrapText="1"/>
    </xf>
    <xf numFmtId="0" fontId="0" fillId="15" borderId="2" xfId="0" applyFill="1" applyBorder="1" applyAlignment="1">
      <alignment horizontal="center" vertical="center"/>
    </xf>
    <xf numFmtId="3" fontId="0" fillId="15" borderId="2" xfId="0" applyNumberFormat="1" applyFill="1" applyBorder="1" applyAlignment="1">
      <alignment horizontal="center" vertical="center"/>
    </xf>
    <xf numFmtId="164" fontId="0" fillId="15" borderId="2" xfId="1" applyNumberFormat="1" applyFont="1" applyFill="1" applyBorder="1" applyAlignment="1">
      <alignment horizontal="center" vertical="center" wrapText="1"/>
    </xf>
    <xf numFmtId="41" fontId="0" fillId="15" borderId="2" xfId="1" applyFont="1" applyFill="1" applyBorder="1" applyAlignment="1">
      <alignment horizontal="center" vertical="center" wrapText="1"/>
    </xf>
    <xf numFmtId="0" fontId="0" fillId="16" borderId="2" xfId="0" applyFill="1" applyBorder="1" applyAlignment="1">
      <alignment vertical="center" wrapText="1"/>
    </xf>
    <xf numFmtId="0" fontId="0" fillId="16" borderId="2" xfId="0" applyFill="1" applyBorder="1" applyAlignment="1">
      <alignment horizontal="center" vertical="center" wrapText="1"/>
    </xf>
    <xf numFmtId="0" fontId="0" fillId="16" borderId="2" xfId="0" applyFill="1" applyBorder="1" applyAlignment="1">
      <alignment wrapText="1"/>
    </xf>
    <xf numFmtId="0" fontId="0" fillId="16" borderId="2" xfId="0" applyFill="1" applyBorder="1" applyAlignment="1">
      <alignment horizontal="left"/>
    </xf>
    <xf numFmtId="0" fontId="0" fillId="16" borderId="2" xfId="0" applyFill="1" applyBorder="1" applyAlignment="1">
      <alignment horizontal="center"/>
    </xf>
    <xf numFmtId="3" fontId="0" fillId="16" borderId="2" xfId="0" applyNumberFormat="1" applyFill="1" applyBorder="1" applyAlignment="1">
      <alignment horizontal="center"/>
    </xf>
    <xf numFmtId="0" fontId="0" fillId="16" borderId="2" xfId="0" applyFill="1" applyBorder="1" applyAlignment="1">
      <alignment horizontal="left" vertical="center" wrapText="1"/>
    </xf>
    <xf numFmtId="0" fontId="0" fillId="16" borderId="2" xfId="0" applyFill="1" applyBorder="1" applyAlignment="1">
      <alignment horizontal="center" vertical="center"/>
    </xf>
    <xf numFmtId="3" fontId="0" fillId="16" borderId="2" xfId="0" applyNumberFormat="1" applyFill="1" applyBorder="1" applyAlignment="1">
      <alignment horizontal="center" vertical="center"/>
    </xf>
    <xf numFmtId="164" fontId="0" fillId="16" borderId="2" xfId="1" applyNumberFormat="1" applyFont="1" applyFill="1" applyBorder="1" applyAlignment="1">
      <alignment horizontal="center" vertical="center" wrapText="1"/>
    </xf>
    <xf numFmtId="41" fontId="0" fillId="16" borderId="2" xfId="1" applyFont="1" applyFill="1" applyBorder="1" applyAlignment="1">
      <alignment horizontal="center" vertical="center" wrapText="1"/>
    </xf>
    <xf numFmtId="0" fontId="0" fillId="17" borderId="2" xfId="0" applyFill="1" applyBorder="1" applyAlignment="1">
      <alignment vertical="center" wrapText="1"/>
    </xf>
    <xf numFmtId="0" fontId="0" fillId="18" borderId="2" xfId="0" applyFill="1" applyBorder="1" applyAlignment="1">
      <alignment vertical="center" wrapText="1"/>
    </xf>
    <xf numFmtId="165" fontId="0" fillId="14" borderId="2" xfId="1" applyNumberFormat="1" applyFont="1" applyFill="1" applyBorder="1" applyAlignment="1">
      <alignment vertical="center" wrapText="1"/>
    </xf>
    <xf numFmtId="0" fontId="0" fillId="18" borderId="2" xfId="0" applyFill="1" applyBorder="1" applyAlignment="1">
      <alignment horizontal="center" vertical="center" wrapText="1"/>
    </xf>
    <xf numFmtId="165" fontId="0" fillId="18" borderId="2" xfId="1" applyNumberFormat="1" applyFont="1" applyFill="1" applyBorder="1" applyAlignment="1">
      <alignment vertical="center" wrapText="1"/>
    </xf>
    <xf numFmtId="164" fontId="0" fillId="18" borderId="2" xfId="1" applyNumberFormat="1" applyFont="1" applyFill="1" applyBorder="1" applyAlignment="1">
      <alignment horizontal="center" vertical="center" wrapText="1"/>
    </xf>
    <xf numFmtId="41" fontId="0" fillId="18" borderId="2" xfId="1" applyFont="1" applyFill="1" applyBorder="1" applyAlignment="1">
      <alignment horizontal="center" vertical="center" wrapText="1"/>
    </xf>
    <xf numFmtId="0" fontId="0" fillId="17" borderId="2" xfId="0" applyFill="1" applyBorder="1" applyAlignment="1">
      <alignment horizontal="center" vertical="center" wrapText="1"/>
    </xf>
    <xf numFmtId="167" fontId="0" fillId="17" borderId="2" xfId="3" applyNumberFormat="1" applyFont="1" applyFill="1" applyBorder="1" applyAlignment="1">
      <alignment horizontal="center" vertical="center" wrapText="1"/>
    </xf>
    <xf numFmtId="164" fontId="0" fillId="17" borderId="2" xfId="1" applyNumberFormat="1" applyFont="1" applyFill="1" applyBorder="1" applyAlignment="1">
      <alignment horizontal="center" vertical="center" wrapText="1"/>
    </xf>
    <xf numFmtId="41" fontId="0" fillId="17" borderId="2" xfId="1" applyFont="1" applyFill="1" applyBorder="1" applyAlignment="1">
      <alignment horizontal="center" vertical="center" wrapText="1"/>
    </xf>
    <xf numFmtId="165" fontId="0" fillId="16" borderId="2" xfId="0" applyNumberFormat="1" applyFill="1" applyBorder="1" applyAlignment="1">
      <alignment vertical="center"/>
    </xf>
    <xf numFmtId="168" fontId="0" fillId="0" borderId="0" xfId="0" applyNumberFormat="1"/>
    <xf numFmtId="165" fontId="0" fillId="16" borderId="2" xfId="1" applyNumberFormat="1" applyFont="1" applyFill="1" applyBorder="1" applyAlignment="1">
      <alignment vertical="center" wrapText="1"/>
    </xf>
    <xf numFmtId="0" fontId="0" fillId="0" borderId="2" xfId="0" applyBorder="1"/>
    <xf numFmtId="0" fontId="2" fillId="2" borderId="0" xfId="0" applyFont="1" applyFill="1" applyAlignment="1">
      <alignment horizontal="center" vertical="center" wrapText="1"/>
    </xf>
    <xf numFmtId="0" fontId="0" fillId="0" borderId="2" xfId="0" applyFill="1" applyBorder="1" applyAlignment="1">
      <alignment horizontal="center" vertical="center"/>
    </xf>
    <xf numFmtId="0" fontId="9" fillId="4" borderId="2" xfId="0" applyFont="1" applyFill="1" applyBorder="1" applyAlignment="1">
      <alignment vertical="center" wrapText="1"/>
    </xf>
    <xf numFmtId="0" fontId="0" fillId="0" borderId="2" xfId="0" applyBorder="1" applyAlignment="1">
      <alignment horizontal="center" wrapText="1"/>
    </xf>
    <xf numFmtId="43" fontId="14" fillId="0" borderId="2" xfId="3" applyFont="1" applyBorder="1"/>
    <xf numFmtId="0" fontId="0" fillId="19" borderId="2" xfId="0" applyFill="1" applyBorder="1" applyAlignment="1">
      <alignment horizontal="center" vertical="center"/>
    </xf>
    <xf numFmtId="0" fontId="0" fillId="19" borderId="2" xfId="0" applyFill="1" applyBorder="1" applyAlignment="1">
      <alignment vertical="center" wrapText="1"/>
    </xf>
    <xf numFmtId="0" fontId="0" fillId="19" borderId="2" xfId="0" applyFill="1" applyBorder="1" applyAlignment="1">
      <alignment horizontal="center" vertical="center" wrapText="1"/>
    </xf>
    <xf numFmtId="0" fontId="14" fillId="19" borderId="2" xfId="0" applyFont="1" applyFill="1" applyBorder="1" applyAlignment="1">
      <alignment vertical="center"/>
    </xf>
    <xf numFmtId="43" fontId="14" fillId="19" borderId="2" xfId="3" applyFont="1" applyFill="1" applyBorder="1"/>
    <xf numFmtId="168" fontId="14" fillId="19" borderId="2" xfId="0" applyNumberFormat="1" applyFont="1" applyFill="1" applyBorder="1"/>
    <xf numFmtId="164" fontId="0" fillId="19" borderId="2" xfId="1" applyNumberFormat="1" applyFont="1" applyFill="1" applyBorder="1" applyAlignment="1">
      <alignment horizontal="center" vertical="center" wrapText="1"/>
    </xf>
    <xf numFmtId="41" fontId="0" fillId="19" borderId="2" xfId="1" applyFont="1" applyFill="1" applyBorder="1" applyAlignment="1">
      <alignment horizontal="center" vertical="center" wrapText="1"/>
    </xf>
    <xf numFmtId="0" fontId="0" fillId="19" borderId="2" xfId="0" applyFill="1" applyBorder="1" applyAlignment="1">
      <alignment wrapText="1"/>
    </xf>
    <xf numFmtId="0" fontId="0" fillId="19" borderId="2" xfId="0" applyFill="1" applyBorder="1" applyAlignment="1">
      <alignment vertical="center"/>
    </xf>
    <xf numFmtId="0" fontId="0" fillId="19" borderId="2" xfId="0" applyFill="1" applyBorder="1"/>
    <xf numFmtId="0" fontId="0" fillId="20" borderId="2" xfId="0" applyFill="1" applyBorder="1" applyAlignment="1">
      <alignment horizontal="center" vertical="center"/>
    </xf>
    <xf numFmtId="0" fontId="0" fillId="20" borderId="2" xfId="0" applyFill="1" applyBorder="1" applyAlignment="1">
      <alignment vertical="center" wrapText="1"/>
    </xf>
    <xf numFmtId="0" fontId="0" fillId="20" borderId="2" xfId="0" applyFill="1" applyBorder="1" applyAlignment="1">
      <alignment horizontal="center" vertical="center" wrapText="1"/>
    </xf>
    <xf numFmtId="0" fontId="0" fillId="20" borderId="2" xfId="0" applyFill="1" applyBorder="1"/>
    <xf numFmtId="0" fontId="9" fillId="20" borderId="2" xfId="0" applyFont="1" applyFill="1" applyBorder="1" applyAlignment="1">
      <alignment wrapText="1"/>
    </xf>
    <xf numFmtId="168" fontId="0" fillId="20" borderId="2" xfId="3" applyNumberFormat="1" applyFont="1" applyFill="1" applyBorder="1"/>
    <xf numFmtId="164" fontId="0" fillId="20" borderId="2" xfId="1" applyNumberFormat="1" applyFont="1" applyFill="1" applyBorder="1" applyAlignment="1">
      <alignment horizontal="center" vertical="center" wrapText="1"/>
    </xf>
    <xf numFmtId="41" fontId="0" fillId="20" borderId="2" xfId="1" applyFont="1" applyFill="1" applyBorder="1" applyAlignment="1">
      <alignment horizontal="center" vertical="center" wrapText="1"/>
    </xf>
    <xf numFmtId="0" fontId="0" fillId="20" borderId="2" xfId="0" applyFill="1" applyBorder="1" applyAlignment="1">
      <alignment wrapText="1"/>
    </xf>
    <xf numFmtId="165" fontId="0" fillId="3" borderId="2" xfId="1" applyNumberFormat="1" applyFont="1" applyFill="1" applyBorder="1" applyAlignment="1">
      <alignment horizontal="right" vertical="center" wrapText="1"/>
    </xf>
    <xf numFmtId="165" fontId="0" fillId="0" borderId="2" xfId="1" applyNumberFormat="1" applyFont="1" applyFill="1" applyBorder="1" applyAlignment="1">
      <alignment horizontal="right" vertical="center" wrapText="1"/>
    </xf>
    <xf numFmtId="164" fontId="0" fillId="0" borderId="2" xfId="1" applyNumberFormat="1" applyFont="1" applyFill="1" applyBorder="1" applyAlignment="1">
      <alignment horizontal="center" vertical="center" wrapText="1"/>
    </xf>
    <xf numFmtId="0" fontId="12" fillId="0" borderId="2" xfId="0" applyFont="1" applyFill="1" applyBorder="1" applyAlignment="1">
      <alignment vertical="center" wrapText="1"/>
    </xf>
    <xf numFmtId="0" fontId="12" fillId="0" borderId="2" xfId="0" applyFont="1" applyFill="1" applyBorder="1" applyAlignment="1">
      <alignment horizontal="center" vertical="center" wrapText="1"/>
    </xf>
    <xf numFmtId="165" fontId="12" fillId="0" borderId="2" xfId="1" applyNumberFormat="1" applyFont="1" applyFill="1" applyBorder="1" applyAlignment="1">
      <alignment horizontal="right" vertical="center" wrapText="1"/>
    </xf>
    <xf numFmtId="164" fontId="12" fillId="0" borderId="2" xfId="1" applyNumberFormat="1" applyFont="1" applyFill="1" applyBorder="1" applyAlignment="1">
      <alignment horizontal="center" vertical="center" wrapText="1"/>
    </xf>
    <xf numFmtId="41" fontId="12" fillId="0" borderId="2" xfId="1" applyFont="1" applyFill="1"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horizontal="left" vertical="top"/>
    </xf>
    <xf numFmtId="0" fontId="0" fillId="21" borderId="2" xfId="0" applyFill="1" applyBorder="1" applyAlignment="1">
      <alignment horizontal="left" vertical="top"/>
    </xf>
    <xf numFmtId="0" fontId="0" fillId="0" borderId="4" xfId="0" applyBorder="1" applyAlignment="1">
      <alignment vertical="center" wrapText="1"/>
    </xf>
    <xf numFmtId="0" fontId="0" fillId="0" borderId="4" xfId="0" applyBorder="1" applyAlignment="1">
      <alignment horizontal="center" vertical="center"/>
    </xf>
    <xf numFmtId="0" fontId="0" fillId="0" borderId="6" xfId="0" applyBorder="1" applyAlignment="1">
      <alignment vertical="center" wrapText="1"/>
    </xf>
    <xf numFmtId="0" fontId="0" fillId="0" borderId="6" xfId="0" applyBorder="1" applyAlignment="1">
      <alignment horizontal="left" vertical="center"/>
    </xf>
    <xf numFmtId="0" fontId="0" fillId="0" borderId="6" xfId="0" applyBorder="1" applyAlignment="1">
      <alignment horizontal="center" vertical="center"/>
    </xf>
    <xf numFmtId="0" fontId="0" fillId="21" borderId="2" xfId="0" applyFill="1" applyBorder="1" applyAlignment="1">
      <alignment vertical="center" wrapText="1"/>
    </xf>
    <xf numFmtId="0" fontId="0" fillId="21" borderId="2" xfId="0" applyFill="1" applyBorder="1" applyAlignment="1">
      <alignment horizontal="left" vertical="center"/>
    </xf>
    <xf numFmtId="0" fontId="0" fillId="21" borderId="2" xfId="0" applyFill="1" applyBorder="1" applyAlignment="1">
      <alignment horizontal="center" vertical="center"/>
    </xf>
    <xf numFmtId="44" fontId="0" fillId="0" borderId="2" xfId="7" applyFont="1" applyBorder="1" applyAlignment="1">
      <alignment vertical="center"/>
    </xf>
    <xf numFmtId="44" fontId="0" fillId="21" borderId="2" xfId="7" applyFont="1" applyFill="1" applyBorder="1" applyAlignment="1">
      <alignment vertical="center"/>
    </xf>
    <xf numFmtId="0" fontId="3" fillId="22" borderId="2" xfId="0" applyFont="1" applyFill="1" applyBorder="1" applyAlignment="1">
      <alignment horizontal="left" vertical="center" wrapText="1"/>
    </xf>
    <xf numFmtId="0" fontId="0" fillId="21" borderId="2" xfId="0" applyFont="1" applyFill="1" applyBorder="1" applyAlignment="1">
      <alignment horizontal="left" vertical="center" wrapText="1"/>
    </xf>
    <xf numFmtId="0" fontId="0" fillId="0" borderId="2" xfId="0" applyFont="1" applyFill="1" applyBorder="1" applyAlignment="1">
      <alignment horizontal="justify" vertical="center" wrapText="1"/>
    </xf>
    <xf numFmtId="0" fontId="0" fillId="21" borderId="2" xfId="0" applyFont="1" applyFill="1" applyBorder="1" applyAlignment="1">
      <alignment horizontal="left" vertical="center"/>
    </xf>
    <xf numFmtId="169" fontId="0" fillId="21" borderId="2" xfId="0" applyNumberFormat="1" applyFont="1" applyFill="1" applyBorder="1" applyAlignment="1">
      <alignment horizontal="center" vertical="center"/>
    </xf>
    <xf numFmtId="0" fontId="0" fillId="21" borderId="2" xfId="0" applyFont="1" applyFill="1" applyBorder="1" applyAlignment="1">
      <alignment horizontal="justify" vertical="center" wrapText="1"/>
    </xf>
    <xf numFmtId="0" fontId="0" fillId="21" borderId="2" xfId="0" applyFill="1" applyBorder="1" applyAlignment="1">
      <alignment horizontal="justify" vertical="center" wrapText="1"/>
    </xf>
    <xf numFmtId="169" fontId="0" fillId="21" borderId="2" xfId="0" applyNumberFormat="1" applyFill="1" applyBorder="1" applyAlignment="1">
      <alignment horizontal="center" vertical="center"/>
    </xf>
    <xf numFmtId="169" fontId="0" fillId="21" borderId="2" xfId="0" applyNumberFormat="1" applyFont="1" applyFill="1" applyBorder="1" applyAlignment="1">
      <alignment horizontal="center" vertical="center" wrapText="1"/>
    </xf>
    <xf numFmtId="0" fontId="0" fillId="21" borderId="2" xfId="0" applyFill="1" applyBorder="1" applyAlignment="1">
      <alignment horizontal="left"/>
    </xf>
    <xf numFmtId="169" fontId="0" fillId="21" borderId="2" xfId="0" applyNumberFormat="1" applyFill="1" applyBorder="1" applyAlignment="1">
      <alignment horizontal="center"/>
    </xf>
    <xf numFmtId="0" fontId="0" fillId="0" borderId="2" xfId="0" applyFont="1" applyBorder="1" applyAlignment="1">
      <alignment horizontal="left" vertical="center"/>
    </xf>
    <xf numFmtId="0" fontId="0" fillId="0" borderId="2" xfId="0" applyFont="1" applyBorder="1" applyAlignment="1">
      <alignment horizontal="justify" vertical="center" wrapText="1"/>
    </xf>
    <xf numFmtId="169" fontId="0" fillId="0" borderId="2" xfId="0" applyNumberFormat="1" applyFont="1" applyBorder="1" applyAlignment="1">
      <alignment horizontal="center" vertical="center"/>
    </xf>
    <xf numFmtId="3" fontId="0" fillId="21" borderId="2" xfId="0" applyNumberFormat="1" applyFont="1" applyFill="1" applyBorder="1" applyAlignment="1">
      <alignment horizontal="justify" vertical="center" wrapText="1"/>
    </xf>
    <xf numFmtId="0" fontId="0" fillId="0" borderId="2" xfId="0" applyBorder="1" applyAlignment="1">
      <alignment horizontal="justify" vertical="center" wrapText="1"/>
    </xf>
    <xf numFmtId="3" fontId="0" fillId="0" borderId="2" xfId="0" applyNumberFormat="1" applyBorder="1" applyAlignment="1">
      <alignment horizontal="center" vertical="center"/>
    </xf>
    <xf numFmtId="3" fontId="0" fillId="21" borderId="2" xfId="0" applyNumberFormat="1" applyFill="1" applyBorder="1" applyAlignment="1">
      <alignment horizontal="center" vertical="center"/>
    </xf>
    <xf numFmtId="0" fontId="0" fillId="0" borderId="2" xfId="0" applyFont="1" applyFill="1" applyBorder="1" applyAlignment="1">
      <alignment horizontal="left" vertical="center" wrapText="1"/>
    </xf>
    <xf numFmtId="0" fontId="0" fillId="0" borderId="2" xfId="0" applyFont="1" applyFill="1" applyBorder="1" applyAlignment="1">
      <alignment horizontal="center" vertical="center" wrapText="1"/>
    </xf>
    <xf numFmtId="169" fontId="0" fillId="0" borderId="2" xfId="0" applyNumberFormat="1" applyFont="1" applyFill="1" applyBorder="1" applyAlignment="1">
      <alignment horizontal="center" vertical="center" wrapText="1"/>
    </xf>
    <xf numFmtId="169" fontId="0" fillId="21" borderId="7" xfId="0" applyNumberFormat="1" applyFont="1" applyFill="1" applyBorder="1" applyAlignment="1">
      <alignment horizontal="center" vertical="center"/>
    </xf>
    <xf numFmtId="169" fontId="0" fillId="0" borderId="7" xfId="0" applyNumberFormat="1" applyFont="1" applyBorder="1" applyAlignment="1">
      <alignment horizontal="center" vertical="center"/>
    </xf>
    <xf numFmtId="3" fontId="0" fillId="0" borderId="7" xfId="0" applyNumberFormat="1" applyBorder="1" applyAlignment="1">
      <alignment horizontal="center" vertical="center"/>
    </xf>
    <xf numFmtId="3" fontId="0" fillId="21" borderId="7" xfId="0" applyNumberFormat="1" applyFill="1" applyBorder="1" applyAlignment="1">
      <alignment horizontal="center" vertical="center"/>
    </xf>
    <xf numFmtId="0" fontId="0" fillId="21" borderId="5" xfId="0" applyFont="1" applyFill="1" applyBorder="1" applyAlignment="1">
      <alignment horizontal="justify" vertical="center" wrapText="1"/>
    </xf>
    <xf numFmtId="0" fontId="0" fillId="21" borderId="5" xfId="0" applyFill="1" applyBorder="1" applyAlignment="1">
      <alignment horizontal="justify" vertical="center" wrapText="1"/>
    </xf>
    <xf numFmtId="0" fontId="0" fillId="0" borderId="5" xfId="0" applyFont="1" applyBorder="1" applyAlignment="1">
      <alignment horizontal="justify" vertical="center" wrapText="1"/>
    </xf>
    <xf numFmtId="3" fontId="0" fillId="21" borderId="5" xfId="0" applyNumberFormat="1" applyFont="1" applyFill="1" applyBorder="1" applyAlignment="1">
      <alignment horizontal="justify" vertical="center" wrapText="1"/>
    </xf>
    <xf numFmtId="0" fontId="0" fillId="0" borderId="5" xfId="0" applyBorder="1" applyAlignment="1">
      <alignment horizontal="justify" vertical="center" wrapText="1"/>
    </xf>
    <xf numFmtId="0" fontId="0" fillId="0" borderId="4" xfId="0" applyBorder="1" applyAlignment="1">
      <alignment horizontal="center" vertical="center" wrapText="1"/>
    </xf>
    <xf numFmtId="170" fontId="0" fillId="4" borderId="2" xfId="0" applyNumberFormat="1" applyFont="1" applyFill="1" applyBorder="1" applyAlignment="1">
      <alignment horizontal="left" vertical="center" wrapText="1"/>
    </xf>
    <xf numFmtId="170" fontId="0" fillId="25" borderId="2" xfId="0" applyNumberFormat="1" applyFont="1" applyFill="1" applyBorder="1" applyAlignment="1">
      <alignment horizontal="left" vertical="center"/>
    </xf>
    <xf numFmtId="170" fontId="0" fillId="6" borderId="2" xfId="0" applyNumberFormat="1" applyFont="1" applyFill="1" applyBorder="1" applyAlignment="1">
      <alignment horizontal="left" vertical="center"/>
    </xf>
    <xf numFmtId="170" fontId="0" fillId="12" borderId="2" xfId="0" applyNumberFormat="1" applyFont="1" applyFill="1" applyBorder="1" applyAlignment="1">
      <alignment horizontal="left" vertical="center"/>
    </xf>
    <xf numFmtId="170" fontId="0" fillId="24" borderId="2" xfId="0" applyNumberFormat="1" applyFont="1" applyFill="1" applyBorder="1" applyAlignment="1">
      <alignment horizontal="left" vertical="center"/>
    </xf>
    <xf numFmtId="170" fontId="0" fillId="23" borderId="2" xfId="0" applyNumberFormat="1" applyFill="1" applyBorder="1" applyAlignment="1">
      <alignment horizontal="left" vertical="center"/>
    </xf>
    <xf numFmtId="170" fontId="0" fillId="8" borderId="2" xfId="0" applyNumberFormat="1"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170" fontId="0" fillId="0" borderId="2" xfId="0" applyNumberFormat="1" applyFont="1" applyFill="1" applyBorder="1" applyAlignment="1">
      <alignment horizontal="center" vertical="center"/>
    </xf>
    <xf numFmtId="170" fontId="0" fillId="21" borderId="2" xfId="0" applyNumberFormat="1" applyFont="1" applyFill="1" applyBorder="1" applyAlignment="1">
      <alignment horizontal="center" vertical="center"/>
    </xf>
    <xf numFmtId="0" fontId="0" fillId="0" borderId="6" xfId="0" applyBorder="1" applyAlignment="1">
      <alignment horizontal="center" vertical="center" wrapText="1"/>
    </xf>
    <xf numFmtId="0" fontId="0" fillId="0" borderId="5" xfId="0" applyBorder="1" applyAlignment="1">
      <alignment vertical="top" wrapText="1"/>
    </xf>
    <xf numFmtId="0" fontId="0" fillId="0" borderId="5" xfId="0" applyBorder="1" applyAlignment="1">
      <alignment wrapText="1"/>
    </xf>
    <xf numFmtId="0" fontId="0" fillId="21" borderId="5" xfId="0" applyFill="1" applyBorder="1" applyAlignment="1">
      <alignment vertical="top" wrapText="1"/>
    </xf>
    <xf numFmtId="164" fontId="0" fillId="0" borderId="6" xfId="1" applyNumberFormat="1" applyFont="1" applyBorder="1" applyAlignment="1">
      <alignment horizontal="center" vertical="center" wrapText="1"/>
    </xf>
    <xf numFmtId="41" fontId="0" fillId="0" borderId="6" xfId="1" applyFont="1" applyBorder="1" applyAlignment="1">
      <alignment horizontal="center" vertical="center" wrapText="1"/>
    </xf>
    <xf numFmtId="0" fontId="0" fillId="3" borderId="2" xfId="0" applyFill="1" applyBorder="1" applyAlignment="1">
      <alignment vertical="center"/>
    </xf>
    <xf numFmtId="0" fontId="0" fillId="3" borderId="2" xfId="0" applyFill="1" applyBorder="1" applyAlignment="1">
      <alignment horizontal="center" vertical="center"/>
    </xf>
    <xf numFmtId="165" fontId="0" fillId="3" borderId="2" xfId="0" applyNumberFormat="1" applyFill="1" applyBorder="1" applyAlignment="1">
      <alignment vertical="center"/>
    </xf>
    <xf numFmtId="166" fontId="0" fillId="3" borderId="2" xfId="0" applyNumberFormat="1" applyFill="1" applyBorder="1" applyAlignment="1">
      <alignment horizontal="center" vertical="center"/>
    </xf>
    <xf numFmtId="0" fontId="0" fillId="0" borderId="2" xfId="0" applyFill="1" applyBorder="1" applyAlignment="1">
      <alignment horizontal="left" vertical="center" wrapText="1"/>
    </xf>
    <xf numFmtId="168" fontId="0" fillId="0" borderId="2" xfId="0" applyNumberFormat="1" applyFill="1" applyBorder="1" applyAlignment="1">
      <alignment horizontal="center" vertical="center" wrapText="1"/>
    </xf>
    <xf numFmtId="0" fontId="0" fillId="0" borderId="0" xfId="0" applyFill="1" applyBorder="1" applyAlignment="1">
      <alignment horizontal="center" vertical="center"/>
    </xf>
    <xf numFmtId="0" fontId="0" fillId="0" borderId="2" xfId="0" applyFill="1" applyBorder="1"/>
    <xf numFmtId="0" fontId="0" fillId="0" borderId="0" xfId="0" applyBorder="1" applyAlignment="1">
      <alignment horizontal="center" vertical="center" wrapText="1"/>
    </xf>
    <xf numFmtId="0" fontId="0" fillId="0" borderId="0" xfId="0" applyBorder="1" applyAlignment="1">
      <alignment horizontal="center"/>
    </xf>
    <xf numFmtId="0" fontId="0" fillId="0" borderId="0" xfId="0" applyBorder="1" applyAlignment="1">
      <alignment horizontal="center" wrapText="1"/>
    </xf>
    <xf numFmtId="0" fontId="0" fillId="0" borderId="0" xfId="0" applyBorder="1" applyAlignment="1">
      <alignment horizontal="center" vertical="center"/>
    </xf>
    <xf numFmtId="0" fontId="0" fillId="20" borderId="0" xfId="0" applyFill="1" applyBorder="1" applyAlignment="1">
      <alignment horizontal="center" vertical="center"/>
    </xf>
    <xf numFmtId="0" fontId="9" fillId="0" borderId="2" xfId="0" applyFont="1" applyFill="1" applyBorder="1"/>
    <xf numFmtId="0" fontId="0" fillId="21" borderId="4" xfId="0" applyFont="1" applyFill="1" applyBorder="1" applyAlignment="1">
      <alignment horizontal="left" vertical="center"/>
    </xf>
    <xf numFmtId="0" fontId="0" fillId="21" borderId="3" xfId="0" applyFont="1" applyFill="1" applyBorder="1" applyAlignment="1">
      <alignment horizontal="left" vertical="center" wrapText="1"/>
    </xf>
    <xf numFmtId="0" fontId="3" fillId="22" borderId="2" xfId="0" applyFont="1" applyFill="1" applyBorder="1" applyAlignment="1">
      <alignment horizontal="center" vertical="center" wrapText="1"/>
    </xf>
    <xf numFmtId="0" fontId="0" fillId="4" borderId="5" xfId="0" applyFill="1" applyBorder="1" applyAlignment="1">
      <alignment vertical="center" wrapText="1"/>
    </xf>
    <xf numFmtId="0" fontId="0" fillId="10" borderId="5" xfId="0" applyFill="1" applyBorder="1" applyAlignment="1">
      <alignment vertical="center" wrapText="1"/>
    </xf>
    <xf numFmtId="0" fontId="0" fillId="21" borderId="0" xfId="0" applyFont="1" applyFill="1" applyBorder="1" applyAlignment="1">
      <alignment horizontal="justify" vertical="center" wrapText="1"/>
    </xf>
    <xf numFmtId="0" fontId="0" fillId="10" borderId="5" xfId="0" applyFill="1" applyBorder="1" applyAlignment="1">
      <alignment horizontal="center" vertical="center" wrapText="1"/>
    </xf>
    <xf numFmtId="0" fontId="0" fillId="0" borderId="0" xfId="0" applyFont="1" applyFill="1" applyBorder="1" applyAlignment="1">
      <alignment horizontal="justify" vertical="center" wrapText="1"/>
    </xf>
    <xf numFmtId="0" fontId="0" fillId="0" borderId="9" xfId="0" applyFont="1" applyBorder="1" applyAlignment="1">
      <alignment horizontal="justify" vertical="center" wrapText="1"/>
    </xf>
    <xf numFmtId="0" fontId="0" fillId="12" borderId="5" xfId="0" applyFill="1" applyBorder="1" applyAlignment="1">
      <alignment vertical="center" wrapText="1"/>
    </xf>
    <xf numFmtId="0" fontId="0" fillId="0" borderId="5" xfId="0" applyFont="1" applyBorder="1" applyAlignment="1">
      <alignment horizontal="left" vertical="center"/>
    </xf>
    <xf numFmtId="0" fontId="0" fillId="0" borderId="3" xfId="0" applyFont="1" applyFill="1" applyBorder="1" applyAlignment="1">
      <alignment horizontal="justify" vertical="center" wrapText="1"/>
    </xf>
    <xf numFmtId="0" fontId="0" fillId="13" borderId="5" xfId="0" applyFill="1" applyBorder="1" applyAlignment="1">
      <alignment horizontal="center" vertical="center" wrapText="1"/>
    </xf>
    <xf numFmtId="0" fontId="0" fillId="21" borderId="5" xfId="0" applyFill="1" applyBorder="1" applyAlignment="1">
      <alignment horizontal="left" vertical="center"/>
    </xf>
    <xf numFmtId="0" fontId="0" fillId="13" borderId="0" xfId="0" applyFill="1" applyBorder="1" applyAlignment="1">
      <alignment vertical="center" wrapText="1"/>
    </xf>
    <xf numFmtId="0" fontId="0" fillId="21" borderId="8" xfId="0" applyFont="1" applyFill="1" applyBorder="1" applyAlignment="1">
      <alignment horizontal="justify" vertical="center" wrapText="1"/>
    </xf>
    <xf numFmtId="0" fontId="0" fillId="10" borderId="0" xfId="0" applyFill="1" applyBorder="1" applyAlignment="1">
      <alignment horizontal="center" vertical="center" wrapText="1"/>
    </xf>
    <xf numFmtId="0" fontId="0" fillId="21" borderId="0" xfId="0" applyFont="1" applyFill="1" applyBorder="1" applyAlignment="1">
      <alignment horizontal="left" vertical="center"/>
    </xf>
    <xf numFmtId="0" fontId="0" fillId="0" borderId="6" xfId="0" applyFont="1" applyBorder="1" applyAlignment="1">
      <alignment horizontal="left" vertical="center"/>
    </xf>
    <xf numFmtId="0" fontId="0" fillId="21" borderId="3" xfId="0" applyFont="1" applyFill="1" applyBorder="1" applyAlignment="1">
      <alignment horizontal="left" vertical="center"/>
    </xf>
    <xf numFmtId="169" fontId="3" fillId="22" borderId="2" xfId="0" applyNumberFormat="1" applyFont="1" applyFill="1" applyBorder="1" applyAlignment="1">
      <alignment horizontal="center" vertical="center" wrapText="1"/>
    </xf>
    <xf numFmtId="0" fontId="0" fillId="4" borderId="7" xfId="0" applyFill="1" applyBorder="1" applyAlignment="1">
      <alignment vertical="center" wrapText="1"/>
    </xf>
    <xf numFmtId="0" fontId="0" fillId="10" borderId="7" xfId="0" applyFill="1" applyBorder="1" applyAlignment="1">
      <alignment horizontal="center" vertical="center" wrapText="1"/>
    </xf>
    <xf numFmtId="169" fontId="0" fillId="21" borderId="0" xfId="0" applyNumberFormat="1" applyFont="1" applyFill="1" applyBorder="1" applyAlignment="1">
      <alignment horizontal="center" vertical="center"/>
    </xf>
    <xf numFmtId="0" fontId="0" fillId="0" borderId="7" xfId="0" applyBorder="1" applyAlignment="1">
      <alignment horizontal="center" vertical="top"/>
    </xf>
    <xf numFmtId="169" fontId="0" fillId="0" borderId="6" xfId="0" applyNumberFormat="1" applyFont="1" applyBorder="1" applyAlignment="1">
      <alignment horizontal="center" vertical="center"/>
    </xf>
    <xf numFmtId="0" fontId="0" fillId="21" borderId="7" xfId="0" applyFill="1" applyBorder="1" applyAlignment="1">
      <alignment horizontal="center" vertical="top"/>
    </xf>
    <xf numFmtId="0" fontId="0" fillId="12" borderId="7" xfId="0" applyFill="1" applyBorder="1" applyAlignment="1">
      <alignment vertical="center" wrapText="1"/>
    </xf>
    <xf numFmtId="170" fontId="0" fillId="0" borderId="7" xfId="0" applyNumberFormat="1" applyFont="1" applyFill="1" applyBorder="1" applyAlignment="1">
      <alignment horizontal="center" vertical="center"/>
    </xf>
    <xf numFmtId="0" fontId="0" fillId="0" borderId="7" xfId="0" applyBorder="1" applyAlignment="1">
      <alignment vertical="top"/>
    </xf>
    <xf numFmtId="0" fontId="0" fillId="13" borderId="7" xfId="0" applyFill="1" applyBorder="1" applyAlignment="1">
      <alignment horizontal="center" vertical="center" wrapText="1"/>
    </xf>
    <xf numFmtId="170" fontId="0" fillId="21" borderId="7" xfId="0" applyNumberFormat="1" applyFont="1" applyFill="1" applyBorder="1" applyAlignment="1">
      <alignment horizontal="center" vertical="center"/>
    </xf>
    <xf numFmtId="169" fontId="0" fillId="21" borderId="4" xfId="0" applyNumberFormat="1" applyFont="1" applyFill="1" applyBorder="1" applyAlignment="1">
      <alignment horizontal="center" vertical="center"/>
    </xf>
    <xf numFmtId="0" fontId="0" fillId="0" borderId="7" xfId="0" applyBorder="1"/>
    <xf numFmtId="0" fontId="0" fillId="0" borderId="6" xfId="0" applyBorder="1" applyAlignment="1">
      <alignment horizontal="justify" vertical="center" wrapText="1"/>
    </xf>
    <xf numFmtId="0" fontId="0" fillId="21" borderId="4" xfId="0" applyFont="1" applyFill="1" applyBorder="1" applyAlignment="1">
      <alignment horizontal="justify" vertical="center" wrapText="1"/>
    </xf>
    <xf numFmtId="3" fontId="0" fillId="0" borderId="6" xfId="0" applyNumberFormat="1" applyBorder="1" applyAlignment="1">
      <alignment horizontal="center" vertical="center"/>
    </xf>
    <xf numFmtId="170" fontId="0" fillId="23" borderId="6" xfId="0" applyNumberFormat="1" applyFill="1" applyBorder="1" applyAlignment="1">
      <alignment horizontal="left" vertical="center"/>
    </xf>
    <xf numFmtId="170" fontId="0" fillId="6" borderId="4" xfId="0" applyNumberFormat="1" applyFont="1" applyFill="1" applyBorder="1" applyAlignment="1">
      <alignment horizontal="left" vertical="center"/>
    </xf>
    <xf numFmtId="164" fontId="0" fillId="13" borderId="0" xfId="1" applyNumberFormat="1" applyFont="1" applyFill="1" applyBorder="1" applyAlignment="1">
      <alignment horizontal="center" vertical="center" wrapText="1"/>
    </xf>
    <xf numFmtId="164" fontId="0" fillId="0" borderId="4" xfId="1" applyNumberFormat="1" applyFont="1" applyBorder="1" applyAlignment="1">
      <alignment horizontal="center" vertical="center" wrapText="1"/>
    </xf>
    <xf numFmtId="41" fontId="0" fillId="13" borderId="0" xfId="1" applyFont="1" applyFill="1" applyBorder="1" applyAlignment="1">
      <alignment horizontal="center" vertical="center" wrapText="1"/>
    </xf>
    <xf numFmtId="41" fontId="0" fillId="0" borderId="4" xfId="1" applyFont="1" applyBorder="1" applyAlignment="1">
      <alignment horizontal="center" vertical="center" wrapText="1"/>
    </xf>
    <xf numFmtId="0" fontId="10" fillId="13" borderId="2" xfId="0" applyFont="1" applyFill="1" applyBorder="1" applyAlignment="1">
      <alignment horizontal="center" vertical="center" wrapText="1"/>
    </xf>
    <xf numFmtId="0" fontId="10" fillId="12" borderId="2" xfId="0" applyFont="1" applyFill="1" applyBorder="1" applyAlignment="1">
      <alignment horizontal="center" vertical="center" wrapText="1"/>
    </xf>
    <xf numFmtId="0" fontId="10" fillId="11" borderId="2" xfId="0" applyFont="1" applyFill="1" applyBorder="1" applyAlignment="1">
      <alignment horizontal="center" vertical="center" wrapText="1"/>
    </xf>
    <xf numFmtId="0" fontId="0" fillId="15" borderId="2" xfId="0" applyFill="1" applyBorder="1" applyAlignment="1">
      <alignment horizontal="center" wrapText="1"/>
    </xf>
    <xf numFmtId="0" fontId="0" fillId="16" borderId="2" xfId="0" applyFill="1" applyBorder="1" applyAlignment="1">
      <alignment horizontal="center" wrapText="1"/>
    </xf>
    <xf numFmtId="0" fontId="0" fillId="20" borderId="2" xfId="0" applyFill="1" applyBorder="1" applyAlignment="1">
      <alignment horizontal="center"/>
    </xf>
    <xf numFmtId="0" fontId="9" fillId="20" borderId="2" xfId="0" applyFont="1" applyFill="1" applyBorder="1" applyAlignment="1">
      <alignment horizontal="center" wrapText="1"/>
    </xf>
    <xf numFmtId="0" fontId="14" fillId="19" borderId="2" xfId="0" applyFont="1" applyFill="1" applyBorder="1" applyAlignment="1">
      <alignment horizontal="center" vertical="center"/>
    </xf>
    <xf numFmtId="0" fontId="0" fillId="21" borderId="2" xfId="0" applyFont="1" applyFill="1" applyBorder="1" applyAlignment="1">
      <alignment horizontal="center" vertical="center" wrapText="1"/>
    </xf>
    <xf numFmtId="0" fontId="0" fillId="21" borderId="2" xfId="0" applyFont="1" applyFill="1" applyBorder="1" applyAlignment="1">
      <alignment horizontal="center" vertical="center"/>
    </xf>
    <xf numFmtId="0" fontId="0" fillId="21" borderId="4" xfId="0" applyFont="1" applyFill="1" applyBorder="1" applyAlignment="1">
      <alignment horizontal="center" vertical="center"/>
    </xf>
    <xf numFmtId="0" fontId="0" fillId="21" borderId="3" xfId="0" applyFont="1" applyFill="1" applyBorder="1" applyAlignment="1">
      <alignment horizontal="center" vertical="center" wrapText="1"/>
    </xf>
    <xf numFmtId="0" fontId="0" fillId="0" borderId="2" xfId="0" applyFont="1" applyBorder="1" applyAlignment="1">
      <alignment horizontal="center" vertical="center"/>
    </xf>
    <xf numFmtId="0" fontId="0" fillId="21" borderId="2" xfId="0" applyFill="1" applyBorder="1" applyAlignment="1">
      <alignment horizontal="center" vertical="center" wrapText="1"/>
    </xf>
    <xf numFmtId="0" fontId="0" fillId="0" borderId="2" xfId="0" applyFont="1" applyBorder="1" applyAlignment="1">
      <alignment horizontal="center" vertical="center" wrapText="1"/>
    </xf>
    <xf numFmtId="164" fontId="2" fillId="2" borderId="0" xfId="1" applyNumberFormat="1" applyFont="1" applyFill="1" applyBorder="1" applyAlignment="1">
      <alignment horizontal="center" vertical="center" wrapText="1"/>
    </xf>
    <xf numFmtId="41" fontId="2" fillId="2" borderId="0" xfId="1" applyFont="1" applyFill="1" applyBorder="1" applyAlignment="1">
      <alignment horizontal="center" vertical="center" wrapText="1"/>
    </xf>
    <xf numFmtId="165" fontId="2" fillId="2" borderId="0" xfId="1" applyNumberFormat="1" applyFont="1" applyFill="1" applyBorder="1" applyAlignment="1">
      <alignment horizontal="center" vertical="center" wrapText="1"/>
    </xf>
    <xf numFmtId="0" fontId="15" fillId="2" borderId="2" xfId="0" applyFont="1" applyFill="1" applyBorder="1" applyAlignment="1">
      <alignment horizontal="center" vertical="center"/>
    </xf>
    <xf numFmtId="0" fontId="15" fillId="2" borderId="7"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2" borderId="2" xfId="0" applyFont="1" applyFill="1" applyBorder="1" applyAlignment="1">
      <alignment horizontal="center" vertical="center"/>
    </xf>
    <xf numFmtId="43" fontId="16" fillId="2" borderId="2" xfId="3" applyFont="1" applyFill="1" applyBorder="1" applyAlignment="1">
      <alignment horizontal="center" vertical="center"/>
    </xf>
    <xf numFmtId="168" fontId="0" fillId="0" borderId="2" xfId="3" applyNumberFormat="1" applyFont="1" applyFill="1" applyBorder="1" applyAlignment="1">
      <alignment vertical="center"/>
    </xf>
    <xf numFmtId="171" fontId="0" fillId="0" borderId="2" xfId="3" applyNumberFormat="1" applyFont="1" applyBorder="1" applyAlignment="1">
      <alignment vertical="center"/>
    </xf>
    <xf numFmtId="43" fontId="0" fillId="0" borderId="2" xfId="3" applyFont="1" applyBorder="1" applyAlignment="1">
      <alignment vertical="center"/>
    </xf>
    <xf numFmtId="43" fontId="0" fillId="0" borderId="0" xfId="3" applyFont="1" applyAlignment="1">
      <alignment vertical="center"/>
    </xf>
    <xf numFmtId="43" fontId="0" fillId="0" borderId="2" xfId="3" applyFont="1" applyBorder="1" applyAlignment="1">
      <alignment horizontal="center" vertical="center"/>
    </xf>
    <xf numFmtId="0" fontId="0" fillId="0" borderId="0" xfId="0" applyFont="1"/>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43" fontId="2" fillId="2" borderId="2" xfId="3" applyFont="1" applyFill="1" applyBorder="1" applyAlignment="1">
      <alignment horizontal="center" vertical="center"/>
    </xf>
    <xf numFmtId="3" fontId="0" fillId="0" borderId="2" xfId="0" applyNumberFormat="1" applyFont="1" applyFill="1" applyBorder="1" applyAlignment="1">
      <alignment horizontal="center" vertical="center" wrapText="1"/>
    </xf>
    <xf numFmtId="168" fontId="0" fillId="0" borderId="2" xfId="6" applyNumberFormat="1" applyFont="1" applyBorder="1" applyAlignment="1">
      <alignment horizontal="right" vertical="center" wrapText="1"/>
    </xf>
    <xf numFmtId="2" fontId="0" fillId="0" borderId="2" xfId="0" applyNumberFormat="1" applyFont="1" applyFill="1" applyBorder="1" applyAlignment="1">
      <alignment horizontal="center" vertical="center" wrapText="1"/>
    </xf>
    <xf numFmtId="0" fontId="0" fillId="0" borderId="2" xfId="0" applyFont="1" applyBorder="1" applyAlignment="1">
      <alignment vertical="center" wrapText="1"/>
    </xf>
    <xf numFmtId="168" fontId="2" fillId="2" borderId="2" xfId="6" applyNumberFormat="1" applyFont="1" applyFill="1" applyBorder="1" applyAlignment="1">
      <alignment horizontal="right" vertical="center" wrapText="1"/>
    </xf>
    <xf numFmtId="0" fontId="2" fillId="2" borderId="12" xfId="0" applyFont="1" applyFill="1" applyBorder="1" applyAlignment="1">
      <alignment horizontal="center" vertical="center" wrapText="1"/>
    </xf>
    <xf numFmtId="0" fontId="2" fillId="2" borderId="3" xfId="0" applyFont="1" applyFill="1" applyBorder="1" applyAlignment="1">
      <alignment horizontal="center" vertical="center" wrapText="1"/>
    </xf>
    <xf numFmtId="168" fontId="2" fillId="2" borderId="3" xfId="1" applyNumberFormat="1" applyFont="1" applyFill="1" applyBorder="1" applyAlignment="1">
      <alignment horizontal="right" vertical="center" wrapText="1"/>
    </xf>
    <xf numFmtId="41" fontId="2" fillId="2" borderId="3" xfId="1" applyFont="1" applyFill="1" applyBorder="1" applyAlignment="1">
      <alignment horizontal="center" vertical="center" wrapText="1"/>
    </xf>
    <xf numFmtId="0" fontId="2" fillId="2" borderId="11" xfId="0" applyFont="1" applyFill="1" applyBorder="1" applyAlignment="1">
      <alignment horizontal="center" vertical="center" wrapText="1"/>
    </xf>
    <xf numFmtId="0" fontId="0" fillId="0" borderId="0" xfId="0" applyFont="1" applyAlignment="1">
      <alignment vertical="center" wrapText="1"/>
    </xf>
    <xf numFmtId="0" fontId="0" fillId="0" borderId="13" xfId="0" applyFont="1" applyBorder="1" applyAlignment="1">
      <alignment vertical="center" wrapText="1"/>
    </xf>
    <xf numFmtId="168" fontId="0" fillId="0" borderId="2" xfId="1" applyNumberFormat="1" applyFont="1" applyFill="1" applyBorder="1" applyAlignment="1">
      <alignment horizontal="right" vertical="center" wrapText="1"/>
    </xf>
    <xf numFmtId="0" fontId="0" fillId="0" borderId="10" xfId="0" applyFont="1" applyFill="1" applyBorder="1" applyAlignment="1">
      <alignment horizontal="center" vertical="center" wrapText="1"/>
    </xf>
    <xf numFmtId="168" fontId="0" fillId="0" borderId="2" xfId="3" applyNumberFormat="1" applyFont="1" applyFill="1" applyBorder="1" applyAlignment="1">
      <alignment horizontal="right" vertical="center" wrapText="1"/>
    </xf>
    <xf numFmtId="167" fontId="0" fillId="0" borderId="2" xfId="3" applyNumberFormat="1" applyFont="1" applyFill="1" applyBorder="1" applyAlignment="1">
      <alignment horizontal="center" vertical="center" wrapText="1"/>
    </xf>
    <xf numFmtId="167" fontId="0" fillId="0" borderId="2" xfId="3" applyNumberFormat="1" applyFont="1" applyFill="1" applyBorder="1" applyAlignment="1">
      <alignment horizontal="left" vertical="center" wrapText="1"/>
    </xf>
    <xf numFmtId="0" fontId="0" fillId="0" borderId="2" xfId="0" applyFont="1" applyFill="1" applyBorder="1" applyAlignment="1">
      <alignment horizontal="center" vertical="center"/>
    </xf>
    <xf numFmtId="168" fontId="0" fillId="0" borderId="2" xfId="0" applyNumberFormat="1" applyFont="1" applyFill="1" applyBorder="1" applyAlignment="1">
      <alignment horizontal="right" vertical="center"/>
    </xf>
    <xf numFmtId="168" fontId="0" fillId="0" borderId="2" xfId="0" applyNumberFormat="1" applyFont="1" applyFill="1" applyBorder="1" applyAlignment="1">
      <alignment horizontal="right" vertical="center" wrapText="1"/>
    </xf>
    <xf numFmtId="168" fontId="18" fillId="0" borderId="2" xfId="1" applyNumberFormat="1" applyFont="1" applyFill="1" applyBorder="1" applyAlignment="1">
      <alignment horizontal="right" vertical="center" wrapText="1"/>
    </xf>
    <xf numFmtId="0" fontId="0" fillId="0" borderId="2" xfId="0" applyFont="1" applyBorder="1" applyAlignment="1">
      <alignment horizontal="left" vertical="center" wrapText="1"/>
    </xf>
    <xf numFmtId="168" fontId="0" fillId="0" borderId="2" xfId="3" applyNumberFormat="1" applyFont="1" applyFill="1" applyBorder="1" applyAlignment="1">
      <alignment horizontal="right" vertical="center"/>
    </xf>
    <xf numFmtId="0" fontId="0" fillId="0" borderId="2" xfId="0" applyFont="1" applyFill="1" applyBorder="1" applyAlignment="1">
      <alignment vertical="center" wrapText="1"/>
    </xf>
    <xf numFmtId="168" fontId="18" fillId="0" borderId="2" xfId="0" applyNumberFormat="1" applyFont="1" applyFill="1" applyBorder="1" applyAlignment="1">
      <alignment horizontal="right" vertical="center"/>
    </xf>
    <xf numFmtId="0" fontId="19" fillId="0" borderId="2" xfId="0" applyFont="1" applyBorder="1" applyAlignment="1">
      <alignment horizontal="center" vertical="center" wrapText="1"/>
    </xf>
    <xf numFmtId="0" fontId="0" fillId="0" borderId="0" xfId="0" applyFont="1" applyAlignment="1">
      <alignment wrapText="1"/>
    </xf>
    <xf numFmtId="0" fontId="19" fillId="0" borderId="2" xfId="0" applyFont="1" applyFill="1" applyBorder="1" applyAlignment="1">
      <alignment horizontal="center" vertical="center" wrapText="1"/>
    </xf>
    <xf numFmtId="168" fontId="0" fillId="0" borderId="2" xfId="0" applyNumberFormat="1" applyFont="1" applyBorder="1" applyAlignment="1">
      <alignment horizontal="right" vertical="center"/>
    </xf>
    <xf numFmtId="168" fontId="18" fillId="0" borderId="2" xfId="3" applyNumberFormat="1" applyFont="1" applyFill="1" applyBorder="1" applyAlignment="1">
      <alignment horizontal="right" vertical="center"/>
    </xf>
    <xf numFmtId="168" fontId="0" fillId="0" borderId="2" xfId="3" applyNumberFormat="1" applyFont="1" applyBorder="1" applyAlignment="1">
      <alignment horizontal="right" vertical="center"/>
    </xf>
    <xf numFmtId="0" fontId="0" fillId="0" borderId="2" xfId="0" applyFont="1" applyBorder="1"/>
    <xf numFmtId="168" fontId="0" fillId="0" borderId="2" xfId="3" applyNumberFormat="1" applyFont="1" applyBorder="1" applyAlignment="1">
      <alignment horizontal="right" vertical="center" wrapText="1"/>
    </xf>
    <xf numFmtId="0" fontId="0" fillId="0" borderId="0" xfId="0" applyFont="1" applyFill="1"/>
    <xf numFmtId="3" fontId="0" fillId="0" borderId="2" xfId="0" applyNumberFormat="1" applyFont="1" applyFill="1" applyBorder="1" applyAlignment="1">
      <alignment horizontal="center" vertical="center"/>
    </xf>
    <xf numFmtId="168" fontId="0" fillId="0" borderId="2" xfId="1" applyNumberFormat="1" applyFont="1" applyBorder="1" applyAlignment="1">
      <alignment horizontal="right" vertical="center" wrapText="1"/>
    </xf>
    <xf numFmtId="168" fontId="0" fillId="0" borderId="2" xfId="6" applyNumberFormat="1" applyFont="1" applyBorder="1" applyAlignment="1">
      <alignment horizontal="right" vertical="center"/>
    </xf>
    <xf numFmtId="168" fontId="0" fillId="0" borderId="2" xfId="7" applyNumberFormat="1" applyFont="1" applyFill="1" applyBorder="1" applyAlignment="1">
      <alignment horizontal="right" vertical="center"/>
    </xf>
    <xf numFmtId="0" fontId="0" fillId="0" borderId="2" xfId="0" applyFont="1" applyFill="1" applyBorder="1" applyAlignment="1">
      <alignment horizontal="left" wrapText="1"/>
    </xf>
    <xf numFmtId="0" fontId="0" fillId="0" borderId="2" xfId="0" applyFont="1" applyFill="1" applyBorder="1"/>
    <xf numFmtId="0" fontId="9" fillId="0" borderId="2" xfId="0" applyFont="1" applyFill="1" applyBorder="1" applyAlignment="1">
      <alignment horizontal="center" vertical="center" wrapText="1"/>
    </xf>
    <xf numFmtId="43" fontId="0" fillId="0" borderId="2" xfId="3" applyFont="1" applyFill="1" applyBorder="1"/>
    <xf numFmtId="0" fontId="0" fillId="0" borderId="2" xfId="0" applyFont="1" applyFill="1" applyBorder="1" applyAlignment="1">
      <alignment horizontal="left"/>
    </xf>
    <xf numFmtId="0" fontId="9" fillId="0" borderId="2" xfId="0" applyFont="1" applyFill="1" applyBorder="1" applyAlignment="1">
      <alignment horizontal="left" vertical="center" wrapText="1"/>
    </xf>
    <xf numFmtId="168" fontId="9" fillId="0" borderId="2" xfId="1" applyNumberFormat="1" applyFont="1" applyFill="1" applyBorder="1" applyAlignment="1">
      <alignment horizontal="right" vertical="center" wrapText="1"/>
    </xf>
    <xf numFmtId="41" fontId="9" fillId="0" borderId="2" xfId="1" applyFont="1" applyFill="1" applyBorder="1" applyAlignment="1">
      <alignment horizontal="center" vertical="center" wrapText="1"/>
    </xf>
    <xf numFmtId="168" fontId="0" fillId="26" borderId="2" xfId="0" applyNumberFormat="1" applyFont="1" applyFill="1" applyBorder="1" applyAlignment="1">
      <alignment horizontal="right" vertical="center" wrapText="1"/>
    </xf>
    <xf numFmtId="168" fontId="0" fillId="26" borderId="2" xfId="0" applyNumberFormat="1" applyFont="1" applyFill="1" applyBorder="1" applyAlignment="1">
      <alignment horizontal="right" vertical="center"/>
    </xf>
    <xf numFmtId="168" fontId="0" fillId="0" borderId="2" xfId="0" applyNumberFormat="1" applyFont="1" applyBorder="1" applyAlignment="1">
      <alignment horizontal="right" vertical="center" wrapText="1"/>
    </xf>
    <xf numFmtId="0" fontId="0" fillId="21" borderId="2" xfId="0" applyFont="1" applyFill="1" applyBorder="1" applyAlignment="1">
      <alignment wrapText="1"/>
    </xf>
    <xf numFmtId="168" fontId="20" fillId="26" borderId="2" xfId="0" applyNumberFormat="1" applyFont="1" applyFill="1" applyBorder="1" applyAlignment="1">
      <alignment horizontal="right" vertical="center" wrapText="1"/>
    </xf>
    <xf numFmtId="0" fontId="0" fillId="21" borderId="2" xfId="0" applyFont="1" applyFill="1" applyBorder="1" applyAlignment="1">
      <alignment vertical="center" wrapText="1"/>
    </xf>
    <xf numFmtId="168" fontId="0" fillId="21" borderId="2" xfId="0" applyNumberFormat="1" applyFont="1" applyFill="1" applyBorder="1" applyAlignment="1">
      <alignment horizontal="right" vertical="center" wrapText="1"/>
    </xf>
    <xf numFmtId="0" fontId="18" fillId="0" borderId="2" xfId="0" applyFont="1" applyBorder="1" applyAlignment="1">
      <alignment horizontal="center" vertical="center" wrapText="1"/>
    </xf>
    <xf numFmtId="0" fontId="0" fillId="0" borderId="2" xfId="0" applyFont="1" applyFill="1" applyBorder="1" applyAlignment="1">
      <alignment horizontal="left" vertical="center"/>
    </xf>
    <xf numFmtId="169" fontId="0" fillId="0" borderId="2" xfId="0" applyNumberFormat="1" applyFont="1" applyFill="1" applyBorder="1" applyAlignment="1">
      <alignment horizontal="center" vertical="center"/>
    </xf>
    <xf numFmtId="169" fontId="0" fillId="0" borderId="2" xfId="0" applyNumberFormat="1" applyFont="1" applyFill="1" applyBorder="1" applyAlignment="1">
      <alignment horizontal="center"/>
    </xf>
    <xf numFmtId="3" fontId="0" fillId="0" borderId="2" xfId="0" applyNumberFormat="1" applyFont="1" applyFill="1" applyBorder="1" applyAlignment="1">
      <alignment horizontal="left" vertical="center" wrapText="1"/>
    </xf>
    <xf numFmtId="0" fontId="0" fillId="0" borderId="2" xfId="0" applyFont="1" applyBorder="1" applyAlignment="1">
      <alignment horizontal="center"/>
    </xf>
    <xf numFmtId="168" fontId="0" fillId="0" borderId="2" xfId="1" applyNumberFormat="1" applyFont="1" applyBorder="1" applyAlignment="1">
      <alignment vertical="center"/>
    </xf>
    <xf numFmtId="168" fontId="0" fillId="0" borderId="2" xfId="1" applyNumberFormat="1" applyFont="1" applyBorder="1" applyAlignment="1">
      <alignment horizontal="right" vertical="center"/>
    </xf>
    <xf numFmtId="168" fontId="0" fillId="0" borderId="2" xfId="8" applyNumberFormat="1" applyFont="1" applyBorder="1" applyAlignment="1">
      <alignment horizontal="right" vertical="center" wrapText="1"/>
    </xf>
    <xf numFmtId="168" fontId="0" fillId="21" borderId="2" xfId="1" applyNumberFormat="1" applyFont="1" applyFill="1" applyBorder="1" applyAlignment="1">
      <alignment horizontal="right" vertical="center"/>
    </xf>
    <xf numFmtId="168" fontId="0" fillId="0" borderId="2" xfId="5" applyNumberFormat="1" applyFont="1" applyBorder="1" applyAlignment="1">
      <alignment horizontal="right" vertical="center" wrapText="1"/>
    </xf>
    <xf numFmtId="168" fontId="0" fillId="0" borderId="2" xfId="8" applyNumberFormat="1" applyFont="1" applyFill="1" applyBorder="1" applyAlignment="1">
      <alignment horizontal="right" vertical="center" wrapText="1"/>
    </xf>
    <xf numFmtId="168" fontId="0" fillId="21" borderId="2" xfId="8" applyNumberFormat="1" applyFont="1" applyFill="1" applyBorder="1" applyAlignment="1">
      <alignment horizontal="right" vertical="center" wrapText="1"/>
    </xf>
    <xf numFmtId="0" fontId="0" fillId="0" borderId="2" xfId="0" applyFont="1" applyFill="1" applyBorder="1" applyAlignment="1">
      <alignment vertical="center"/>
    </xf>
    <xf numFmtId="0" fontId="0" fillId="0" borderId="14" xfId="0" applyFont="1" applyBorder="1" applyAlignment="1">
      <alignment vertical="center" wrapText="1"/>
    </xf>
    <xf numFmtId="0" fontId="0" fillId="0" borderId="15" xfId="0" applyFont="1" applyBorder="1" applyAlignment="1">
      <alignment horizontal="center" vertical="center"/>
    </xf>
    <xf numFmtId="0" fontId="0" fillId="0" borderId="15" xfId="0" applyFont="1" applyBorder="1" applyAlignment="1">
      <alignment vertical="center" wrapText="1"/>
    </xf>
    <xf numFmtId="0" fontId="0" fillId="0" borderId="15" xfId="0" applyFont="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ont="1" applyFill="1" applyBorder="1" applyAlignment="1">
      <alignment horizontal="left" vertical="center" wrapText="1"/>
    </xf>
    <xf numFmtId="0" fontId="0" fillId="0" borderId="15" xfId="0" applyFont="1" applyFill="1" applyBorder="1" applyAlignment="1">
      <alignment horizontal="center" vertical="center"/>
    </xf>
    <xf numFmtId="168" fontId="0" fillId="0" borderId="15" xfId="7" applyNumberFormat="1" applyFont="1" applyFill="1" applyBorder="1" applyAlignment="1">
      <alignment horizontal="right" vertical="center"/>
    </xf>
    <xf numFmtId="41" fontId="0" fillId="0" borderId="15" xfId="1"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0" xfId="0" applyFont="1" applyBorder="1"/>
    <xf numFmtId="0" fontId="0" fillId="0" borderId="0" xfId="0" applyFont="1" applyBorder="1" applyAlignment="1">
      <alignment horizontal="center" vertical="center" wrapText="1"/>
    </xf>
    <xf numFmtId="0" fontId="0" fillId="0" borderId="0" xfId="0" applyFont="1" applyBorder="1" applyAlignment="1">
      <alignment horizontal="left" vertical="center" wrapText="1"/>
    </xf>
    <xf numFmtId="168" fontId="0" fillId="0" borderId="0" xfId="1" applyNumberFormat="1" applyFont="1" applyBorder="1" applyAlignment="1">
      <alignment horizontal="right" vertical="center" wrapText="1"/>
    </xf>
    <xf numFmtId="41" fontId="0" fillId="0" borderId="0" xfId="1" applyFont="1" applyBorder="1" applyAlignment="1">
      <alignment horizontal="center" vertical="center" wrapText="1"/>
    </xf>
    <xf numFmtId="0" fontId="0" fillId="0" borderId="0" xfId="0" applyFont="1" applyFill="1" applyBorder="1" applyAlignment="1">
      <alignment horizontal="center" vertical="center" wrapText="1"/>
    </xf>
    <xf numFmtId="0" fontId="0" fillId="0" borderId="2" xfId="0" applyFont="1" applyBorder="1" applyAlignment="1">
      <alignment vertical="center"/>
    </xf>
    <xf numFmtId="168" fontId="0" fillId="0" borderId="2" xfId="0" applyNumberFormat="1" applyFont="1" applyFill="1" applyBorder="1" applyAlignment="1">
      <alignment vertical="center" wrapText="1"/>
    </xf>
    <xf numFmtId="168" fontId="0" fillId="0" borderId="2" xfId="3" applyNumberFormat="1" applyFont="1" applyBorder="1" applyAlignment="1">
      <alignment vertical="center"/>
    </xf>
    <xf numFmtId="8" fontId="0" fillId="0" borderId="2" xfId="0" applyNumberFormat="1" applyFont="1" applyBorder="1" applyAlignment="1">
      <alignment horizontal="right" vertical="center"/>
    </xf>
    <xf numFmtId="0" fontId="0" fillId="0" borderId="2" xfId="0" applyFont="1" applyBorder="1" applyAlignment="1">
      <alignment wrapText="1"/>
    </xf>
    <xf numFmtId="171" fontId="0" fillId="0" borderId="2" xfId="0" applyNumberFormat="1" applyFont="1" applyBorder="1" applyAlignment="1">
      <alignment vertical="center" wrapText="1"/>
    </xf>
    <xf numFmtId="0" fontId="0" fillId="0" borderId="0" xfId="0" applyFont="1" applyAlignment="1">
      <alignment vertical="center"/>
    </xf>
    <xf numFmtId="0" fontId="0" fillId="0" borderId="0" xfId="0" applyFont="1" applyAlignment="1">
      <alignment horizontal="center" vertical="center"/>
    </xf>
    <xf numFmtId="0" fontId="2" fillId="2" borderId="2" xfId="0" applyFont="1" applyFill="1" applyBorder="1" applyAlignment="1">
      <alignment vertical="center"/>
    </xf>
    <xf numFmtId="171" fontId="0" fillId="0" borderId="3" xfId="3" applyNumberFormat="1" applyFont="1" applyBorder="1" applyAlignment="1">
      <alignment vertical="center"/>
    </xf>
    <xf numFmtId="0" fontId="0" fillId="0" borderId="12" xfId="0" applyFont="1" applyBorder="1" applyAlignment="1">
      <alignment horizontal="center" vertical="center"/>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5" xfId="0" applyFont="1" applyBorder="1" applyAlignment="1">
      <alignment vertical="center"/>
    </xf>
    <xf numFmtId="0" fontId="0" fillId="0" borderId="13" xfId="0" applyFont="1" applyBorder="1" applyAlignment="1">
      <alignment horizontal="center" vertical="center"/>
    </xf>
    <xf numFmtId="0" fontId="0" fillId="0" borderId="14" xfId="0" applyFont="1" applyBorder="1" applyAlignment="1">
      <alignment horizontal="center" vertical="center"/>
    </xf>
    <xf numFmtId="0" fontId="0" fillId="0" borderId="20" xfId="0" applyFont="1" applyBorder="1" applyAlignment="1">
      <alignment horizontal="center" vertical="center" wrapText="1"/>
    </xf>
    <xf numFmtId="0" fontId="0" fillId="0" borderId="16" xfId="0" applyFont="1" applyBorder="1" applyAlignment="1">
      <alignment horizontal="center" vertical="center" wrapText="1"/>
    </xf>
    <xf numFmtId="43" fontId="0" fillId="0" borderId="3" xfId="3" applyFont="1" applyBorder="1" applyAlignment="1">
      <alignment horizontal="center" vertical="center" wrapText="1"/>
    </xf>
    <xf numFmtId="171" fontId="0" fillId="0" borderId="2" xfId="3" applyNumberFormat="1" applyFont="1" applyFill="1" applyBorder="1" applyAlignment="1">
      <alignment vertical="center"/>
    </xf>
    <xf numFmtId="0" fontId="0" fillId="0" borderId="2" xfId="0" applyFont="1" applyFill="1" applyBorder="1" applyAlignment="1">
      <alignment wrapText="1"/>
    </xf>
    <xf numFmtId="43" fontId="0" fillId="0" borderId="2" xfId="3" applyFont="1" applyBorder="1" applyAlignment="1">
      <alignment horizontal="right" vertical="center" wrapText="1"/>
    </xf>
    <xf numFmtId="0" fontId="0" fillId="0" borderId="2" xfId="0" applyFont="1" applyBorder="1" applyAlignment="1">
      <alignment horizontal="center" wrapText="1"/>
    </xf>
    <xf numFmtId="0" fontId="0" fillId="0" borderId="0" xfId="0" applyFont="1" applyAlignment="1">
      <alignment horizontal="center" vertical="center" wrapText="1"/>
    </xf>
    <xf numFmtId="0" fontId="0" fillId="0" borderId="3" xfId="0" applyFont="1" applyBorder="1" applyAlignment="1">
      <alignment vertical="center" wrapText="1"/>
    </xf>
    <xf numFmtId="0" fontId="0" fillId="0" borderId="0" xfId="0" applyFont="1" applyAlignment="1">
      <alignment horizontal="center"/>
    </xf>
    <xf numFmtId="0" fontId="0" fillId="0" borderId="10" xfId="0" applyFont="1" applyBorder="1" applyAlignment="1">
      <alignment horizontal="center" vertical="center" wrapText="1"/>
    </xf>
    <xf numFmtId="44" fontId="2" fillId="2" borderId="2" xfId="3" applyNumberFormat="1" applyFont="1" applyFill="1" applyBorder="1" applyAlignment="1">
      <alignment horizontal="center" vertical="center"/>
    </xf>
    <xf numFmtId="44" fontId="0" fillId="0" borderId="3" xfId="3" applyNumberFormat="1" applyFont="1" applyBorder="1" applyAlignment="1">
      <alignment horizontal="right" vertical="center"/>
    </xf>
    <xf numFmtId="44" fontId="0" fillId="0" borderId="2" xfId="3" applyNumberFormat="1" applyFont="1" applyBorder="1" applyAlignment="1">
      <alignment horizontal="right" vertical="center" wrapText="1"/>
    </xf>
    <xf numFmtId="44" fontId="0" fillId="0" borderId="2" xfId="3" applyNumberFormat="1" applyFont="1" applyBorder="1" applyAlignment="1">
      <alignment horizontal="right" vertical="center"/>
    </xf>
    <xf numFmtId="44" fontId="0" fillId="0" borderId="15" xfId="3" applyNumberFormat="1" applyFont="1" applyBorder="1" applyAlignment="1">
      <alignment horizontal="right" vertical="center"/>
    </xf>
    <xf numFmtId="44" fontId="0" fillId="0" borderId="0" xfId="3" applyNumberFormat="1" applyFont="1" applyAlignment="1">
      <alignment horizontal="right" vertical="center"/>
    </xf>
    <xf numFmtId="168" fontId="0" fillId="0" borderId="3" xfId="3" applyNumberFormat="1" applyFont="1" applyBorder="1" applyAlignment="1">
      <alignment vertical="center"/>
    </xf>
    <xf numFmtId="168" fontId="0" fillId="0" borderId="15" xfId="3" applyNumberFormat="1" applyFont="1" applyBorder="1" applyAlignment="1">
      <alignment vertical="center"/>
    </xf>
    <xf numFmtId="0" fontId="0" fillId="0" borderId="25" xfId="0" applyFont="1" applyBorder="1" applyAlignment="1">
      <alignment horizontal="center" vertical="center"/>
    </xf>
    <xf numFmtId="0" fontId="0" fillId="0" borderId="6" xfId="0" applyFont="1" applyBorder="1" applyAlignment="1">
      <alignment horizontal="center" vertical="center"/>
    </xf>
    <xf numFmtId="0" fontId="0" fillId="0" borderId="3" xfId="0" applyFont="1" applyFill="1" applyBorder="1" applyAlignment="1">
      <alignment horizontal="center" vertical="center" wrapText="1"/>
    </xf>
    <xf numFmtId="0" fontId="0" fillId="0" borderId="3" xfId="0" applyFont="1" applyBorder="1" applyAlignment="1">
      <alignment vertical="center"/>
    </xf>
    <xf numFmtId="168" fontId="0" fillId="0" borderId="3" xfId="0" applyNumberFormat="1" applyFont="1" applyFill="1" applyBorder="1" applyAlignment="1">
      <alignment vertical="center" wrapText="1"/>
    </xf>
    <xf numFmtId="168" fontId="2" fillId="2" borderId="15" xfId="6" applyNumberFormat="1" applyFont="1" applyFill="1" applyBorder="1" applyAlignment="1">
      <alignment horizontal="right" vertical="center" wrapText="1"/>
    </xf>
    <xf numFmtId="0" fontId="2" fillId="2" borderId="10" xfId="0" applyFont="1" applyFill="1" applyBorder="1" applyAlignment="1">
      <alignment horizontal="center" vertical="center" wrapText="1"/>
    </xf>
    <xf numFmtId="0" fontId="0" fillId="0" borderId="36" xfId="0" applyFont="1" applyBorder="1" applyAlignment="1">
      <alignment horizontal="center" vertical="center"/>
    </xf>
    <xf numFmtId="0" fontId="0" fillId="0" borderId="6" xfId="0" applyFont="1" applyBorder="1" applyAlignment="1">
      <alignment horizontal="center" vertical="center" wrapText="1"/>
    </xf>
    <xf numFmtId="0" fontId="0" fillId="0" borderId="6" xfId="0" applyFont="1" applyFill="1" applyBorder="1" applyAlignment="1">
      <alignment horizontal="left" vertical="center" wrapText="1"/>
    </xf>
    <xf numFmtId="3" fontId="0" fillId="0" borderId="6" xfId="0" applyNumberFormat="1" applyFont="1" applyFill="1" applyBorder="1" applyAlignment="1">
      <alignment horizontal="center" vertical="center" wrapText="1"/>
    </xf>
    <xf numFmtId="168" fontId="0" fillId="0" borderId="6" xfId="6" applyNumberFormat="1" applyFont="1" applyBorder="1" applyAlignment="1">
      <alignment horizontal="right" vertical="center" wrapText="1"/>
    </xf>
    <xf numFmtId="0" fontId="0" fillId="0" borderId="37" xfId="0" applyFont="1" applyBorder="1" applyAlignment="1">
      <alignment horizontal="center" vertical="center" wrapText="1"/>
    </xf>
    <xf numFmtId="0" fontId="16" fillId="2" borderId="10" xfId="0" applyFont="1" applyFill="1" applyBorder="1" applyAlignment="1">
      <alignment horizontal="center" vertical="center" wrapText="1"/>
    </xf>
    <xf numFmtId="171" fontId="0" fillId="0" borderId="2" xfId="0" applyNumberFormat="1" applyFont="1" applyBorder="1" applyAlignment="1">
      <alignment vertical="center"/>
    </xf>
    <xf numFmtId="0" fontId="0" fillId="0" borderId="15" xfId="0" applyFont="1" applyBorder="1" applyAlignment="1">
      <alignment horizontal="center" wrapText="1"/>
    </xf>
    <xf numFmtId="44" fontId="0" fillId="0" borderId="0" xfId="0" applyNumberFormat="1" applyFont="1"/>
    <xf numFmtId="0" fontId="0" fillId="0" borderId="3" xfId="0" applyBorder="1" applyAlignment="1">
      <alignment vertical="center" wrapText="1"/>
    </xf>
    <xf numFmtId="43" fontId="0" fillId="0" borderId="2" xfId="3" applyFont="1" applyBorder="1" applyAlignment="1">
      <alignment horizontal="center" vertical="center" wrapText="1"/>
    </xf>
    <xf numFmtId="168" fontId="0" fillId="0" borderId="2" xfId="3" applyNumberFormat="1" applyFont="1" applyBorder="1" applyAlignment="1">
      <alignment horizontal="center" vertical="center"/>
    </xf>
    <xf numFmtId="168" fontId="2" fillId="2" borderId="2" xfId="0" applyNumberFormat="1" applyFont="1" applyFill="1" applyBorder="1" applyAlignment="1">
      <alignment vertical="center"/>
    </xf>
    <xf numFmtId="43" fontId="2" fillId="2" borderId="39" xfId="3" applyFont="1" applyFill="1" applyBorder="1" applyAlignment="1">
      <alignment horizontal="right" vertical="center" wrapText="1"/>
    </xf>
    <xf numFmtId="43" fontId="0" fillId="0" borderId="15" xfId="3" applyFont="1" applyBorder="1" applyAlignment="1">
      <alignment horizontal="right" vertical="center" wrapText="1"/>
    </xf>
    <xf numFmtId="0" fontId="0" fillId="0" borderId="3" xfId="0" applyBorder="1" applyAlignment="1">
      <alignment horizontal="center" vertical="center" wrapText="1"/>
    </xf>
    <xf numFmtId="168" fontId="0" fillId="0" borderId="3" xfId="0" applyNumberFormat="1" applyBorder="1" applyAlignment="1">
      <alignment vertical="center" wrapText="1"/>
    </xf>
    <xf numFmtId="0" fontId="0" fillId="0" borderId="11" xfId="0" applyFont="1" applyFill="1" applyBorder="1" applyAlignment="1">
      <alignment horizontal="center" vertical="center" wrapText="1"/>
    </xf>
    <xf numFmtId="0" fontId="0" fillId="0" borderId="10" xfId="0" applyBorder="1" applyAlignment="1">
      <alignment horizontal="center" vertical="center" wrapText="1"/>
    </xf>
    <xf numFmtId="168" fontId="2" fillId="2" borderId="15" xfId="0" applyNumberFormat="1" applyFont="1" applyFill="1" applyBorder="1" applyAlignment="1">
      <alignment vertical="center"/>
    </xf>
    <xf numFmtId="0" fontId="15" fillId="2" borderId="15" xfId="0" applyFont="1" applyFill="1" applyBorder="1" applyAlignment="1">
      <alignment horizontal="center" vertical="center" wrapText="1"/>
    </xf>
    <xf numFmtId="0" fontId="15" fillId="2" borderId="16" xfId="0" applyFont="1" applyFill="1" applyBorder="1" applyAlignment="1">
      <alignment horizontal="center" vertical="center" wrapText="1"/>
    </xf>
    <xf numFmtId="168" fontId="2" fillId="2" borderId="4" xfId="0" applyNumberFormat="1" applyFont="1" applyFill="1" applyBorder="1" applyAlignment="1">
      <alignment vertical="center"/>
    </xf>
    <xf numFmtId="0" fontId="2" fillId="2" borderId="4"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xf>
    <xf numFmtId="0" fontId="0" fillId="0" borderId="11" xfId="0" applyBorder="1" applyAlignment="1">
      <alignment horizontal="center" vertical="center" wrapText="1"/>
    </xf>
    <xf numFmtId="0" fontId="0" fillId="0" borderId="44" xfId="0" applyFont="1" applyFill="1" applyBorder="1" applyAlignment="1">
      <alignment horizontal="center" vertical="center" wrapText="1"/>
    </xf>
    <xf numFmtId="44" fontId="2" fillId="2" borderId="15" xfId="6" applyNumberFormat="1" applyFont="1" applyFill="1" applyBorder="1" applyAlignment="1">
      <alignment horizontal="right"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44" fontId="9" fillId="0" borderId="11" xfId="0" applyNumberFormat="1" applyFont="1" applyBorder="1" applyAlignment="1">
      <alignment vertical="center"/>
    </xf>
    <xf numFmtId="43" fontId="9" fillId="0" borderId="43" xfId="3" applyFont="1" applyBorder="1" applyAlignment="1">
      <alignment horizontal="center" vertical="center" wrapText="1"/>
    </xf>
    <xf numFmtId="0" fontId="9" fillId="0" borderId="42" xfId="0" applyFont="1" applyBorder="1" applyAlignment="1">
      <alignment horizontal="justify" vertical="center" wrapText="1"/>
    </xf>
    <xf numFmtId="43" fontId="1" fillId="0" borderId="2" xfId="3" applyFont="1" applyBorder="1" applyAlignment="1">
      <alignment horizontal="center" vertical="center" wrapText="1"/>
    </xf>
    <xf numFmtId="44" fontId="24" fillId="0" borderId="2" xfId="0" applyNumberFormat="1" applyFont="1" applyFill="1" applyBorder="1" applyAlignment="1">
      <alignment vertical="center"/>
    </xf>
    <xf numFmtId="0" fontId="0" fillId="0" borderId="3" xfId="0" applyFont="1" applyBorder="1" applyAlignment="1">
      <alignment horizontal="justify" vertical="center" wrapText="1"/>
    </xf>
    <xf numFmtId="43" fontId="1" fillId="0" borderId="3" xfId="3" applyFont="1" applyBorder="1" applyAlignment="1">
      <alignment horizontal="center" vertical="center" wrapText="1"/>
    </xf>
    <xf numFmtId="44" fontId="24" fillId="0" borderId="3" xfId="0" applyNumberFormat="1" applyFont="1" applyFill="1" applyBorder="1" applyAlignment="1">
      <alignment vertical="center"/>
    </xf>
    <xf numFmtId="0" fontId="0" fillId="0" borderId="15" xfId="0" applyBorder="1" applyAlignment="1">
      <alignment vertical="center" wrapText="1"/>
    </xf>
    <xf numFmtId="0" fontId="0" fillId="0" borderId="15" xfId="0" applyFont="1" applyBorder="1" applyAlignment="1">
      <alignment horizontal="justify" vertical="center" wrapText="1"/>
    </xf>
    <xf numFmtId="43" fontId="1" fillId="0" borderId="15" xfId="3" applyFont="1" applyBorder="1" applyAlignment="1">
      <alignment horizontal="center" vertical="center" wrapText="1"/>
    </xf>
    <xf numFmtId="44" fontId="24" fillId="0" borderId="15" xfId="0" applyNumberFormat="1" applyFont="1" applyFill="1" applyBorder="1" applyAlignment="1">
      <alignment vertical="center"/>
    </xf>
    <xf numFmtId="0" fontId="0" fillId="0" borderId="15" xfId="0" applyBorder="1" applyAlignment="1">
      <alignment vertical="center"/>
    </xf>
    <xf numFmtId="44" fontId="2" fillId="2" borderId="46" xfId="0" applyNumberFormat="1" applyFont="1" applyFill="1" applyBorder="1"/>
    <xf numFmtId="0" fontId="2" fillId="2" borderId="46" xfId="0" applyFont="1" applyFill="1" applyBorder="1"/>
    <xf numFmtId="0" fontId="2" fillId="2" borderId="48" xfId="0" applyFont="1" applyFill="1" applyBorder="1"/>
    <xf numFmtId="0" fontId="0" fillId="0" borderId="49" xfId="0" applyFont="1" applyBorder="1" applyAlignment="1">
      <alignment horizontal="center" vertical="center"/>
    </xf>
    <xf numFmtId="0" fontId="0" fillId="0" borderId="25" xfId="0" applyBorder="1" applyAlignment="1">
      <alignment vertical="center" wrapText="1"/>
    </xf>
    <xf numFmtId="0" fontId="0" fillId="0" borderId="25" xfId="0" applyFont="1" applyBorder="1" applyAlignment="1">
      <alignment horizontal="justify" vertical="center" wrapText="1"/>
    </xf>
    <xf numFmtId="43" fontId="0" fillId="0" borderId="25" xfId="3" applyFont="1" applyBorder="1" applyAlignment="1">
      <alignment horizontal="center" vertical="center" wrapText="1"/>
    </xf>
    <xf numFmtId="0" fontId="0" fillId="0" borderId="25" xfId="0" applyBorder="1" applyAlignment="1">
      <alignment horizontal="center" vertical="center" wrapText="1"/>
    </xf>
    <xf numFmtId="0" fontId="0" fillId="0" borderId="50" xfId="0" applyFont="1" applyBorder="1" applyAlignment="1">
      <alignment horizontal="center" vertical="center" wrapText="1"/>
    </xf>
    <xf numFmtId="168" fontId="2" fillId="2" borderId="46" xfId="0" applyNumberFormat="1" applyFont="1" applyFill="1" applyBorder="1"/>
    <xf numFmtId="0" fontId="0" fillId="0" borderId="25" xfId="0" applyFont="1" applyBorder="1" applyAlignment="1">
      <alignment horizontal="left" vertical="center" wrapText="1"/>
    </xf>
    <xf numFmtId="168" fontId="0" fillId="0" borderId="25" xfId="0" applyNumberFormat="1" applyFont="1" applyBorder="1" applyAlignment="1">
      <alignment horizontal="right" vertical="center" wrapText="1"/>
    </xf>
    <xf numFmtId="0" fontId="2" fillId="2" borderId="0"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27"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22" xfId="0" applyFont="1" applyFill="1" applyBorder="1" applyAlignment="1">
      <alignment horizontal="center" vertical="center"/>
    </xf>
    <xf numFmtId="0" fontId="16" fillId="2" borderId="32"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5" xfId="0" applyFont="1" applyFill="1" applyBorder="1" applyAlignment="1">
      <alignment horizontal="center" vertical="center"/>
    </xf>
    <xf numFmtId="0" fontId="2" fillId="2" borderId="18"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9"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2" fillId="2" borderId="0" xfId="0" applyFont="1" applyFill="1" applyAlignment="1">
      <alignment horizontal="center" vertical="center" wrapText="1"/>
    </xf>
  </cellXfs>
  <cellStyles count="9">
    <cellStyle name="Excel Built-in Normal" xfId="2" xr:uid="{00000000-0005-0000-0000-000000000000}"/>
    <cellStyle name="Hipervínculo" xfId="4" builtinId="8"/>
    <cellStyle name="Millares" xfId="3" builtinId="3"/>
    <cellStyle name="Millares [0]" xfId="1" builtinId="6"/>
    <cellStyle name="Millares [0] 2" xfId="8" xr:uid="{00000000-0005-0000-0000-000004000000}"/>
    <cellStyle name="Millares 2" xfId="6" xr:uid="{00000000-0005-0000-0000-000005000000}"/>
    <cellStyle name="Moneda" xfId="7" builtinId="4"/>
    <cellStyle name="Moneda [0] 2" xfId="5" xr:uid="{00000000-0005-0000-0000-000007000000}"/>
    <cellStyle name="Normal" xfId="0" builtinId="0"/>
  </cellStyles>
  <dxfs count="1">
    <dxf>
      <fill>
        <patternFill patternType="solid">
          <fgColor rgb="FFFFFF00"/>
          <bgColor rgb="FF000000"/>
        </patternFill>
      </fill>
    </dxf>
  </dxfs>
  <tableStyles count="0" defaultTableStyle="TableStyleMedium2" defaultPivotStyle="PivotStyleLight16"/>
  <colors>
    <mruColors>
      <color rgb="FF33CC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lfaro@mj.go.cr" TargetMode="External"/><Relationship Id="rId3" Type="http://schemas.openxmlformats.org/officeDocument/2006/relationships/hyperlink" Target="mailto:alina.gamboa@cen-cinai.go.cr" TargetMode="External"/><Relationship Id="rId7" Type="http://schemas.openxmlformats.org/officeDocument/2006/relationships/hyperlink" Target="mailto:mario.coto@sinac.go.cr_" TargetMode="External"/><Relationship Id="rId2" Type="http://schemas.openxmlformats.org/officeDocument/2006/relationships/hyperlink" Target="mailto:keylor.castro@misalud.go.cr" TargetMode="External"/><Relationship Id="rId1" Type="http://schemas.openxmlformats.org/officeDocument/2006/relationships/hyperlink" Target="mailto:lasalazj@ccss.sa.cr" TargetMode="External"/><Relationship Id="rId6" Type="http://schemas.openxmlformats.org/officeDocument/2006/relationships/hyperlink" Target="mailto:torrescc@hacienda.go.cr" TargetMode="External"/><Relationship Id="rId5" Type="http://schemas.openxmlformats.org/officeDocument/2006/relationships/hyperlink" Target="mailto:nbrenesl@imas.go.cr" TargetMode="External"/><Relationship Id="rId10" Type="http://schemas.openxmlformats.org/officeDocument/2006/relationships/printerSettings" Target="../printerSettings/printerSettings1.bin"/><Relationship Id="rId4" Type="http://schemas.openxmlformats.org/officeDocument/2006/relationships/hyperlink" Target="mailto:charlyn.sanchez@presidencia.go.cr" TargetMode="External"/><Relationship Id="rId9" Type="http://schemas.openxmlformats.org/officeDocument/2006/relationships/hyperlink" Target="mailto:jlopez@incopesca.go.c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zoomScale="70" zoomScaleNormal="70" workbookViewId="0"/>
  </sheetViews>
  <sheetFormatPr baseColWidth="10" defaultRowHeight="15" x14ac:dyDescent="0.25"/>
  <cols>
    <col min="1" max="1" width="45.140625" style="16" bestFit="1" customWidth="1"/>
    <col min="2" max="2" width="16.140625" style="50" customWidth="1"/>
    <col min="3" max="3" width="45.140625" style="11" customWidth="1"/>
    <col min="4" max="4" width="11.42578125" style="50"/>
  </cols>
  <sheetData>
    <row r="1" spans="1:10" s="6" customFormat="1" x14ac:dyDescent="0.25">
      <c r="A1" s="15" t="s">
        <v>2</v>
      </c>
      <c r="B1" s="12" t="s">
        <v>11</v>
      </c>
      <c r="C1" s="14" t="s">
        <v>912</v>
      </c>
      <c r="D1" s="49" t="s">
        <v>1137</v>
      </c>
      <c r="E1"/>
      <c r="F1"/>
      <c r="G1"/>
      <c r="H1"/>
      <c r="I1"/>
      <c r="J1"/>
    </row>
    <row r="2" spans="1:10" ht="45" x14ac:dyDescent="0.25">
      <c r="A2" s="56" t="s">
        <v>12</v>
      </c>
      <c r="B2" s="61" t="s">
        <v>80</v>
      </c>
      <c r="C2" s="53" t="s">
        <v>913</v>
      </c>
      <c r="D2" s="50" t="s">
        <v>933</v>
      </c>
    </row>
    <row r="3" spans="1:10" ht="90" x14ac:dyDescent="0.25">
      <c r="A3" s="56" t="s">
        <v>909</v>
      </c>
      <c r="B3" s="61" t="s">
        <v>80</v>
      </c>
      <c r="C3" s="53" t="s">
        <v>914</v>
      </c>
      <c r="D3" s="50" t="s">
        <v>933</v>
      </c>
    </row>
    <row r="4" spans="1:10" x14ac:dyDescent="0.25">
      <c r="A4" s="18" t="s">
        <v>125</v>
      </c>
      <c r="B4" s="62" t="s">
        <v>80</v>
      </c>
      <c r="C4" s="57" t="s">
        <v>915</v>
      </c>
    </row>
    <row r="5" spans="1:10" ht="45" x14ac:dyDescent="0.25">
      <c r="A5" s="51" t="s">
        <v>126</v>
      </c>
      <c r="B5" s="61" t="s">
        <v>80</v>
      </c>
      <c r="C5" s="53" t="s">
        <v>917</v>
      </c>
    </row>
    <row r="6" spans="1:10" ht="30" x14ac:dyDescent="0.25">
      <c r="A6" s="58" t="s">
        <v>908</v>
      </c>
      <c r="B6" s="63" t="s">
        <v>80</v>
      </c>
      <c r="C6" s="59" t="s">
        <v>918</v>
      </c>
    </row>
    <row r="7" spans="1:10" ht="60" x14ac:dyDescent="0.25">
      <c r="A7" s="54" t="s">
        <v>145</v>
      </c>
      <c r="B7" s="64" t="s">
        <v>80</v>
      </c>
      <c r="C7" s="55" t="s">
        <v>916</v>
      </c>
    </row>
    <row r="8" spans="1:10" ht="22.5" customHeight="1" x14ac:dyDescent="0.25">
      <c r="A8" s="16" t="s">
        <v>313</v>
      </c>
      <c r="B8" s="50" t="s">
        <v>80</v>
      </c>
      <c r="C8" s="5" t="s">
        <v>931</v>
      </c>
    </row>
    <row r="9" spans="1:10" ht="30" x14ac:dyDescent="0.25">
      <c r="A9" s="51" t="s">
        <v>315</v>
      </c>
      <c r="B9" s="61" t="s">
        <v>80</v>
      </c>
      <c r="C9" s="52" t="s">
        <v>932</v>
      </c>
    </row>
    <row r="10" spans="1:10" ht="60" x14ac:dyDescent="0.25">
      <c r="A10" s="51" t="s">
        <v>367</v>
      </c>
      <c r="B10" s="61" t="s">
        <v>80</v>
      </c>
      <c r="C10" s="53" t="s">
        <v>926</v>
      </c>
      <c r="D10" s="50" t="s">
        <v>933</v>
      </c>
    </row>
    <row r="11" spans="1:10" x14ac:dyDescent="0.25">
      <c r="A11" s="51" t="s">
        <v>406</v>
      </c>
      <c r="B11" s="61" t="s">
        <v>80</v>
      </c>
      <c r="C11" s="52" t="s">
        <v>930</v>
      </c>
    </row>
    <row r="12" spans="1:10" ht="30" x14ac:dyDescent="0.25">
      <c r="A12" s="51" t="s">
        <v>427</v>
      </c>
      <c r="B12" s="61" t="s">
        <v>80</v>
      </c>
      <c r="C12" s="53" t="s">
        <v>927</v>
      </c>
    </row>
    <row r="13" spans="1:10" x14ac:dyDescent="0.25">
      <c r="A13" s="51" t="s">
        <v>468</v>
      </c>
      <c r="B13" s="61" t="s">
        <v>80</v>
      </c>
      <c r="C13" s="52" t="s">
        <v>928</v>
      </c>
    </row>
    <row r="14" spans="1:10" ht="30" x14ac:dyDescent="0.25">
      <c r="A14" s="51" t="s">
        <v>475</v>
      </c>
      <c r="B14" s="61" t="s">
        <v>80</v>
      </c>
      <c r="C14" s="52" t="s">
        <v>922</v>
      </c>
      <c r="D14" s="50" t="s">
        <v>933</v>
      </c>
    </row>
    <row r="15" spans="1:10" x14ac:dyDescent="0.25">
      <c r="A15" s="51" t="s">
        <v>481</v>
      </c>
      <c r="B15" s="61" t="s">
        <v>80</v>
      </c>
      <c r="C15" s="52" t="s">
        <v>929</v>
      </c>
      <c r="D15" s="50" t="s">
        <v>933</v>
      </c>
    </row>
    <row r="16" spans="1:10" ht="135" x14ac:dyDescent="0.25">
      <c r="A16" s="17" t="s">
        <v>538</v>
      </c>
      <c r="B16" s="50" t="s">
        <v>80</v>
      </c>
      <c r="C16" s="5" t="s">
        <v>919</v>
      </c>
    </row>
    <row r="17" spans="1:4" x14ac:dyDescent="0.25">
      <c r="A17" s="51" t="s">
        <v>537</v>
      </c>
      <c r="B17" s="61" t="s">
        <v>80</v>
      </c>
      <c r="C17" s="52" t="s">
        <v>920</v>
      </c>
    </row>
    <row r="18" spans="1:4" ht="60" x14ac:dyDescent="0.25">
      <c r="A18" s="17" t="s">
        <v>850</v>
      </c>
      <c r="B18" s="50" t="s">
        <v>80</v>
      </c>
      <c r="C18" s="5" t="s">
        <v>923</v>
      </c>
    </row>
    <row r="19" spans="1:4" x14ac:dyDescent="0.25">
      <c r="A19" s="51" t="s">
        <v>851</v>
      </c>
      <c r="B19" s="61" t="s">
        <v>80</v>
      </c>
      <c r="C19" s="52" t="s">
        <v>924</v>
      </c>
    </row>
    <row r="20" spans="1:4" x14ac:dyDescent="0.25">
      <c r="A20" s="56" t="s">
        <v>925</v>
      </c>
      <c r="B20" s="61" t="s">
        <v>933</v>
      </c>
      <c r="C20" s="52" t="s">
        <v>921</v>
      </c>
      <c r="D20" s="50" t="s">
        <v>933</v>
      </c>
    </row>
    <row r="21" spans="1:4" x14ac:dyDescent="0.25">
      <c r="A21" s="56" t="s">
        <v>1006</v>
      </c>
      <c r="B21" s="61"/>
      <c r="C21" s="60" t="s">
        <v>1008</v>
      </c>
    </row>
    <row r="22" spans="1:4" x14ac:dyDescent="0.25">
      <c r="A22" s="56" t="s">
        <v>1007</v>
      </c>
      <c r="B22" s="61"/>
      <c r="C22" s="60"/>
      <c r="D22" s="50" t="s">
        <v>933</v>
      </c>
    </row>
    <row r="23" spans="1:4" x14ac:dyDescent="0.25">
      <c r="A23" s="56" t="s">
        <v>1114</v>
      </c>
      <c r="B23" s="61"/>
      <c r="C23" s="60"/>
    </row>
    <row r="24" spans="1:4" x14ac:dyDescent="0.25">
      <c r="A24" s="56" t="s">
        <v>1066</v>
      </c>
      <c r="B24" s="61"/>
      <c r="C24" s="60"/>
      <c r="D24" s="50" t="s">
        <v>933</v>
      </c>
    </row>
    <row r="25" spans="1:4" x14ac:dyDescent="0.25">
      <c r="A25" s="56" t="s">
        <v>1067</v>
      </c>
      <c r="B25" s="61"/>
      <c r="C25" s="60"/>
    </row>
    <row r="26" spans="1:4" x14ac:dyDescent="0.25">
      <c r="A26" s="56" t="s">
        <v>1070</v>
      </c>
      <c r="B26" s="61"/>
      <c r="C26" s="60"/>
    </row>
    <row r="27" spans="1:4" x14ac:dyDescent="0.25">
      <c r="A27" s="16" t="s">
        <v>1191</v>
      </c>
    </row>
  </sheetData>
  <hyperlinks>
    <hyperlink ref="C4" r:id="rId1" xr:uid="{00000000-0004-0000-0000-000000000000}"/>
    <hyperlink ref="C17" r:id="rId2" xr:uid="{00000000-0004-0000-0000-000001000000}"/>
    <hyperlink ref="C20" r:id="rId3" xr:uid="{00000000-0004-0000-0000-000002000000}"/>
    <hyperlink ref="C14" r:id="rId4" xr:uid="{00000000-0004-0000-0000-000003000000}"/>
    <hyperlink ref="C19" r:id="rId5" xr:uid="{00000000-0004-0000-0000-000004000000}"/>
    <hyperlink ref="C13" r:id="rId6" xr:uid="{00000000-0004-0000-0000-000005000000}"/>
    <hyperlink ref="C15" r:id="rId7" xr:uid="{00000000-0004-0000-0000-000006000000}"/>
    <hyperlink ref="C11" r:id="rId8" xr:uid="{00000000-0004-0000-0000-000007000000}"/>
    <hyperlink ref="C9" r:id="rId9" xr:uid="{00000000-0004-0000-0000-000008000000}"/>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58"/>
  <sheetViews>
    <sheetView zoomScale="85" zoomScaleNormal="85" workbookViewId="0">
      <selection activeCell="K26" sqref="K26:L26"/>
    </sheetView>
  </sheetViews>
  <sheetFormatPr baseColWidth="10" defaultRowHeight="15" x14ac:dyDescent="0.25"/>
  <cols>
    <col min="1" max="1" width="4.5703125" style="360" customWidth="1"/>
    <col min="2" max="2" width="8.28515625" style="360" customWidth="1"/>
    <col min="3" max="5" width="5" style="360" customWidth="1"/>
    <col min="6" max="6" width="20.140625" style="473" customWidth="1"/>
    <col min="7" max="7" width="14.7109375" style="360" customWidth="1"/>
    <col min="8" max="8" width="21.5703125" style="360" customWidth="1"/>
    <col min="9" max="9" width="11.42578125" style="475"/>
    <col min="10" max="10" width="16.42578125" style="358" bestFit="1" customWidth="1"/>
    <col min="11" max="11" width="15.140625" style="360" customWidth="1"/>
    <col min="12" max="12" width="14.5703125" style="454" customWidth="1"/>
    <col min="13" max="14" width="11.42578125" style="360"/>
    <col min="15" max="15" width="18.85546875" style="360" bestFit="1" customWidth="1"/>
    <col min="16" max="16" width="15.140625" style="360" bestFit="1" customWidth="1"/>
    <col min="17" max="16384" width="11.42578125" style="360"/>
  </cols>
  <sheetData>
    <row r="1" spans="1:13" ht="40.5" customHeight="1" x14ac:dyDescent="0.25">
      <c r="A1" s="578" t="s">
        <v>2227</v>
      </c>
      <c r="B1" s="578"/>
      <c r="C1" s="578"/>
      <c r="D1" s="578"/>
      <c r="E1" s="578"/>
      <c r="F1" s="578"/>
      <c r="G1" s="578"/>
      <c r="H1" s="578"/>
      <c r="I1" s="578"/>
      <c r="J1" s="578"/>
      <c r="K1" s="578"/>
      <c r="L1" s="578"/>
    </row>
    <row r="2" spans="1:13" ht="30" x14ac:dyDescent="0.25">
      <c r="A2" s="551" t="s">
        <v>2005</v>
      </c>
      <c r="B2" s="552"/>
      <c r="C2" s="552"/>
      <c r="D2" s="552"/>
      <c r="E2" s="553"/>
      <c r="F2" s="361" t="s">
        <v>2006</v>
      </c>
      <c r="G2" s="361" t="s">
        <v>2007</v>
      </c>
      <c r="H2" s="361" t="s">
        <v>2008</v>
      </c>
      <c r="I2" s="362" t="s">
        <v>8</v>
      </c>
      <c r="J2" s="363" t="s">
        <v>2009</v>
      </c>
      <c r="K2" s="361" t="s">
        <v>2010</v>
      </c>
      <c r="L2" s="361" t="s">
        <v>2011</v>
      </c>
    </row>
    <row r="3" spans="1:13" ht="15.75" thickBot="1" x14ac:dyDescent="0.3">
      <c r="A3" s="579" t="s">
        <v>2012</v>
      </c>
      <c r="B3" s="579"/>
      <c r="C3" s="579"/>
      <c r="D3" s="579"/>
      <c r="E3" s="579"/>
      <c r="F3" s="579"/>
      <c r="G3" s="579"/>
      <c r="H3" s="579"/>
      <c r="I3" s="579"/>
      <c r="J3" s="579"/>
      <c r="K3" s="579"/>
      <c r="L3" s="580"/>
    </row>
    <row r="4" spans="1:13" ht="41.25" customHeight="1" x14ac:dyDescent="0.25">
      <c r="A4" s="457" t="s">
        <v>2013</v>
      </c>
      <c r="B4" s="458">
        <v>42227</v>
      </c>
      <c r="C4" s="458" t="s">
        <v>1997</v>
      </c>
      <c r="D4" s="458" t="s">
        <v>339</v>
      </c>
      <c r="E4" s="458">
        <v>71</v>
      </c>
      <c r="F4" s="459" t="s">
        <v>1977</v>
      </c>
      <c r="G4" s="459" t="s">
        <v>2145</v>
      </c>
      <c r="H4" s="459" t="s">
        <v>2146</v>
      </c>
      <c r="I4" s="474">
        <v>1</v>
      </c>
      <c r="J4" s="468">
        <v>265951800</v>
      </c>
      <c r="K4" s="459" t="s">
        <v>339</v>
      </c>
      <c r="L4" s="460" t="s">
        <v>2060</v>
      </c>
      <c r="M4" s="521" t="s">
        <v>2260</v>
      </c>
    </row>
    <row r="5" spans="1:13" ht="41.25" customHeight="1" x14ac:dyDescent="0.25">
      <c r="A5" s="464" t="s">
        <v>2013</v>
      </c>
      <c r="B5" s="344">
        <v>42227</v>
      </c>
      <c r="C5" s="344" t="s">
        <v>1996</v>
      </c>
      <c r="D5" s="344" t="s">
        <v>339</v>
      </c>
      <c r="E5" s="344">
        <v>72</v>
      </c>
      <c r="F5" s="246" t="s">
        <v>1977</v>
      </c>
      <c r="G5" s="447" t="s">
        <v>2168</v>
      </c>
      <c r="H5" s="451" t="s">
        <v>2169</v>
      </c>
      <c r="I5" s="469">
        <v>1</v>
      </c>
      <c r="J5" s="357">
        <v>45570000</v>
      </c>
      <c r="K5" s="346" t="s">
        <v>339</v>
      </c>
      <c r="L5" s="476" t="s">
        <v>2051</v>
      </c>
      <c r="M5" s="521" t="s">
        <v>2260</v>
      </c>
    </row>
    <row r="6" spans="1:13" ht="41.25" customHeight="1" x14ac:dyDescent="0.25">
      <c r="A6" s="464" t="s">
        <v>2013</v>
      </c>
      <c r="B6" s="344">
        <v>42227</v>
      </c>
      <c r="C6" s="344" t="s">
        <v>1994</v>
      </c>
      <c r="D6" s="344" t="s">
        <v>339</v>
      </c>
      <c r="E6" s="344">
        <v>73</v>
      </c>
      <c r="F6" s="346" t="s">
        <v>773</v>
      </c>
      <c r="G6" s="346" t="s">
        <v>835</v>
      </c>
      <c r="H6" s="451" t="s">
        <v>2150</v>
      </c>
      <c r="I6" s="346" t="s">
        <v>2163</v>
      </c>
      <c r="J6" s="357">
        <v>33807690</v>
      </c>
      <c r="K6" s="346" t="s">
        <v>339</v>
      </c>
      <c r="L6" s="476" t="s">
        <v>1796</v>
      </c>
      <c r="M6" s="521" t="s">
        <v>2260</v>
      </c>
    </row>
    <row r="7" spans="1:13" ht="41.25" customHeight="1" x14ac:dyDescent="0.25">
      <c r="A7" s="464" t="s">
        <v>2013</v>
      </c>
      <c r="B7" s="344">
        <v>42227</v>
      </c>
      <c r="C7" s="344" t="s">
        <v>1994</v>
      </c>
      <c r="D7" s="344" t="s">
        <v>339</v>
      </c>
      <c r="E7" s="344">
        <v>74</v>
      </c>
      <c r="F7" s="346" t="s">
        <v>773</v>
      </c>
      <c r="G7" s="346" t="s">
        <v>835</v>
      </c>
      <c r="H7" s="451" t="s">
        <v>2151</v>
      </c>
      <c r="I7" s="346" t="s">
        <v>2163</v>
      </c>
      <c r="J7" s="357">
        <v>10583210.550000001</v>
      </c>
      <c r="K7" s="346" t="s">
        <v>339</v>
      </c>
      <c r="L7" s="476" t="s">
        <v>1796</v>
      </c>
      <c r="M7" s="521" t="s">
        <v>2260</v>
      </c>
    </row>
    <row r="8" spans="1:13" ht="41.25" customHeight="1" x14ac:dyDescent="0.25">
      <c r="A8" s="464" t="s">
        <v>2013</v>
      </c>
      <c r="B8" s="344">
        <v>42227</v>
      </c>
      <c r="C8" s="344" t="s">
        <v>1995</v>
      </c>
      <c r="D8" s="344" t="s">
        <v>339</v>
      </c>
      <c r="E8" s="344">
        <v>75</v>
      </c>
      <c r="F8" s="246" t="s">
        <v>2152</v>
      </c>
      <c r="G8" s="246" t="s">
        <v>2153</v>
      </c>
      <c r="H8" s="451" t="s">
        <v>2157</v>
      </c>
      <c r="I8" s="356">
        <v>9</v>
      </c>
      <c r="J8" s="357">
        <v>283500</v>
      </c>
      <c r="K8" s="346" t="s">
        <v>339</v>
      </c>
      <c r="L8" s="377" t="s">
        <v>2057</v>
      </c>
    </row>
    <row r="9" spans="1:13" ht="41.25" customHeight="1" x14ac:dyDescent="0.25">
      <c r="A9" s="464" t="s">
        <v>2013</v>
      </c>
      <c r="B9" s="344">
        <v>42227</v>
      </c>
      <c r="C9" s="344" t="s">
        <v>1995</v>
      </c>
      <c r="D9" s="344" t="s">
        <v>339</v>
      </c>
      <c r="E9" s="344">
        <v>76</v>
      </c>
      <c r="F9" s="246" t="s">
        <v>2152</v>
      </c>
      <c r="G9" s="246" t="s">
        <v>2154</v>
      </c>
      <c r="H9" s="470" t="s">
        <v>2158</v>
      </c>
      <c r="I9" s="356">
        <v>60</v>
      </c>
      <c r="J9" s="357">
        <v>714000</v>
      </c>
      <c r="K9" s="346" t="s">
        <v>339</v>
      </c>
      <c r="L9" s="377" t="s">
        <v>2057</v>
      </c>
    </row>
    <row r="10" spans="1:13" ht="41.25" customHeight="1" x14ac:dyDescent="0.25">
      <c r="A10" s="464" t="s">
        <v>2013</v>
      </c>
      <c r="B10" s="344">
        <v>42227</v>
      </c>
      <c r="C10" s="344" t="s">
        <v>1995</v>
      </c>
      <c r="D10" s="344" t="s">
        <v>339</v>
      </c>
      <c r="E10" s="344">
        <v>77</v>
      </c>
      <c r="F10" s="246" t="s">
        <v>2152</v>
      </c>
      <c r="G10" s="246" t="s">
        <v>2155</v>
      </c>
      <c r="H10" s="470" t="s">
        <v>2159</v>
      </c>
      <c r="I10" s="356">
        <v>3</v>
      </c>
      <c r="J10" s="357">
        <v>847500</v>
      </c>
      <c r="K10" s="346" t="s">
        <v>339</v>
      </c>
      <c r="L10" s="377" t="s">
        <v>2057</v>
      </c>
    </row>
    <row r="11" spans="1:13" ht="41.25" customHeight="1" x14ac:dyDescent="0.25">
      <c r="A11" s="464" t="s">
        <v>2013</v>
      </c>
      <c r="B11" s="344">
        <v>42227</v>
      </c>
      <c r="C11" s="344" t="s">
        <v>1995</v>
      </c>
      <c r="D11" s="344" t="s">
        <v>339</v>
      </c>
      <c r="E11" s="344">
        <v>78</v>
      </c>
      <c r="F11" s="246" t="s">
        <v>2152</v>
      </c>
      <c r="G11" s="367" t="s">
        <v>2162</v>
      </c>
      <c r="H11" s="451" t="s">
        <v>2160</v>
      </c>
      <c r="I11" s="356">
        <v>3500</v>
      </c>
      <c r="J11" s="357">
        <v>17500000</v>
      </c>
      <c r="K11" s="346" t="s">
        <v>339</v>
      </c>
      <c r="L11" s="377" t="s">
        <v>2057</v>
      </c>
    </row>
    <row r="12" spans="1:13" ht="41.25" customHeight="1" x14ac:dyDescent="0.25">
      <c r="A12" s="464" t="s">
        <v>2013</v>
      </c>
      <c r="B12" s="344">
        <v>42227</v>
      </c>
      <c r="C12" s="344" t="s">
        <v>1995</v>
      </c>
      <c r="D12" s="344" t="s">
        <v>339</v>
      </c>
      <c r="E12" s="344">
        <v>79</v>
      </c>
      <c r="F12" s="246" t="s">
        <v>2152</v>
      </c>
      <c r="G12" s="246" t="s">
        <v>2156</v>
      </c>
      <c r="H12" s="470" t="s">
        <v>2161</v>
      </c>
      <c r="I12" s="356">
        <v>2</v>
      </c>
      <c r="J12" s="357">
        <v>1500000</v>
      </c>
      <c r="K12" s="346" t="s">
        <v>339</v>
      </c>
      <c r="L12" s="377" t="s">
        <v>2057</v>
      </c>
    </row>
    <row r="13" spans="1:13" ht="41.25" customHeight="1" x14ac:dyDescent="0.25">
      <c r="A13" s="464" t="s">
        <v>2013</v>
      </c>
      <c r="B13" s="344">
        <v>42227</v>
      </c>
      <c r="C13" s="344" t="s">
        <v>1994</v>
      </c>
      <c r="D13" s="344" t="s">
        <v>339</v>
      </c>
      <c r="E13" s="344">
        <v>80</v>
      </c>
      <c r="F13" s="346" t="s">
        <v>2149</v>
      </c>
      <c r="G13" s="346" t="s">
        <v>2148</v>
      </c>
      <c r="H13" s="451" t="s">
        <v>2147</v>
      </c>
      <c r="I13" s="447">
        <v>1</v>
      </c>
      <c r="J13" s="359">
        <v>75867113</v>
      </c>
      <c r="K13" s="346" t="s">
        <v>339</v>
      </c>
      <c r="L13" s="476" t="s">
        <v>1796</v>
      </c>
    </row>
    <row r="14" spans="1:13" ht="41.25" customHeight="1" x14ac:dyDescent="0.25">
      <c r="A14" s="464" t="s">
        <v>2013</v>
      </c>
      <c r="B14" s="344">
        <v>42227</v>
      </c>
      <c r="C14" s="344" t="s">
        <v>1994</v>
      </c>
      <c r="D14" s="344" t="s">
        <v>339</v>
      </c>
      <c r="E14" s="344">
        <v>81</v>
      </c>
      <c r="F14" s="246" t="s">
        <v>2149</v>
      </c>
      <c r="G14" s="367" t="s">
        <v>2164</v>
      </c>
      <c r="H14" s="367" t="s">
        <v>2167</v>
      </c>
      <c r="I14" s="469">
        <v>1</v>
      </c>
      <c r="J14" s="357">
        <v>716000</v>
      </c>
      <c r="K14" s="346" t="s">
        <v>339</v>
      </c>
      <c r="L14" s="476" t="s">
        <v>1796</v>
      </c>
    </row>
    <row r="15" spans="1:13" ht="41.25" customHeight="1" x14ac:dyDescent="0.25">
      <c r="A15" s="464" t="s">
        <v>2013</v>
      </c>
      <c r="B15" s="344">
        <v>42227</v>
      </c>
      <c r="C15" s="344" t="s">
        <v>1994</v>
      </c>
      <c r="D15" s="344" t="s">
        <v>339</v>
      </c>
      <c r="E15" s="344">
        <v>82</v>
      </c>
      <c r="F15" s="246" t="s">
        <v>2149</v>
      </c>
      <c r="G15" s="367" t="s">
        <v>2165</v>
      </c>
      <c r="H15" s="367" t="s">
        <v>2167</v>
      </c>
      <c r="I15" s="469">
        <v>1</v>
      </c>
      <c r="J15" s="357">
        <v>2380000</v>
      </c>
      <c r="K15" s="346" t="s">
        <v>339</v>
      </c>
      <c r="L15" s="476" t="s">
        <v>1796</v>
      </c>
    </row>
    <row r="16" spans="1:13" ht="41.25" customHeight="1" x14ac:dyDescent="0.25">
      <c r="A16" s="464" t="s">
        <v>2013</v>
      </c>
      <c r="B16" s="344">
        <v>42227</v>
      </c>
      <c r="C16" s="344" t="s">
        <v>1994</v>
      </c>
      <c r="D16" s="344" t="s">
        <v>339</v>
      </c>
      <c r="E16" s="344">
        <v>83</v>
      </c>
      <c r="F16" s="246" t="s">
        <v>2149</v>
      </c>
      <c r="G16" s="367" t="s">
        <v>2166</v>
      </c>
      <c r="H16" s="367" t="s">
        <v>2167</v>
      </c>
      <c r="I16" s="469">
        <v>1</v>
      </c>
      <c r="J16" s="357">
        <v>1535000</v>
      </c>
      <c r="K16" s="346" t="s">
        <v>339</v>
      </c>
      <c r="L16" s="476" t="s">
        <v>1796</v>
      </c>
    </row>
    <row r="17" spans="1:12" ht="41.25" customHeight="1" x14ac:dyDescent="0.25">
      <c r="A17" s="464" t="s">
        <v>2013</v>
      </c>
      <c r="B17" s="344">
        <v>42227</v>
      </c>
      <c r="C17" s="344" t="s">
        <v>1998</v>
      </c>
      <c r="D17" s="344" t="s">
        <v>339</v>
      </c>
      <c r="E17" s="344">
        <v>84</v>
      </c>
      <c r="F17" s="346" t="s">
        <v>2075</v>
      </c>
      <c r="G17" s="367" t="s">
        <v>2170</v>
      </c>
      <c r="H17" s="367"/>
      <c r="I17" s="367">
        <v>1840</v>
      </c>
      <c r="J17" s="471">
        <v>2576000</v>
      </c>
      <c r="K17" s="346" t="s">
        <v>339</v>
      </c>
      <c r="L17" s="476" t="s">
        <v>2000</v>
      </c>
    </row>
    <row r="18" spans="1:12" ht="41.25" customHeight="1" x14ac:dyDescent="0.25">
      <c r="A18" s="464" t="s">
        <v>2013</v>
      </c>
      <c r="B18" s="344">
        <v>42227</v>
      </c>
      <c r="C18" s="344" t="s">
        <v>1998</v>
      </c>
      <c r="D18" s="344" t="s">
        <v>339</v>
      </c>
      <c r="E18" s="344">
        <v>85</v>
      </c>
      <c r="F18" s="346" t="s">
        <v>2075</v>
      </c>
      <c r="G18" s="367" t="s">
        <v>2171</v>
      </c>
      <c r="H18" s="367"/>
      <c r="I18" s="367">
        <v>1840</v>
      </c>
      <c r="J18" s="471">
        <v>2440000</v>
      </c>
      <c r="K18" s="346" t="s">
        <v>339</v>
      </c>
      <c r="L18" s="476" t="s">
        <v>2000</v>
      </c>
    </row>
    <row r="19" spans="1:12" ht="41.25" customHeight="1" x14ac:dyDescent="0.25">
      <c r="A19" s="464" t="s">
        <v>2013</v>
      </c>
      <c r="B19" s="344">
        <v>42227</v>
      </c>
      <c r="C19" s="344" t="s">
        <v>1998</v>
      </c>
      <c r="D19" s="344" t="s">
        <v>339</v>
      </c>
      <c r="E19" s="344">
        <v>86</v>
      </c>
      <c r="F19" s="346" t="s">
        <v>2075</v>
      </c>
      <c r="G19" s="367" t="s">
        <v>2172</v>
      </c>
      <c r="H19" s="367"/>
      <c r="I19" s="367">
        <v>800</v>
      </c>
      <c r="J19" s="471">
        <v>4760000</v>
      </c>
      <c r="K19" s="346" t="s">
        <v>339</v>
      </c>
      <c r="L19" s="476" t="s">
        <v>2000</v>
      </c>
    </row>
    <row r="20" spans="1:12" ht="41.25" customHeight="1" x14ac:dyDescent="0.25">
      <c r="A20" s="464" t="s">
        <v>2013</v>
      </c>
      <c r="B20" s="344">
        <v>42227</v>
      </c>
      <c r="C20" s="344" t="s">
        <v>1998</v>
      </c>
      <c r="D20" s="344" t="s">
        <v>339</v>
      </c>
      <c r="E20" s="344">
        <v>87</v>
      </c>
      <c r="F20" s="346" t="s">
        <v>2075</v>
      </c>
      <c r="G20" s="367" t="s">
        <v>2173</v>
      </c>
      <c r="H20" s="367"/>
      <c r="I20" s="367">
        <v>80</v>
      </c>
      <c r="J20" s="471">
        <v>216800</v>
      </c>
      <c r="K20" s="346" t="s">
        <v>339</v>
      </c>
      <c r="L20" s="476" t="s">
        <v>2000</v>
      </c>
    </row>
    <row r="21" spans="1:12" ht="41.25" customHeight="1" x14ac:dyDescent="0.25">
      <c r="A21" s="464" t="s">
        <v>2013</v>
      </c>
      <c r="B21" s="344">
        <v>42227</v>
      </c>
      <c r="C21" s="344" t="s">
        <v>1998</v>
      </c>
      <c r="D21" s="344" t="s">
        <v>339</v>
      </c>
      <c r="E21" s="344">
        <v>88</v>
      </c>
      <c r="F21" s="346" t="s">
        <v>2075</v>
      </c>
      <c r="G21" s="367" t="s">
        <v>2174</v>
      </c>
      <c r="H21" s="367"/>
      <c r="I21" s="367">
        <v>1600</v>
      </c>
      <c r="J21" s="471">
        <v>3032000</v>
      </c>
      <c r="K21" s="346" t="s">
        <v>339</v>
      </c>
      <c r="L21" s="476" t="s">
        <v>2000</v>
      </c>
    </row>
    <row r="22" spans="1:12" ht="41.25" customHeight="1" x14ac:dyDescent="0.25">
      <c r="A22" s="464" t="s">
        <v>2013</v>
      </c>
      <c r="B22" s="344">
        <v>42227</v>
      </c>
      <c r="C22" s="344" t="s">
        <v>1998</v>
      </c>
      <c r="D22" s="344" t="s">
        <v>339</v>
      </c>
      <c r="E22" s="344">
        <v>89</v>
      </c>
      <c r="F22" s="346" t="s">
        <v>2075</v>
      </c>
      <c r="G22" s="367" t="s">
        <v>2175</v>
      </c>
      <c r="H22" s="367" t="s">
        <v>2211</v>
      </c>
      <c r="I22" s="367">
        <v>560</v>
      </c>
      <c r="J22" s="471">
        <v>6708800</v>
      </c>
      <c r="K22" s="346" t="s">
        <v>339</v>
      </c>
      <c r="L22" s="476" t="s">
        <v>2000</v>
      </c>
    </row>
    <row r="23" spans="1:12" ht="41.25" customHeight="1" x14ac:dyDescent="0.25">
      <c r="A23" s="464" t="s">
        <v>2013</v>
      </c>
      <c r="B23" s="344">
        <v>42227</v>
      </c>
      <c r="C23" s="344" t="s">
        <v>1998</v>
      </c>
      <c r="D23" s="344" t="s">
        <v>339</v>
      </c>
      <c r="E23" s="344">
        <v>90</v>
      </c>
      <c r="F23" s="346" t="s">
        <v>2075</v>
      </c>
      <c r="G23" s="367" t="s">
        <v>2176</v>
      </c>
      <c r="H23" s="367" t="s">
        <v>2212</v>
      </c>
      <c r="I23" s="367">
        <v>171</v>
      </c>
      <c r="J23" s="471">
        <v>392400</v>
      </c>
      <c r="K23" s="346" t="s">
        <v>339</v>
      </c>
      <c r="L23" s="476" t="s">
        <v>2000</v>
      </c>
    </row>
    <row r="24" spans="1:12" ht="41.25" customHeight="1" x14ac:dyDescent="0.25">
      <c r="A24" s="464" t="s">
        <v>2013</v>
      </c>
      <c r="B24" s="344">
        <v>42227</v>
      </c>
      <c r="C24" s="344" t="s">
        <v>1998</v>
      </c>
      <c r="D24" s="344" t="s">
        <v>339</v>
      </c>
      <c r="E24" s="344">
        <v>91</v>
      </c>
      <c r="F24" s="346" t="s">
        <v>2075</v>
      </c>
      <c r="G24" s="367" t="s">
        <v>2177</v>
      </c>
      <c r="H24" s="367" t="s">
        <v>2213</v>
      </c>
      <c r="I24" s="367">
        <v>100</v>
      </c>
      <c r="J24" s="471">
        <v>236500</v>
      </c>
      <c r="K24" s="346" t="s">
        <v>339</v>
      </c>
      <c r="L24" s="476" t="s">
        <v>2000</v>
      </c>
    </row>
    <row r="25" spans="1:12" ht="41.25" customHeight="1" x14ac:dyDescent="0.25">
      <c r="A25" s="464" t="s">
        <v>2013</v>
      </c>
      <c r="B25" s="344">
        <v>42227</v>
      </c>
      <c r="C25" s="344" t="s">
        <v>1998</v>
      </c>
      <c r="D25" s="344" t="s">
        <v>339</v>
      </c>
      <c r="E25" s="344">
        <v>92</v>
      </c>
      <c r="F25" s="346" t="s">
        <v>2075</v>
      </c>
      <c r="G25" s="367" t="s">
        <v>2178</v>
      </c>
      <c r="H25" s="367" t="s">
        <v>2214</v>
      </c>
      <c r="I25" s="367">
        <v>140</v>
      </c>
      <c r="J25" s="471">
        <v>733950</v>
      </c>
      <c r="K25" s="346" t="s">
        <v>339</v>
      </c>
      <c r="L25" s="476" t="s">
        <v>2000</v>
      </c>
    </row>
    <row r="26" spans="1:12" ht="41.25" customHeight="1" x14ac:dyDescent="0.25">
      <c r="A26" s="464" t="s">
        <v>2013</v>
      </c>
      <c r="B26" s="344">
        <v>42227</v>
      </c>
      <c r="C26" s="344" t="s">
        <v>1998</v>
      </c>
      <c r="D26" s="344" t="s">
        <v>339</v>
      </c>
      <c r="E26" s="344">
        <v>93</v>
      </c>
      <c r="F26" s="346" t="s">
        <v>2075</v>
      </c>
      <c r="G26" s="367" t="s">
        <v>2179</v>
      </c>
      <c r="H26" s="367" t="s">
        <v>2215</v>
      </c>
      <c r="I26" s="367">
        <v>94</v>
      </c>
      <c r="J26" s="471">
        <v>595678</v>
      </c>
      <c r="K26" s="346" t="s">
        <v>339</v>
      </c>
      <c r="L26" s="476" t="s">
        <v>2000</v>
      </c>
    </row>
    <row r="27" spans="1:12" ht="41.25" customHeight="1" x14ac:dyDescent="0.25">
      <c r="A27" s="464" t="s">
        <v>2013</v>
      </c>
      <c r="B27" s="344">
        <v>42227</v>
      </c>
      <c r="C27" s="344" t="s">
        <v>1998</v>
      </c>
      <c r="D27" s="344" t="s">
        <v>339</v>
      </c>
      <c r="E27" s="344">
        <v>94</v>
      </c>
      <c r="F27" s="346" t="s">
        <v>2075</v>
      </c>
      <c r="G27" s="367" t="s">
        <v>2180</v>
      </c>
      <c r="H27" s="367" t="s">
        <v>2216</v>
      </c>
      <c r="I27" s="367">
        <v>120</v>
      </c>
      <c r="J27" s="471">
        <v>1470240</v>
      </c>
      <c r="K27" s="346" t="s">
        <v>339</v>
      </c>
      <c r="L27" s="476" t="s">
        <v>2000</v>
      </c>
    </row>
    <row r="28" spans="1:12" ht="41.25" customHeight="1" x14ac:dyDescent="0.25">
      <c r="A28" s="464" t="s">
        <v>2013</v>
      </c>
      <c r="B28" s="344">
        <v>42227</v>
      </c>
      <c r="C28" s="344" t="s">
        <v>1998</v>
      </c>
      <c r="D28" s="344" t="s">
        <v>339</v>
      </c>
      <c r="E28" s="344">
        <v>95</v>
      </c>
      <c r="F28" s="346" t="s">
        <v>2075</v>
      </c>
      <c r="G28" s="367" t="s">
        <v>2181</v>
      </c>
      <c r="H28" s="367" t="s">
        <v>2217</v>
      </c>
      <c r="I28" s="367">
        <v>40</v>
      </c>
      <c r="J28" s="471">
        <v>211000</v>
      </c>
      <c r="K28" s="346" t="s">
        <v>339</v>
      </c>
      <c r="L28" s="476" t="s">
        <v>2000</v>
      </c>
    </row>
    <row r="29" spans="1:12" ht="41.25" customHeight="1" x14ac:dyDescent="0.25">
      <c r="A29" s="464" t="s">
        <v>2013</v>
      </c>
      <c r="B29" s="344">
        <v>42227</v>
      </c>
      <c r="C29" s="344" t="s">
        <v>1998</v>
      </c>
      <c r="D29" s="344" t="s">
        <v>339</v>
      </c>
      <c r="E29" s="344">
        <v>96</v>
      </c>
      <c r="F29" s="346" t="s">
        <v>2075</v>
      </c>
      <c r="G29" s="367" t="s">
        <v>2182</v>
      </c>
      <c r="H29" s="367" t="s">
        <v>2218</v>
      </c>
      <c r="I29" s="367">
        <v>40</v>
      </c>
      <c r="J29" s="471">
        <v>103600</v>
      </c>
      <c r="K29" s="346" t="s">
        <v>339</v>
      </c>
      <c r="L29" s="476" t="s">
        <v>2000</v>
      </c>
    </row>
    <row r="30" spans="1:12" ht="41.25" customHeight="1" x14ac:dyDescent="0.25">
      <c r="A30" s="464" t="s">
        <v>2013</v>
      </c>
      <c r="B30" s="344">
        <v>42227</v>
      </c>
      <c r="C30" s="344" t="s">
        <v>1998</v>
      </c>
      <c r="D30" s="344" t="s">
        <v>339</v>
      </c>
      <c r="E30" s="344">
        <v>97</v>
      </c>
      <c r="F30" s="346" t="s">
        <v>2075</v>
      </c>
      <c r="G30" s="367" t="s">
        <v>2183</v>
      </c>
      <c r="H30" s="367" t="s">
        <v>2219</v>
      </c>
      <c r="I30" s="367">
        <v>40</v>
      </c>
      <c r="J30" s="471">
        <v>114600</v>
      </c>
      <c r="K30" s="346" t="s">
        <v>339</v>
      </c>
      <c r="L30" s="476" t="s">
        <v>2000</v>
      </c>
    </row>
    <row r="31" spans="1:12" ht="41.25" customHeight="1" x14ac:dyDescent="0.25">
      <c r="A31" s="464" t="s">
        <v>2013</v>
      </c>
      <c r="B31" s="344">
        <v>42227</v>
      </c>
      <c r="C31" s="344" t="s">
        <v>1998</v>
      </c>
      <c r="D31" s="344" t="s">
        <v>339</v>
      </c>
      <c r="E31" s="344">
        <v>98</v>
      </c>
      <c r="F31" s="346" t="s">
        <v>2075</v>
      </c>
      <c r="G31" s="367" t="s">
        <v>2184</v>
      </c>
      <c r="H31" s="367"/>
      <c r="I31" s="367">
        <v>4400</v>
      </c>
      <c r="J31" s="471">
        <v>1091200</v>
      </c>
      <c r="K31" s="346" t="s">
        <v>339</v>
      </c>
      <c r="L31" s="476" t="s">
        <v>2000</v>
      </c>
    </row>
    <row r="32" spans="1:12" ht="41.25" customHeight="1" x14ac:dyDescent="0.25">
      <c r="A32" s="464" t="s">
        <v>2013</v>
      </c>
      <c r="B32" s="344">
        <v>42227</v>
      </c>
      <c r="C32" s="344" t="s">
        <v>1998</v>
      </c>
      <c r="D32" s="344" t="s">
        <v>339</v>
      </c>
      <c r="E32" s="344">
        <v>99</v>
      </c>
      <c r="F32" s="346" t="s">
        <v>2075</v>
      </c>
      <c r="G32" s="367" t="s">
        <v>2185</v>
      </c>
      <c r="H32" s="367" t="s">
        <v>2211</v>
      </c>
      <c r="I32" s="367">
        <v>164</v>
      </c>
      <c r="J32" s="471">
        <v>1730200</v>
      </c>
      <c r="K32" s="346" t="s">
        <v>339</v>
      </c>
      <c r="L32" s="476" t="s">
        <v>2000</v>
      </c>
    </row>
    <row r="33" spans="1:12" ht="41.25" customHeight="1" x14ac:dyDescent="0.25">
      <c r="A33" s="464" t="s">
        <v>2013</v>
      </c>
      <c r="B33" s="344">
        <v>42227</v>
      </c>
      <c r="C33" s="344" t="s">
        <v>1998</v>
      </c>
      <c r="D33" s="344" t="s">
        <v>339</v>
      </c>
      <c r="E33" s="344">
        <v>100</v>
      </c>
      <c r="F33" s="346" t="s">
        <v>2075</v>
      </c>
      <c r="G33" s="367" t="s">
        <v>2186</v>
      </c>
      <c r="H33" s="367" t="s">
        <v>2220</v>
      </c>
      <c r="I33" s="367">
        <v>160</v>
      </c>
      <c r="J33" s="471">
        <v>788000</v>
      </c>
      <c r="K33" s="346" t="s">
        <v>339</v>
      </c>
      <c r="L33" s="476" t="s">
        <v>2000</v>
      </c>
    </row>
    <row r="34" spans="1:12" ht="41.25" customHeight="1" x14ac:dyDescent="0.25">
      <c r="A34" s="464" t="s">
        <v>2013</v>
      </c>
      <c r="B34" s="344">
        <v>42227</v>
      </c>
      <c r="C34" s="344" t="s">
        <v>1998</v>
      </c>
      <c r="D34" s="344" t="s">
        <v>339</v>
      </c>
      <c r="E34" s="344">
        <v>101</v>
      </c>
      <c r="F34" s="346" t="s">
        <v>2075</v>
      </c>
      <c r="G34" s="367" t="s">
        <v>2187</v>
      </c>
      <c r="H34" s="367" t="s">
        <v>2221</v>
      </c>
      <c r="I34" s="367">
        <v>160</v>
      </c>
      <c r="J34" s="471">
        <v>848000</v>
      </c>
      <c r="K34" s="346" t="s">
        <v>339</v>
      </c>
      <c r="L34" s="476" t="s">
        <v>2000</v>
      </c>
    </row>
    <row r="35" spans="1:12" ht="41.25" customHeight="1" x14ac:dyDescent="0.25">
      <c r="A35" s="464" t="s">
        <v>2013</v>
      </c>
      <c r="B35" s="344">
        <v>42227</v>
      </c>
      <c r="C35" s="344" t="s">
        <v>1998</v>
      </c>
      <c r="D35" s="344" t="s">
        <v>339</v>
      </c>
      <c r="E35" s="344">
        <v>102</v>
      </c>
      <c r="F35" s="346" t="s">
        <v>2075</v>
      </c>
      <c r="G35" s="367" t="s">
        <v>2188</v>
      </c>
      <c r="H35" s="367" t="s">
        <v>2217</v>
      </c>
      <c r="I35" s="367">
        <v>80</v>
      </c>
      <c r="J35" s="471">
        <v>750000</v>
      </c>
      <c r="K35" s="346" t="s">
        <v>339</v>
      </c>
      <c r="L35" s="476" t="s">
        <v>2000</v>
      </c>
    </row>
    <row r="36" spans="1:12" ht="41.25" customHeight="1" x14ac:dyDescent="0.25">
      <c r="A36" s="464" t="s">
        <v>2013</v>
      </c>
      <c r="B36" s="344">
        <v>42227</v>
      </c>
      <c r="C36" s="344" t="s">
        <v>1998</v>
      </c>
      <c r="D36" s="344" t="s">
        <v>339</v>
      </c>
      <c r="E36" s="344">
        <v>103</v>
      </c>
      <c r="F36" s="346" t="s">
        <v>2075</v>
      </c>
      <c r="G36" s="367" t="s">
        <v>2189</v>
      </c>
      <c r="H36" s="367" t="s">
        <v>2214</v>
      </c>
      <c r="I36" s="367">
        <v>361</v>
      </c>
      <c r="J36" s="471">
        <v>740525</v>
      </c>
      <c r="K36" s="346" t="s">
        <v>339</v>
      </c>
      <c r="L36" s="476" t="s">
        <v>2000</v>
      </c>
    </row>
    <row r="37" spans="1:12" ht="41.25" customHeight="1" x14ac:dyDescent="0.25">
      <c r="A37" s="464" t="s">
        <v>2013</v>
      </c>
      <c r="B37" s="344">
        <v>42227</v>
      </c>
      <c r="C37" s="344" t="s">
        <v>1998</v>
      </c>
      <c r="D37" s="344" t="s">
        <v>339</v>
      </c>
      <c r="E37" s="344">
        <v>104</v>
      </c>
      <c r="F37" s="346" t="s">
        <v>2075</v>
      </c>
      <c r="G37" s="367" t="s">
        <v>2190</v>
      </c>
      <c r="H37" s="367" t="s">
        <v>2222</v>
      </c>
      <c r="I37" s="367">
        <v>80</v>
      </c>
      <c r="J37" s="471">
        <v>406000</v>
      </c>
      <c r="K37" s="346" t="s">
        <v>339</v>
      </c>
      <c r="L37" s="476" t="s">
        <v>2000</v>
      </c>
    </row>
    <row r="38" spans="1:12" ht="41.25" customHeight="1" x14ac:dyDescent="0.25">
      <c r="A38" s="464" t="s">
        <v>2013</v>
      </c>
      <c r="B38" s="344">
        <v>42227</v>
      </c>
      <c r="C38" s="344" t="s">
        <v>1998</v>
      </c>
      <c r="D38" s="344" t="s">
        <v>339</v>
      </c>
      <c r="E38" s="344">
        <v>105</v>
      </c>
      <c r="F38" s="346" t="s">
        <v>2075</v>
      </c>
      <c r="G38" s="367" t="s">
        <v>2191</v>
      </c>
      <c r="H38" s="367" t="s">
        <v>2214</v>
      </c>
      <c r="I38" s="367">
        <v>247</v>
      </c>
      <c r="J38" s="471">
        <v>480350</v>
      </c>
      <c r="K38" s="346" t="s">
        <v>339</v>
      </c>
      <c r="L38" s="476" t="s">
        <v>2000</v>
      </c>
    </row>
    <row r="39" spans="1:12" ht="41.25" customHeight="1" x14ac:dyDescent="0.25">
      <c r="A39" s="464" t="s">
        <v>2013</v>
      </c>
      <c r="B39" s="344">
        <v>42227</v>
      </c>
      <c r="C39" s="344" t="s">
        <v>1998</v>
      </c>
      <c r="D39" s="344" t="s">
        <v>339</v>
      </c>
      <c r="E39" s="344">
        <v>106</v>
      </c>
      <c r="F39" s="346" t="s">
        <v>2075</v>
      </c>
      <c r="G39" s="367" t="s">
        <v>2192</v>
      </c>
      <c r="H39" s="367"/>
      <c r="I39" s="367">
        <v>20</v>
      </c>
      <c r="J39" s="471">
        <v>372280</v>
      </c>
      <c r="K39" s="346" t="s">
        <v>339</v>
      </c>
      <c r="L39" s="476" t="s">
        <v>2000</v>
      </c>
    </row>
    <row r="40" spans="1:12" ht="41.25" customHeight="1" x14ac:dyDescent="0.25">
      <c r="A40" s="464" t="s">
        <v>2013</v>
      </c>
      <c r="B40" s="344">
        <v>42227</v>
      </c>
      <c r="C40" s="344" t="s">
        <v>1998</v>
      </c>
      <c r="D40" s="344" t="s">
        <v>339</v>
      </c>
      <c r="E40" s="344">
        <v>107</v>
      </c>
      <c r="F40" s="346" t="s">
        <v>2075</v>
      </c>
      <c r="G40" s="367" t="s">
        <v>2193</v>
      </c>
      <c r="H40" s="367"/>
      <c r="I40" s="367">
        <v>160</v>
      </c>
      <c r="J40" s="471">
        <v>2209920</v>
      </c>
      <c r="K40" s="346" t="s">
        <v>339</v>
      </c>
      <c r="L40" s="476" t="s">
        <v>2000</v>
      </c>
    </row>
    <row r="41" spans="1:12" ht="41.25" customHeight="1" x14ac:dyDescent="0.25">
      <c r="A41" s="464" t="s">
        <v>2013</v>
      </c>
      <c r="B41" s="344">
        <v>42227</v>
      </c>
      <c r="C41" s="344" t="s">
        <v>1998</v>
      </c>
      <c r="D41" s="344" t="s">
        <v>339</v>
      </c>
      <c r="E41" s="344">
        <v>108</v>
      </c>
      <c r="F41" s="346" t="s">
        <v>2075</v>
      </c>
      <c r="G41" s="367" t="s">
        <v>2194</v>
      </c>
      <c r="H41" s="367"/>
      <c r="I41" s="367">
        <v>80</v>
      </c>
      <c r="J41" s="471">
        <v>1272000</v>
      </c>
      <c r="K41" s="346" t="s">
        <v>339</v>
      </c>
      <c r="L41" s="476" t="s">
        <v>2000</v>
      </c>
    </row>
    <row r="42" spans="1:12" ht="41.25" customHeight="1" x14ac:dyDescent="0.25">
      <c r="A42" s="464" t="s">
        <v>2013</v>
      </c>
      <c r="B42" s="344">
        <v>42227</v>
      </c>
      <c r="C42" s="344" t="s">
        <v>1998</v>
      </c>
      <c r="D42" s="344" t="s">
        <v>339</v>
      </c>
      <c r="E42" s="344">
        <v>109</v>
      </c>
      <c r="F42" s="346" t="s">
        <v>2075</v>
      </c>
      <c r="G42" s="367" t="s">
        <v>2195</v>
      </c>
      <c r="H42" s="367"/>
      <c r="I42" s="367">
        <v>600</v>
      </c>
      <c r="J42" s="471">
        <v>727800</v>
      </c>
      <c r="K42" s="346" t="s">
        <v>339</v>
      </c>
      <c r="L42" s="476" t="s">
        <v>2000</v>
      </c>
    </row>
    <row r="43" spans="1:12" ht="41.25" customHeight="1" x14ac:dyDescent="0.25">
      <c r="A43" s="464" t="s">
        <v>2013</v>
      </c>
      <c r="B43" s="344">
        <v>42227</v>
      </c>
      <c r="C43" s="344" t="s">
        <v>1998</v>
      </c>
      <c r="D43" s="344" t="s">
        <v>339</v>
      </c>
      <c r="E43" s="344">
        <v>110</v>
      </c>
      <c r="F43" s="346" t="s">
        <v>2075</v>
      </c>
      <c r="G43" s="367" t="s">
        <v>2196</v>
      </c>
      <c r="H43" s="367"/>
      <c r="I43" s="367">
        <v>120</v>
      </c>
      <c r="J43" s="471">
        <v>224700</v>
      </c>
      <c r="K43" s="346" t="s">
        <v>339</v>
      </c>
      <c r="L43" s="476" t="s">
        <v>2000</v>
      </c>
    </row>
    <row r="44" spans="1:12" ht="41.25" customHeight="1" x14ac:dyDescent="0.25">
      <c r="A44" s="464" t="s">
        <v>2013</v>
      </c>
      <c r="B44" s="344">
        <v>42227</v>
      </c>
      <c r="C44" s="344" t="s">
        <v>1998</v>
      </c>
      <c r="D44" s="344" t="s">
        <v>339</v>
      </c>
      <c r="E44" s="344">
        <v>111</v>
      </c>
      <c r="F44" s="346" t="s">
        <v>2075</v>
      </c>
      <c r="G44" s="367" t="s">
        <v>2197</v>
      </c>
      <c r="H44" s="367" t="s">
        <v>2223</v>
      </c>
      <c r="I44" s="367">
        <v>120</v>
      </c>
      <c r="J44" s="471">
        <v>1512000</v>
      </c>
      <c r="K44" s="346" t="s">
        <v>339</v>
      </c>
      <c r="L44" s="476" t="s">
        <v>2000</v>
      </c>
    </row>
    <row r="45" spans="1:12" ht="41.25" customHeight="1" x14ac:dyDescent="0.25">
      <c r="A45" s="464" t="s">
        <v>2013</v>
      </c>
      <c r="B45" s="344">
        <v>42227</v>
      </c>
      <c r="C45" s="344" t="s">
        <v>1998</v>
      </c>
      <c r="D45" s="344" t="s">
        <v>339</v>
      </c>
      <c r="E45" s="344">
        <v>112</v>
      </c>
      <c r="F45" s="346" t="s">
        <v>2075</v>
      </c>
      <c r="G45" s="367" t="s">
        <v>2198</v>
      </c>
      <c r="H45" s="367" t="s">
        <v>2224</v>
      </c>
      <c r="I45" s="367">
        <v>120</v>
      </c>
      <c r="J45" s="471">
        <v>398616</v>
      </c>
      <c r="K45" s="346" t="s">
        <v>339</v>
      </c>
      <c r="L45" s="476" t="s">
        <v>2000</v>
      </c>
    </row>
    <row r="46" spans="1:12" ht="41.25" customHeight="1" x14ac:dyDescent="0.25">
      <c r="A46" s="464" t="s">
        <v>2013</v>
      </c>
      <c r="B46" s="344">
        <v>42227</v>
      </c>
      <c r="C46" s="344" t="s">
        <v>1998</v>
      </c>
      <c r="D46" s="344" t="s">
        <v>339</v>
      </c>
      <c r="E46" s="344">
        <v>113</v>
      </c>
      <c r="F46" s="346" t="s">
        <v>2075</v>
      </c>
      <c r="G46" s="367" t="s">
        <v>2199</v>
      </c>
      <c r="H46" s="367" t="s">
        <v>2225</v>
      </c>
      <c r="I46" s="367">
        <v>80</v>
      </c>
      <c r="J46" s="471">
        <v>2590080</v>
      </c>
      <c r="K46" s="346" t="s">
        <v>339</v>
      </c>
      <c r="L46" s="476" t="s">
        <v>2000</v>
      </c>
    </row>
    <row r="47" spans="1:12" ht="41.25" customHeight="1" x14ac:dyDescent="0.25">
      <c r="A47" s="464" t="s">
        <v>2013</v>
      </c>
      <c r="B47" s="344">
        <v>42227</v>
      </c>
      <c r="C47" s="344" t="s">
        <v>1998</v>
      </c>
      <c r="D47" s="344" t="s">
        <v>339</v>
      </c>
      <c r="E47" s="344">
        <v>114</v>
      </c>
      <c r="F47" s="346" t="s">
        <v>2075</v>
      </c>
      <c r="G47" s="367" t="s">
        <v>2200</v>
      </c>
      <c r="H47" s="367" t="s">
        <v>2226</v>
      </c>
      <c r="I47" s="367">
        <v>40</v>
      </c>
      <c r="J47" s="471">
        <v>133200</v>
      </c>
      <c r="K47" s="346" t="s">
        <v>339</v>
      </c>
      <c r="L47" s="476" t="s">
        <v>2000</v>
      </c>
    </row>
    <row r="48" spans="1:12" ht="41.25" customHeight="1" x14ac:dyDescent="0.25">
      <c r="A48" s="464" t="s">
        <v>2013</v>
      </c>
      <c r="B48" s="344">
        <v>42227</v>
      </c>
      <c r="C48" s="344" t="s">
        <v>1998</v>
      </c>
      <c r="D48" s="344" t="s">
        <v>339</v>
      </c>
      <c r="E48" s="344">
        <v>115</v>
      </c>
      <c r="F48" s="346" t="s">
        <v>2075</v>
      </c>
      <c r="G48" s="367" t="s">
        <v>2201</v>
      </c>
      <c r="H48" s="367"/>
      <c r="I48" s="367">
        <v>80</v>
      </c>
      <c r="J48" s="471">
        <v>416000</v>
      </c>
      <c r="K48" s="346" t="s">
        <v>339</v>
      </c>
      <c r="L48" s="476" t="s">
        <v>2000</v>
      </c>
    </row>
    <row r="49" spans="1:16" ht="41.25" customHeight="1" x14ac:dyDescent="0.25">
      <c r="A49" s="464" t="s">
        <v>2013</v>
      </c>
      <c r="B49" s="344">
        <v>42227</v>
      </c>
      <c r="C49" s="344" t="s">
        <v>1998</v>
      </c>
      <c r="D49" s="344" t="s">
        <v>339</v>
      </c>
      <c r="E49" s="344">
        <v>116</v>
      </c>
      <c r="F49" s="346" t="s">
        <v>2075</v>
      </c>
      <c r="G49" s="367" t="s">
        <v>2202</v>
      </c>
      <c r="H49" s="367"/>
      <c r="I49" s="367">
        <v>80</v>
      </c>
      <c r="J49" s="471">
        <v>3972000</v>
      </c>
      <c r="K49" s="346" t="s">
        <v>339</v>
      </c>
      <c r="L49" s="476" t="s">
        <v>2000</v>
      </c>
    </row>
    <row r="50" spans="1:16" ht="41.25" customHeight="1" x14ac:dyDescent="0.25">
      <c r="A50" s="464" t="s">
        <v>2013</v>
      </c>
      <c r="B50" s="344">
        <v>42227</v>
      </c>
      <c r="C50" s="344" t="s">
        <v>1998</v>
      </c>
      <c r="D50" s="344" t="s">
        <v>339</v>
      </c>
      <c r="E50" s="344">
        <v>117</v>
      </c>
      <c r="F50" s="346" t="s">
        <v>2075</v>
      </c>
      <c r="G50" s="367" t="s">
        <v>2203</v>
      </c>
      <c r="H50" s="367"/>
      <c r="I50" s="367">
        <v>80</v>
      </c>
      <c r="J50" s="471">
        <v>200000</v>
      </c>
      <c r="K50" s="346" t="s">
        <v>339</v>
      </c>
      <c r="L50" s="476" t="s">
        <v>2000</v>
      </c>
    </row>
    <row r="51" spans="1:16" ht="41.25" customHeight="1" x14ac:dyDescent="0.25">
      <c r="A51" s="464" t="s">
        <v>2013</v>
      </c>
      <c r="B51" s="344">
        <v>42227</v>
      </c>
      <c r="C51" s="344" t="s">
        <v>1998</v>
      </c>
      <c r="D51" s="344" t="s">
        <v>339</v>
      </c>
      <c r="E51" s="344">
        <v>118</v>
      </c>
      <c r="F51" s="346" t="s">
        <v>2075</v>
      </c>
      <c r="G51" s="367" t="s">
        <v>2204</v>
      </c>
      <c r="H51" s="367"/>
      <c r="I51" s="367">
        <v>80</v>
      </c>
      <c r="J51" s="471">
        <v>70800</v>
      </c>
      <c r="K51" s="346" t="s">
        <v>339</v>
      </c>
      <c r="L51" s="476" t="s">
        <v>2000</v>
      </c>
    </row>
    <row r="52" spans="1:16" ht="41.25" customHeight="1" x14ac:dyDescent="0.25">
      <c r="A52" s="464" t="s">
        <v>2013</v>
      </c>
      <c r="B52" s="344">
        <v>42227</v>
      </c>
      <c r="C52" s="344" t="s">
        <v>1998</v>
      </c>
      <c r="D52" s="344" t="s">
        <v>339</v>
      </c>
      <c r="E52" s="344">
        <v>119</v>
      </c>
      <c r="F52" s="346" t="s">
        <v>2075</v>
      </c>
      <c r="G52" s="367" t="s">
        <v>2205</v>
      </c>
      <c r="H52" s="367"/>
      <c r="I52" s="367">
        <v>80</v>
      </c>
      <c r="J52" s="471">
        <v>1029680</v>
      </c>
      <c r="K52" s="346" t="s">
        <v>339</v>
      </c>
      <c r="L52" s="476" t="s">
        <v>2000</v>
      </c>
    </row>
    <row r="53" spans="1:16" ht="41.25" customHeight="1" x14ac:dyDescent="0.25">
      <c r="A53" s="464" t="s">
        <v>2013</v>
      </c>
      <c r="B53" s="344">
        <v>42227</v>
      </c>
      <c r="C53" s="344" t="s">
        <v>1998</v>
      </c>
      <c r="D53" s="344" t="s">
        <v>339</v>
      </c>
      <c r="E53" s="344">
        <v>120</v>
      </c>
      <c r="F53" s="346" t="s">
        <v>2075</v>
      </c>
      <c r="G53" s="367" t="s">
        <v>2206</v>
      </c>
      <c r="H53" s="367"/>
      <c r="I53" s="367">
        <v>1600</v>
      </c>
      <c r="J53" s="471">
        <v>10574720</v>
      </c>
      <c r="K53" s="346" t="s">
        <v>339</v>
      </c>
      <c r="L53" s="476" t="s">
        <v>2000</v>
      </c>
    </row>
    <row r="54" spans="1:16" ht="41.25" customHeight="1" x14ac:dyDescent="0.25">
      <c r="A54" s="464" t="s">
        <v>2013</v>
      </c>
      <c r="B54" s="344">
        <v>42227</v>
      </c>
      <c r="C54" s="344" t="s">
        <v>1998</v>
      </c>
      <c r="D54" s="344" t="s">
        <v>339</v>
      </c>
      <c r="E54" s="344">
        <v>121</v>
      </c>
      <c r="F54" s="346" t="s">
        <v>2075</v>
      </c>
      <c r="G54" s="367" t="s">
        <v>2207</v>
      </c>
      <c r="H54" s="367"/>
      <c r="I54" s="367">
        <v>80</v>
      </c>
      <c r="J54" s="471">
        <v>80119.199999999997</v>
      </c>
      <c r="K54" s="346" t="s">
        <v>339</v>
      </c>
      <c r="L54" s="476" t="s">
        <v>2000</v>
      </c>
    </row>
    <row r="55" spans="1:16" ht="41.25" customHeight="1" x14ac:dyDescent="0.25">
      <c r="A55" s="464" t="s">
        <v>2013</v>
      </c>
      <c r="B55" s="344">
        <v>42227</v>
      </c>
      <c r="C55" s="344" t="s">
        <v>1998</v>
      </c>
      <c r="D55" s="344" t="s">
        <v>339</v>
      </c>
      <c r="E55" s="344">
        <v>122</v>
      </c>
      <c r="F55" s="346" t="s">
        <v>2075</v>
      </c>
      <c r="G55" s="367" t="s">
        <v>2208</v>
      </c>
      <c r="H55" s="367"/>
      <c r="I55" s="367">
        <v>80</v>
      </c>
      <c r="J55" s="471">
        <v>4844248</v>
      </c>
      <c r="K55" s="346" t="s">
        <v>339</v>
      </c>
      <c r="L55" s="476" t="s">
        <v>2000</v>
      </c>
    </row>
    <row r="56" spans="1:16" ht="41.25" customHeight="1" x14ac:dyDescent="0.25">
      <c r="A56" s="464" t="s">
        <v>2013</v>
      </c>
      <c r="B56" s="344">
        <v>42227</v>
      </c>
      <c r="C56" s="344" t="s">
        <v>1998</v>
      </c>
      <c r="D56" s="344" t="s">
        <v>339</v>
      </c>
      <c r="E56" s="344">
        <v>123</v>
      </c>
      <c r="F56" s="346" t="s">
        <v>2075</v>
      </c>
      <c r="G56" s="367" t="s">
        <v>2209</v>
      </c>
      <c r="H56" s="367"/>
      <c r="I56" s="367">
        <v>240</v>
      </c>
      <c r="J56" s="471">
        <v>5682398</v>
      </c>
      <c r="K56" s="346" t="s">
        <v>339</v>
      </c>
      <c r="L56" s="476" t="s">
        <v>2000</v>
      </c>
    </row>
    <row r="57" spans="1:16" ht="41.25" customHeight="1" thickBot="1" x14ac:dyDescent="0.3">
      <c r="A57" s="465" t="s">
        <v>2013</v>
      </c>
      <c r="B57" s="432">
        <v>42227</v>
      </c>
      <c r="C57" s="432" t="s">
        <v>1998</v>
      </c>
      <c r="D57" s="432" t="s">
        <v>339</v>
      </c>
      <c r="E57" s="432">
        <v>124</v>
      </c>
      <c r="F57" s="434" t="s">
        <v>2075</v>
      </c>
      <c r="G57" s="433" t="s">
        <v>2210</v>
      </c>
      <c r="H57" s="433"/>
      <c r="I57" s="433">
        <v>80</v>
      </c>
      <c r="J57" s="507">
        <v>1020530.4</v>
      </c>
      <c r="K57" s="434" t="s">
        <v>339</v>
      </c>
      <c r="L57" s="467" t="s">
        <v>2000</v>
      </c>
      <c r="O57" s="501">
        <f>+J58+'Inclusión - Diciembre'!J7+'Inclusión - Noviembre'!J8+'Inclusión - Octubre 2'!J22+'Inclusión - Octubre 1'!J33+'Inclusión - Setiembre'!J18</f>
        <v>54715756478.900002</v>
      </c>
      <c r="P57" s="13">
        <f>+'Inclusión - Octubre 1'!J37</f>
        <v>770000000</v>
      </c>
    </row>
    <row r="58" spans="1:16" ht="16.5" customHeight="1" thickBot="1" x14ac:dyDescent="0.3">
      <c r="A58" s="581" t="s">
        <v>2098</v>
      </c>
      <c r="B58" s="582"/>
      <c r="C58" s="582"/>
      <c r="D58" s="582"/>
      <c r="E58" s="582"/>
      <c r="F58" s="582"/>
      <c r="G58" s="582"/>
      <c r="H58" s="582"/>
      <c r="I58" s="582"/>
      <c r="J58" s="506">
        <f>SUM(J4:J57)</f>
        <v>525012748.14999998</v>
      </c>
      <c r="K58" s="583"/>
      <c r="L58" s="584"/>
    </row>
  </sheetData>
  <mergeCells count="5">
    <mergeCell ref="A1:L1"/>
    <mergeCell ref="A2:E2"/>
    <mergeCell ref="A3:L3"/>
    <mergeCell ref="A58:I58"/>
    <mergeCell ref="K58:L5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1"/>
  <sheetViews>
    <sheetView zoomScale="85" zoomScaleNormal="85" workbookViewId="0">
      <selection activeCell="K6" sqref="K6"/>
    </sheetView>
  </sheetViews>
  <sheetFormatPr baseColWidth="10" defaultRowHeight="15" x14ac:dyDescent="0.25"/>
  <cols>
    <col min="1" max="1" width="4.42578125" customWidth="1"/>
    <col min="2" max="2" width="6.85546875" customWidth="1"/>
    <col min="3" max="5" width="4.42578125" customWidth="1"/>
    <col min="6" max="6" width="14.140625" customWidth="1"/>
    <col min="7" max="7" width="17.5703125" customWidth="1"/>
    <col min="8" max="8" width="14.7109375" customWidth="1"/>
    <col min="10" max="10" width="15.85546875" customWidth="1"/>
    <col min="11" max="11" width="14.85546875" style="7" customWidth="1"/>
    <col min="12" max="12" width="13" style="7" customWidth="1"/>
  </cols>
  <sheetData>
    <row r="1" spans="1:12" ht="33.75" customHeight="1" x14ac:dyDescent="0.25">
      <c r="A1" s="578" t="s">
        <v>2258</v>
      </c>
      <c r="B1" s="578"/>
      <c r="C1" s="578"/>
      <c r="D1" s="578"/>
      <c r="E1" s="578"/>
      <c r="F1" s="578"/>
      <c r="G1" s="578"/>
      <c r="H1" s="578"/>
      <c r="I1" s="578"/>
      <c r="J1" s="578"/>
      <c r="K1" s="578"/>
      <c r="L1" s="578"/>
    </row>
    <row r="2" spans="1:12" ht="30" x14ac:dyDescent="0.25">
      <c r="A2" s="551" t="s">
        <v>2005</v>
      </c>
      <c r="B2" s="552"/>
      <c r="C2" s="552"/>
      <c r="D2" s="552"/>
      <c r="E2" s="553"/>
      <c r="F2" s="361" t="s">
        <v>2006</v>
      </c>
      <c r="G2" s="361" t="s">
        <v>2007</v>
      </c>
      <c r="H2" s="361" t="s">
        <v>2008</v>
      </c>
      <c r="I2" s="362" t="s">
        <v>8</v>
      </c>
      <c r="J2" s="363" t="s">
        <v>2009</v>
      </c>
      <c r="K2" s="361" t="s">
        <v>2010</v>
      </c>
      <c r="L2" s="361" t="s">
        <v>2011</v>
      </c>
    </row>
    <row r="3" spans="1:12" ht="15.75" thickBot="1" x14ac:dyDescent="0.3">
      <c r="A3" s="579" t="s">
        <v>2012</v>
      </c>
      <c r="B3" s="579"/>
      <c r="C3" s="579"/>
      <c r="D3" s="579"/>
      <c r="E3" s="579"/>
      <c r="F3" s="579"/>
      <c r="G3" s="579"/>
      <c r="H3" s="579"/>
      <c r="I3" s="579"/>
      <c r="J3" s="579"/>
      <c r="K3" s="579"/>
      <c r="L3" s="580"/>
    </row>
    <row r="4" spans="1:12" ht="75.75" thickBot="1" x14ac:dyDescent="0.3">
      <c r="A4" s="465" t="s">
        <v>2013</v>
      </c>
      <c r="B4" s="432">
        <v>42227</v>
      </c>
      <c r="C4" s="432" t="s">
        <v>1995</v>
      </c>
      <c r="D4" s="432" t="s">
        <v>339</v>
      </c>
      <c r="E4" s="432">
        <v>125</v>
      </c>
      <c r="F4" s="502" t="s">
        <v>2078</v>
      </c>
      <c r="G4" s="502" t="s">
        <v>2232</v>
      </c>
      <c r="H4" s="502"/>
      <c r="I4" s="508">
        <v>1</v>
      </c>
      <c r="J4" s="509">
        <v>75000000</v>
      </c>
      <c r="K4" s="508" t="s">
        <v>339</v>
      </c>
      <c r="L4" s="510" t="s">
        <v>2057</v>
      </c>
    </row>
    <row r="5" spans="1:12" ht="15.75" thickBot="1" x14ac:dyDescent="0.3">
      <c r="A5" s="587" t="s">
        <v>2042</v>
      </c>
      <c r="B5" s="550"/>
      <c r="C5" s="550"/>
      <c r="D5" s="550"/>
      <c r="E5" s="550"/>
      <c r="F5" s="550"/>
      <c r="G5" s="550"/>
      <c r="H5" s="550"/>
      <c r="I5" s="576"/>
      <c r="J5" s="515">
        <f>SUM(J4)</f>
        <v>75000000</v>
      </c>
      <c r="K5" s="516"/>
      <c r="L5" s="517"/>
    </row>
    <row r="6" spans="1:12" ht="75" x14ac:dyDescent="0.25">
      <c r="A6" s="457" t="s">
        <v>2013</v>
      </c>
      <c r="B6" s="458">
        <v>42227</v>
      </c>
      <c r="C6" s="518" t="s">
        <v>1997</v>
      </c>
      <c r="D6" s="518" t="s">
        <v>1999</v>
      </c>
      <c r="E6" s="519">
        <v>126</v>
      </c>
      <c r="F6" s="508" t="s">
        <v>2257</v>
      </c>
      <c r="G6" s="502" t="s">
        <v>2233</v>
      </c>
      <c r="H6" s="502" t="s">
        <v>2234</v>
      </c>
      <c r="I6" s="508" t="s">
        <v>2235</v>
      </c>
      <c r="J6" s="483">
        <v>28311209.120000001</v>
      </c>
      <c r="K6" s="508" t="s">
        <v>2094</v>
      </c>
      <c r="L6" s="520" t="s">
        <v>2060</v>
      </c>
    </row>
    <row r="7" spans="1:12" ht="45" x14ac:dyDescent="0.25">
      <c r="A7" s="464" t="s">
        <v>2013</v>
      </c>
      <c r="B7" s="344">
        <v>42227</v>
      </c>
      <c r="C7" s="23" t="s">
        <v>1997</v>
      </c>
      <c r="D7" s="23" t="s">
        <v>1999</v>
      </c>
      <c r="E7" s="21">
        <v>127</v>
      </c>
      <c r="F7" s="20" t="s">
        <v>2257</v>
      </c>
      <c r="G7" s="22" t="s">
        <v>2236</v>
      </c>
      <c r="H7" s="22" t="s">
        <v>2234</v>
      </c>
      <c r="I7" s="503" t="s">
        <v>2237</v>
      </c>
      <c r="J7" s="449">
        <v>103000000</v>
      </c>
      <c r="K7" s="20" t="s">
        <v>2094</v>
      </c>
      <c r="L7" s="511" t="s">
        <v>2060</v>
      </c>
    </row>
    <row r="8" spans="1:12" ht="30" x14ac:dyDescent="0.25">
      <c r="A8" s="464" t="s">
        <v>2013</v>
      </c>
      <c r="B8" s="344">
        <v>42227</v>
      </c>
      <c r="C8" s="23" t="s">
        <v>1995</v>
      </c>
      <c r="D8" s="23" t="s">
        <v>1999</v>
      </c>
      <c r="E8" s="21">
        <v>128</v>
      </c>
      <c r="F8" s="20" t="s">
        <v>2257</v>
      </c>
      <c r="G8" s="22" t="s">
        <v>2238</v>
      </c>
      <c r="H8" s="22" t="s">
        <v>2239</v>
      </c>
      <c r="I8" s="23">
        <v>10</v>
      </c>
      <c r="J8" s="449">
        <v>1200000</v>
      </c>
      <c r="K8" s="20" t="s">
        <v>2094</v>
      </c>
      <c r="L8" s="377" t="s">
        <v>1797</v>
      </c>
    </row>
    <row r="9" spans="1:12" ht="45" x14ac:dyDescent="0.25">
      <c r="A9" s="464" t="s">
        <v>2013</v>
      </c>
      <c r="B9" s="344">
        <v>42227</v>
      </c>
      <c r="C9" s="23" t="s">
        <v>1995</v>
      </c>
      <c r="D9" s="23" t="s">
        <v>1999</v>
      </c>
      <c r="E9" s="21">
        <v>129</v>
      </c>
      <c r="F9" s="20" t="s">
        <v>2257</v>
      </c>
      <c r="G9" s="22" t="s">
        <v>2240</v>
      </c>
      <c r="H9" s="19" t="s">
        <v>2241</v>
      </c>
      <c r="I9" s="23">
        <v>600</v>
      </c>
      <c r="J9" s="449">
        <v>2100000</v>
      </c>
      <c r="K9" s="20" t="s">
        <v>2094</v>
      </c>
      <c r="L9" s="377" t="s">
        <v>2057</v>
      </c>
    </row>
    <row r="10" spans="1:12" ht="45" x14ac:dyDescent="0.25">
      <c r="A10" s="464" t="s">
        <v>2013</v>
      </c>
      <c r="B10" s="344">
        <v>42227</v>
      </c>
      <c r="C10" s="23" t="s">
        <v>1995</v>
      </c>
      <c r="D10" s="23" t="s">
        <v>1999</v>
      </c>
      <c r="E10" s="21">
        <v>130</v>
      </c>
      <c r="F10" s="20" t="s">
        <v>2257</v>
      </c>
      <c r="G10" s="22" t="s">
        <v>2240</v>
      </c>
      <c r="H10" s="19" t="s">
        <v>2242</v>
      </c>
      <c r="I10" s="23">
        <v>12</v>
      </c>
      <c r="J10" s="449">
        <v>165000</v>
      </c>
      <c r="K10" s="20" t="s">
        <v>2094</v>
      </c>
      <c r="L10" s="377" t="s">
        <v>2057</v>
      </c>
    </row>
    <row r="11" spans="1:12" ht="105" x14ac:dyDescent="0.25">
      <c r="A11" s="464" t="s">
        <v>2013</v>
      </c>
      <c r="B11" s="344">
        <v>42227</v>
      </c>
      <c r="C11" s="23" t="s">
        <v>1995</v>
      </c>
      <c r="D11" s="23" t="s">
        <v>1999</v>
      </c>
      <c r="E11" s="21">
        <v>131</v>
      </c>
      <c r="F11" s="20" t="s">
        <v>2257</v>
      </c>
      <c r="G11" s="22" t="s">
        <v>2243</v>
      </c>
      <c r="H11" s="19" t="s">
        <v>201</v>
      </c>
      <c r="I11" s="23">
        <v>125</v>
      </c>
      <c r="J11" s="449">
        <v>625000</v>
      </c>
      <c r="K11" s="20" t="s">
        <v>2094</v>
      </c>
      <c r="L11" s="377" t="s">
        <v>2057</v>
      </c>
    </row>
    <row r="12" spans="1:12" ht="105" x14ac:dyDescent="0.25">
      <c r="A12" s="464" t="s">
        <v>2013</v>
      </c>
      <c r="B12" s="344">
        <v>42227</v>
      </c>
      <c r="C12" s="23" t="s">
        <v>1995</v>
      </c>
      <c r="D12" s="23" t="s">
        <v>1999</v>
      </c>
      <c r="E12" s="21">
        <v>132</v>
      </c>
      <c r="F12" s="20" t="s">
        <v>2257</v>
      </c>
      <c r="G12" s="22" t="s">
        <v>2243</v>
      </c>
      <c r="H12" s="19" t="s">
        <v>200</v>
      </c>
      <c r="I12" s="23">
        <v>212</v>
      </c>
      <c r="J12" s="504">
        <v>1275000</v>
      </c>
      <c r="K12" s="20" t="s">
        <v>2094</v>
      </c>
      <c r="L12" s="377" t="s">
        <v>2057</v>
      </c>
    </row>
    <row r="13" spans="1:12" ht="45" x14ac:dyDescent="0.25">
      <c r="A13" s="464" t="s">
        <v>2013</v>
      </c>
      <c r="B13" s="344">
        <v>42227</v>
      </c>
      <c r="C13" s="23" t="s">
        <v>1995</v>
      </c>
      <c r="D13" s="23" t="s">
        <v>1999</v>
      </c>
      <c r="E13" s="21">
        <v>133</v>
      </c>
      <c r="F13" s="20" t="s">
        <v>2257</v>
      </c>
      <c r="G13" s="22" t="s">
        <v>2244</v>
      </c>
      <c r="H13" s="19" t="s">
        <v>2245</v>
      </c>
      <c r="I13" s="23">
        <v>400</v>
      </c>
      <c r="J13" s="449">
        <v>316000</v>
      </c>
      <c r="K13" s="20" t="s">
        <v>2094</v>
      </c>
      <c r="L13" s="377" t="s">
        <v>2057</v>
      </c>
    </row>
    <row r="14" spans="1:12" ht="45" x14ac:dyDescent="0.25">
      <c r="A14" s="464" t="s">
        <v>2013</v>
      </c>
      <c r="B14" s="344">
        <v>42227</v>
      </c>
      <c r="C14" s="23" t="s">
        <v>1995</v>
      </c>
      <c r="D14" s="23" t="s">
        <v>1999</v>
      </c>
      <c r="E14" s="21">
        <v>134</v>
      </c>
      <c r="F14" s="20" t="s">
        <v>2257</v>
      </c>
      <c r="G14" s="22" t="s">
        <v>2246</v>
      </c>
      <c r="H14" s="19" t="s">
        <v>2247</v>
      </c>
      <c r="I14" s="23">
        <v>400</v>
      </c>
      <c r="J14" s="449">
        <v>310000</v>
      </c>
      <c r="K14" s="20" t="s">
        <v>2094</v>
      </c>
      <c r="L14" s="377" t="s">
        <v>2057</v>
      </c>
    </row>
    <row r="15" spans="1:12" ht="60" x14ac:dyDescent="0.25">
      <c r="A15" s="464" t="s">
        <v>2013</v>
      </c>
      <c r="B15" s="344">
        <v>42227</v>
      </c>
      <c r="C15" s="23" t="s">
        <v>1995</v>
      </c>
      <c r="D15" s="23" t="s">
        <v>1999</v>
      </c>
      <c r="E15" s="21">
        <v>135</v>
      </c>
      <c r="F15" s="20" t="s">
        <v>2257</v>
      </c>
      <c r="G15" s="22" t="s">
        <v>2248</v>
      </c>
      <c r="H15" s="19" t="s">
        <v>2249</v>
      </c>
      <c r="I15" s="23">
        <v>300</v>
      </c>
      <c r="J15" s="449">
        <v>1950000</v>
      </c>
      <c r="K15" s="20" t="s">
        <v>2094</v>
      </c>
      <c r="L15" s="377" t="s">
        <v>2057</v>
      </c>
    </row>
    <row r="16" spans="1:12" ht="60" x14ac:dyDescent="0.25">
      <c r="A16" s="464" t="s">
        <v>2013</v>
      </c>
      <c r="B16" s="344">
        <v>42227</v>
      </c>
      <c r="C16" s="23" t="s">
        <v>1995</v>
      </c>
      <c r="D16" s="23" t="s">
        <v>1999</v>
      </c>
      <c r="E16" s="21">
        <v>136</v>
      </c>
      <c r="F16" s="20" t="s">
        <v>2257</v>
      </c>
      <c r="G16" s="22" t="s">
        <v>2250</v>
      </c>
      <c r="H16" s="22" t="s">
        <v>2251</v>
      </c>
      <c r="I16" s="23">
        <v>500</v>
      </c>
      <c r="J16" s="449">
        <v>4750000</v>
      </c>
      <c r="K16" s="20" t="s">
        <v>2094</v>
      </c>
      <c r="L16" s="377" t="s">
        <v>2057</v>
      </c>
    </row>
    <row r="17" spans="1:12" ht="45" x14ac:dyDescent="0.25">
      <c r="A17" s="464" t="s">
        <v>2013</v>
      </c>
      <c r="B17" s="344">
        <v>42227</v>
      </c>
      <c r="C17" s="23" t="s">
        <v>1995</v>
      </c>
      <c r="D17" s="23" t="s">
        <v>1999</v>
      </c>
      <c r="E17" s="21">
        <v>137</v>
      </c>
      <c r="F17" s="20" t="s">
        <v>2257</v>
      </c>
      <c r="G17" s="22" t="s">
        <v>2252</v>
      </c>
      <c r="H17" s="22" t="s">
        <v>2253</v>
      </c>
      <c r="I17" s="23">
        <v>650</v>
      </c>
      <c r="J17" s="449">
        <v>1625000</v>
      </c>
      <c r="K17" s="20" t="s">
        <v>2094</v>
      </c>
      <c r="L17" s="377" t="s">
        <v>2057</v>
      </c>
    </row>
    <row r="18" spans="1:12" ht="45" x14ac:dyDescent="0.25">
      <c r="A18" s="464" t="s">
        <v>2013</v>
      </c>
      <c r="B18" s="344">
        <v>42227</v>
      </c>
      <c r="C18" s="23" t="s">
        <v>1995</v>
      </c>
      <c r="D18" s="23" t="s">
        <v>1999</v>
      </c>
      <c r="E18" s="21">
        <v>138</v>
      </c>
      <c r="F18" s="20" t="s">
        <v>2257</v>
      </c>
      <c r="G18" s="22" t="s">
        <v>2254</v>
      </c>
      <c r="H18" s="22" t="s">
        <v>2255</v>
      </c>
      <c r="I18" s="23">
        <v>100</v>
      </c>
      <c r="J18" s="449">
        <v>2415000</v>
      </c>
      <c r="K18" s="20" t="s">
        <v>2094</v>
      </c>
      <c r="L18" s="377" t="s">
        <v>2057</v>
      </c>
    </row>
    <row r="19" spans="1:12" ht="45" x14ac:dyDescent="0.25">
      <c r="A19" s="464" t="s">
        <v>2013</v>
      </c>
      <c r="B19" s="344">
        <v>42227</v>
      </c>
      <c r="C19" s="23" t="s">
        <v>1995</v>
      </c>
      <c r="D19" s="23" t="s">
        <v>1999</v>
      </c>
      <c r="E19" s="21">
        <v>139</v>
      </c>
      <c r="F19" s="20" t="s">
        <v>2257</v>
      </c>
      <c r="G19" s="22" t="s">
        <v>2256</v>
      </c>
      <c r="H19" s="22" t="s">
        <v>2255</v>
      </c>
      <c r="I19" s="23">
        <v>200</v>
      </c>
      <c r="J19" s="449">
        <v>1880000</v>
      </c>
      <c r="K19" s="20" t="s">
        <v>2094</v>
      </c>
      <c r="L19" s="377" t="s">
        <v>2057</v>
      </c>
    </row>
    <row r="20" spans="1:12" x14ac:dyDescent="0.25">
      <c r="A20" s="588" t="s">
        <v>2042</v>
      </c>
      <c r="B20" s="564"/>
      <c r="C20" s="564"/>
      <c r="D20" s="564"/>
      <c r="E20" s="564"/>
      <c r="F20" s="564"/>
      <c r="G20" s="564"/>
      <c r="H20" s="564"/>
      <c r="I20" s="564"/>
      <c r="J20" s="505">
        <f>SUM(J6:J19)</f>
        <v>149922209.12</v>
      </c>
      <c r="K20" s="361"/>
      <c r="L20" s="491"/>
    </row>
    <row r="21" spans="1:12" ht="15.75" thickBot="1" x14ac:dyDescent="0.3">
      <c r="A21" s="585" t="s">
        <v>2098</v>
      </c>
      <c r="B21" s="586"/>
      <c r="C21" s="586"/>
      <c r="D21" s="586"/>
      <c r="E21" s="586"/>
      <c r="F21" s="586"/>
      <c r="G21" s="586"/>
      <c r="H21" s="586"/>
      <c r="I21" s="586"/>
      <c r="J21" s="512">
        <f>+J20+J5</f>
        <v>224922209.12</v>
      </c>
      <c r="K21" s="513"/>
      <c r="L21" s="514"/>
    </row>
  </sheetData>
  <mergeCells count="6">
    <mergeCell ref="A21:I21"/>
    <mergeCell ref="A1:L1"/>
    <mergeCell ref="A2:E2"/>
    <mergeCell ref="A3:L3"/>
    <mergeCell ref="A5:I5"/>
    <mergeCell ref="A20:I2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6"/>
  <sheetViews>
    <sheetView topLeftCell="A10" workbookViewId="0">
      <selection activeCell="A16" sqref="A16:I16"/>
    </sheetView>
  </sheetViews>
  <sheetFormatPr baseColWidth="10" defaultRowHeight="15" x14ac:dyDescent="0.25"/>
  <cols>
    <col min="1" max="1" width="2.5703125" bestFit="1" customWidth="1"/>
    <col min="2" max="2" width="6" bestFit="1" customWidth="1"/>
    <col min="3" max="3" width="3.42578125" bestFit="1" customWidth="1"/>
    <col min="4" max="4" width="4.42578125" bestFit="1" customWidth="1"/>
    <col min="5" max="5" width="4" style="11" bestFit="1" customWidth="1"/>
    <col min="6" max="6" width="14.28515625" customWidth="1"/>
    <col min="7" max="8" width="14.5703125" customWidth="1"/>
    <col min="10" max="10" width="16.85546875" customWidth="1"/>
    <col min="11" max="11" width="15.42578125" customWidth="1"/>
    <col min="12" max="12" width="14.85546875" customWidth="1"/>
  </cols>
  <sheetData>
    <row r="1" spans="1:12" ht="39" customHeight="1" x14ac:dyDescent="0.25">
      <c r="A1" s="578" t="s">
        <v>2281</v>
      </c>
      <c r="B1" s="578"/>
      <c r="C1" s="578"/>
      <c r="D1" s="578"/>
      <c r="E1" s="578"/>
      <c r="F1" s="578"/>
      <c r="G1" s="578"/>
      <c r="H1" s="578"/>
      <c r="I1" s="578"/>
      <c r="J1" s="578"/>
      <c r="K1" s="578"/>
      <c r="L1" s="578"/>
    </row>
    <row r="2" spans="1:12" ht="30" x14ac:dyDescent="0.25">
      <c r="A2" s="551" t="s">
        <v>2005</v>
      </c>
      <c r="B2" s="552"/>
      <c r="C2" s="552"/>
      <c r="D2" s="552"/>
      <c r="E2" s="553"/>
      <c r="F2" s="523" t="s">
        <v>2006</v>
      </c>
      <c r="G2" s="523" t="s">
        <v>2007</v>
      </c>
      <c r="H2" s="523" t="s">
        <v>2008</v>
      </c>
      <c r="I2" s="362" t="s">
        <v>8</v>
      </c>
      <c r="J2" s="363" t="s">
        <v>2009</v>
      </c>
      <c r="K2" s="523" t="s">
        <v>2010</v>
      </c>
      <c r="L2" s="523" t="s">
        <v>2011</v>
      </c>
    </row>
    <row r="3" spans="1:12" ht="15.75" thickBot="1" x14ac:dyDescent="0.3">
      <c r="A3" s="579" t="s">
        <v>2012</v>
      </c>
      <c r="B3" s="579"/>
      <c r="C3" s="579"/>
      <c r="D3" s="579"/>
      <c r="E3" s="579"/>
      <c r="F3" s="579"/>
      <c r="G3" s="579"/>
      <c r="H3" s="579"/>
      <c r="I3" s="579"/>
      <c r="J3" s="579"/>
      <c r="K3" s="579"/>
      <c r="L3" s="580"/>
    </row>
    <row r="4" spans="1:12" ht="48.75" customHeight="1" x14ac:dyDescent="0.25">
      <c r="A4" s="457" t="s">
        <v>2013</v>
      </c>
      <c r="B4" s="458">
        <v>42227</v>
      </c>
      <c r="C4" s="458" t="s">
        <v>1998</v>
      </c>
      <c r="D4" s="458" t="s">
        <v>339</v>
      </c>
      <c r="E4" s="458">
        <v>140</v>
      </c>
      <c r="F4" s="502" t="s">
        <v>1175</v>
      </c>
      <c r="G4" s="530" t="s">
        <v>2266</v>
      </c>
      <c r="H4" s="459" t="s">
        <v>2267</v>
      </c>
      <c r="I4" s="531">
        <v>100</v>
      </c>
      <c r="J4" s="532">
        <v>44000</v>
      </c>
      <c r="K4" s="459" t="s">
        <v>339</v>
      </c>
      <c r="L4" s="460" t="s">
        <v>2000</v>
      </c>
    </row>
    <row r="5" spans="1:12" ht="45" x14ac:dyDescent="0.25">
      <c r="A5" s="464" t="s">
        <v>2013</v>
      </c>
      <c r="B5" s="344">
        <v>42227</v>
      </c>
      <c r="C5" s="344" t="s">
        <v>1998</v>
      </c>
      <c r="D5" s="344" t="s">
        <v>339</v>
      </c>
      <c r="E5" s="21">
        <v>141</v>
      </c>
      <c r="F5" s="22" t="s">
        <v>1175</v>
      </c>
      <c r="G5" s="239" t="s">
        <v>2268</v>
      </c>
      <c r="H5" s="346" t="s">
        <v>2267</v>
      </c>
      <c r="I5" s="528">
        <v>250</v>
      </c>
      <c r="J5" s="529">
        <v>52474.5</v>
      </c>
      <c r="K5" s="346" t="s">
        <v>339</v>
      </c>
      <c r="L5" s="476" t="s">
        <v>2000</v>
      </c>
    </row>
    <row r="6" spans="1:12" ht="45" x14ac:dyDescent="0.25">
      <c r="A6" s="464" t="s">
        <v>2013</v>
      </c>
      <c r="B6" s="344">
        <v>42227</v>
      </c>
      <c r="C6" s="344" t="s">
        <v>1998</v>
      </c>
      <c r="D6" s="344" t="s">
        <v>339</v>
      </c>
      <c r="E6" s="21">
        <v>142</v>
      </c>
      <c r="F6" s="22" t="s">
        <v>1175</v>
      </c>
      <c r="G6" s="239" t="s">
        <v>2269</v>
      </c>
      <c r="H6" s="346" t="s">
        <v>2267</v>
      </c>
      <c r="I6" s="528">
        <v>250</v>
      </c>
      <c r="J6" s="529">
        <v>123126.5</v>
      </c>
      <c r="K6" s="346" t="s">
        <v>339</v>
      </c>
      <c r="L6" s="476" t="s">
        <v>2000</v>
      </c>
    </row>
    <row r="7" spans="1:12" ht="45" x14ac:dyDescent="0.25">
      <c r="A7" s="464" t="s">
        <v>2013</v>
      </c>
      <c r="B7" s="344">
        <v>42227</v>
      </c>
      <c r="C7" s="344" t="s">
        <v>1998</v>
      </c>
      <c r="D7" s="344" t="s">
        <v>339</v>
      </c>
      <c r="E7" s="344">
        <v>143</v>
      </c>
      <c r="F7" s="22" t="s">
        <v>1175</v>
      </c>
      <c r="G7" s="239" t="s">
        <v>2270</v>
      </c>
      <c r="H7" s="346" t="s">
        <v>2267</v>
      </c>
      <c r="I7" s="528">
        <v>250</v>
      </c>
      <c r="J7" s="529">
        <v>139000</v>
      </c>
      <c r="K7" s="346" t="s">
        <v>339</v>
      </c>
      <c r="L7" s="476" t="s">
        <v>2000</v>
      </c>
    </row>
    <row r="8" spans="1:12" ht="45" x14ac:dyDescent="0.25">
      <c r="A8" s="464" t="s">
        <v>2013</v>
      </c>
      <c r="B8" s="344">
        <v>42227</v>
      </c>
      <c r="C8" s="344" t="s">
        <v>1998</v>
      </c>
      <c r="D8" s="344" t="s">
        <v>339</v>
      </c>
      <c r="E8" s="21">
        <v>144</v>
      </c>
      <c r="F8" s="22" t="s">
        <v>1175</v>
      </c>
      <c r="G8" s="239" t="s">
        <v>2271</v>
      </c>
      <c r="H8" s="346" t="s">
        <v>2267</v>
      </c>
      <c r="I8" s="528">
        <v>460</v>
      </c>
      <c r="J8" s="529">
        <v>182000</v>
      </c>
      <c r="K8" s="346" t="s">
        <v>339</v>
      </c>
      <c r="L8" s="476" t="s">
        <v>2000</v>
      </c>
    </row>
    <row r="9" spans="1:12" ht="45" x14ac:dyDescent="0.25">
      <c r="A9" s="464" t="s">
        <v>2013</v>
      </c>
      <c r="B9" s="344">
        <v>42227</v>
      </c>
      <c r="C9" s="344" t="s">
        <v>1998</v>
      </c>
      <c r="D9" s="344" t="s">
        <v>339</v>
      </c>
      <c r="E9" s="21">
        <v>145</v>
      </c>
      <c r="F9" s="22" t="s">
        <v>1175</v>
      </c>
      <c r="G9" s="239" t="s">
        <v>2272</v>
      </c>
      <c r="H9" s="346" t="s">
        <v>2267</v>
      </c>
      <c r="I9" s="528">
        <v>100</v>
      </c>
      <c r="J9" s="529">
        <v>84700</v>
      </c>
      <c r="K9" s="346" t="s">
        <v>339</v>
      </c>
      <c r="L9" s="476" t="s">
        <v>2000</v>
      </c>
    </row>
    <row r="10" spans="1:12" ht="45" x14ac:dyDescent="0.25">
      <c r="A10" s="464" t="s">
        <v>2013</v>
      </c>
      <c r="B10" s="344">
        <v>42227</v>
      </c>
      <c r="C10" s="344" t="s">
        <v>1998</v>
      </c>
      <c r="D10" s="344" t="s">
        <v>339</v>
      </c>
      <c r="E10" s="344">
        <v>146</v>
      </c>
      <c r="F10" s="22" t="s">
        <v>1175</v>
      </c>
      <c r="G10" s="239" t="s">
        <v>2273</v>
      </c>
      <c r="H10" s="346" t="s">
        <v>2267</v>
      </c>
      <c r="I10" s="528">
        <v>920</v>
      </c>
      <c r="J10" s="529">
        <v>225000</v>
      </c>
      <c r="K10" s="346" t="s">
        <v>339</v>
      </c>
      <c r="L10" s="476" t="s">
        <v>2000</v>
      </c>
    </row>
    <row r="11" spans="1:12" ht="45" x14ac:dyDescent="0.25">
      <c r="A11" s="464" t="s">
        <v>2013</v>
      </c>
      <c r="B11" s="344">
        <v>42227</v>
      </c>
      <c r="C11" s="344" t="s">
        <v>1998</v>
      </c>
      <c r="D11" s="344" t="s">
        <v>339</v>
      </c>
      <c r="E11" s="21">
        <v>147</v>
      </c>
      <c r="F11" s="22" t="s">
        <v>1175</v>
      </c>
      <c r="G11" s="239" t="s">
        <v>2274</v>
      </c>
      <c r="H11" s="346" t="s">
        <v>2267</v>
      </c>
      <c r="I11" s="528">
        <v>100</v>
      </c>
      <c r="J11" s="529">
        <v>75600</v>
      </c>
      <c r="K11" s="346" t="s">
        <v>339</v>
      </c>
      <c r="L11" s="476" t="s">
        <v>2000</v>
      </c>
    </row>
    <row r="12" spans="1:12" ht="45" x14ac:dyDescent="0.25">
      <c r="A12" s="464" t="s">
        <v>2013</v>
      </c>
      <c r="B12" s="344">
        <v>42227</v>
      </c>
      <c r="C12" s="344" t="s">
        <v>1998</v>
      </c>
      <c r="D12" s="344" t="s">
        <v>339</v>
      </c>
      <c r="E12" s="21">
        <v>148</v>
      </c>
      <c r="F12" s="22" t="s">
        <v>1175</v>
      </c>
      <c r="G12" s="239" t="s">
        <v>2275</v>
      </c>
      <c r="H12" s="346" t="s">
        <v>2267</v>
      </c>
      <c r="I12" s="528">
        <v>125</v>
      </c>
      <c r="J12" s="529">
        <v>77339.25</v>
      </c>
      <c r="K12" s="346" t="s">
        <v>339</v>
      </c>
      <c r="L12" s="476" t="s">
        <v>2000</v>
      </c>
    </row>
    <row r="13" spans="1:12" ht="45" x14ac:dyDescent="0.25">
      <c r="A13" s="464" t="s">
        <v>2013</v>
      </c>
      <c r="B13" s="344">
        <v>42227</v>
      </c>
      <c r="C13" s="344" t="s">
        <v>1998</v>
      </c>
      <c r="D13" s="344" t="s">
        <v>339</v>
      </c>
      <c r="E13" s="344">
        <v>149</v>
      </c>
      <c r="F13" s="22" t="s">
        <v>1175</v>
      </c>
      <c r="G13" s="239" t="s">
        <v>2276</v>
      </c>
      <c r="H13" s="346" t="s">
        <v>2277</v>
      </c>
      <c r="I13" s="528">
        <v>3300</v>
      </c>
      <c r="J13" s="529">
        <v>577500</v>
      </c>
      <c r="K13" s="346" t="s">
        <v>339</v>
      </c>
      <c r="L13" s="476" t="s">
        <v>2000</v>
      </c>
    </row>
    <row r="14" spans="1:12" ht="45" x14ac:dyDescent="0.25">
      <c r="A14" s="464" t="s">
        <v>2013</v>
      </c>
      <c r="B14" s="344">
        <v>42227</v>
      </c>
      <c r="C14" s="344" t="s">
        <v>1998</v>
      </c>
      <c r="D14" s="344" t="s">
        <v>339</v>
      </c>
      <c r="E14" s="21">
        <v>150</v>
      </c>
      <c r="F14" s="22" t="s">
        <v>1175</v>
      </c>
      <c r="G14" s="239" t="s">
        <v>2278</v>
      </c>
      <c r="H14" s="346" t="s">
        <v>2277</v>
      </c>
      <c r="I14" s="528">
        <v>5428</v>
      </c>
      <c r="J14" s="529">
        <v>13298600</v>
      </c>
      <c r="K14" s="346" t="s">
        <v>339</v>
      </c>
      <c r="L14" s="476" t="s">
        <v>2000</v>
      </c>
    </row>
    <row r="15" spans="1:12" ht="45.75" thickBot="1" x14ac:dyDescent="0.3">
      <c r="A15" s="465" t="s">
        <v>2013</v>
      </c>
      <c r="B15" s="432">
        <v>42227</v>
      </c>
      <c r="C15" s="432" t="s">
        <v>1998</v>
      </c>
      <c r="D15" s="432" t="s">
        <v>339</v>
      </c>
      <c r="E15" s="537">
        <v>151</v>
      </c>
      <c r="F15" s="533" t="s">
        <v>1175</v>
      </c>
      <c r="G15" s="534" t="s">
        <v>2279</v>
      </c>
      <c r="H15" s="434" t="s">
        <v>2277</v>
      </c>
      <c r="I15" s="535">
        <v>4240</v>
      </c>
      <c r="J15" s="536">
        <v>36866800</v>
      </c>
      <c r="K15" s="434" t="s">
        <v>339</v>
      </c>
      <c r="L15" s="467" t="s">
        <v>2000</v>
      </c>
    </row>
    <row r="16" spans="1:12" ht="15.75" thickBot="1" x14ac:dyDescent="0.3">
      <c r="A16" s="589" t="s">
        <v>2042</v>
      </c>
      <c r="B16" s="590"/>
      <c r="C16" s="590"/>
      <c r="D16" s="590"/>
      <c r="E16" s="590"/>
      <c r="F16" s="590"/>
      <c r="G16" s="590"/>
      <c r="H16" s="590"/>
      <c r="I16" s="591"/>
      <c r="J16" s="538">
        <f>SUM(J4:J15)</f>
        <v>51746140.25</v>
      </c>
      <c r="K16" s="539"/>
      <c r="L16" s="540"/>
    </row>
  </sheetData>
  <mergeCells count="4">
    <mergeCell ref="A1:L1"/>
    <mergeCell ref="A2:E2"/>
    <mergeCell ref="A3:L3"/>
    <mergeCell ref="A16:I1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
  <sheetViews>
    <sheetView tabSelected="1" zoomScaleNormal="100" workbookViewId="0">
      <selection activeCell="N4" sqref="N4"/>
    </sheetView>
  </sheetViews>
  <sheetFormatPr baseColWidth="10" defaultRowHeight="15" x14ac:dyDescent="0.25"/>
  <cols>
    <col min="1" max="1" width="2.5703125" bestFit="1" customWidth="1"/>
    <col min="2" max="2" width="6" bestFit="1" customWidth="1"/>
    <col min="3" max="3" width="3.28515625" bestFit="1" customWidth="1"/>
    <col min="4" max="4" width="4.42578125" bestFit="1" customWidth="1"/>
    <col min="5" max="5" width="4" bestFit="1" customWidth="1"/>
    <col min="7" max="7" width="18.140625" customWidth="1"/>
    <col min="8" max="8" width="27.85546875" customWidth="1"/>
    <col min="10" max="10" width="24.42578125" bestFit="1" customWidth="1"/>
    <col min="11" max="11" width="14.7109375" bestFit="1" customWidth="1"/>
    <col min="12" max="12" width="15.140625" customWidth="1"/>
  </cols>
  <sheetData>
    <row r="1" spans="1:12" ht="30.75" customHeight="1" x14ac:dyDescent="0.25">
      <c r="A1" s="578" t="s">
        <v>2280</v>
      </c>
      <c r="B1" s="578"/>
      <c r="C1" s="578"/>
      <c r="D1" s="578"/>
      <c r="E1" s="578"/>
      <c r="F1" s="578"/>
      <c r="G1" s="578"/>
      <c r="H1" s="578"/>
      <c r="I1" s="578"/>
      <c r="J1" s="578"/>
      <c r="K1" s="578"/>
      <c r="L1" s="578"/>
    </row>
    <row r="2" spans="1:12" ht="30" x14ac:dyDescent="0.25">
      <c r="A2" s="551" t="s">
        <v>2005</v>
      </c>
      <c r="B2" s="552"/>
      <c r="C2" s="552"/>
      <c r="D2" s="552"/>
      <c r="E2" s="553"/>
      <c r="F2" s="524" t="s">
        <v>2006</v>
      </c>
      <c r="G2" s="524" t="s">
        <v>2007</v>
      </c>
      <c r="H2" s="524" t="s">
        <v>2008</v>
      </c>
      <c r="I2" s="362" t="s">
        <v>8</v>
      </c>
      <c r="J2" s="363" t="s">
        <v>2009</v>
      </c>
      <c r="K2" s="524" t="s">
        <v>2010</v>
      </c>
      <c r="L2" s="524" t="s">
        <v>2011</v>
      </c>
    </row>
    <row r="3" spans="1:12" ht="15.75" thickBot="1" x14ac:dyDescent="0.3">
      <c r="A3" s="579" t="s">
        <v>2012</v>
      </c>
      <c r="B3" s="579"/>
      <c r="C3" s="579"/>
      <c r="D3" s="579"/>
      <c r="E3" s="579"/>
      <c r="F3" s="579"/>
      <c r="G3" s="579"/>
      <c r="H3" s="579"/>
      <c r="I3" s="579"/>
      <c r="J3" s="579"/>
      <c r="K3" s="579"/>
      <c r="L3" s="580"/>
    </row>
    <row r="4" spans="1:12" ht="196.5" customHeight="1" thickBot="1" x14ac:dyDescent="0.3">
      <c r="A4" s="541" t="s">
        <v>2013</v>
      </c>
      <c r="B4" s="485">
        <v>42227</v>
      </c>
      <c r="C4" s="485" t="s">
        <v>1998</v>
      </c>
      <c r="D4" s="485" t="s">
        <v>339</v>
      </c>
      <c r="E4" s="485">
        <v>141</v>
      </c>
      <c r="F4" s="542" t="s">
        <v>313</v>
      </c>
      <c r="G4" s="543" t="s">
        <v>2282</v>
      </c>
      <c r="H4" s="548" t="s">
        <v>2284</v>
      </c>
      <c r="I4" s="544" t="s">
        <v>2283</v>
      </c>
      <c r="J4" s="549">
        <v>20000000000</v>
      </c>
      <c r="K4" s="545" t="s">
        <v>2094</v>
      </c>
      <c r="L4" s="546" t="s">
        <v>2000</v>
      </c>
    </row>
    <row r="5" spans="1:12" ht="15.75" thickBot="1" x14ac:dyDescent="0.3">
      <c r="A5" s="589" t="s">
        <v>2042</v>
      </c>
      <c r="B5" s="590"/>
      <c r="C5" s="590"/>
      <c r="D5" s="590"/>
      <c r="E5" s="590"/>
      <c r="F5" s="590"/>
      <c r="G5" s="590"/>
      <c r="H5" s="590"/>
      <c r="I5" s="591"/>
      <c r="J5" s="547">
        <f>SUM(J4)</f>
        <v>20000000000</v>
      </c>
      <c r="K5" s="539"/>
      <c r="L5" s="540"/>
    </row>
  </sheetData>
  <mergeCells count="4">
    <mergeCell ref="A1:L1"/>
    <mergeCell ref="A2:E2"/>
    <mergeCell ref="A3:L3"/>
    <mergeCell ref="A5:I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29"/>
  <sheetViews>
    <sheetView zoomScale="80" zoomScaleNormal="80" workbookViewId="0">
      <selection activeCell="D13" sqref="D13"/>
    </sheetView>
  </sheetViews>
  <sheetFormatPr baseColWidth="10" defaultRowHeight="15" x14ac:dyDescent="0.25"/>
  <cols>
    <col min="1" max="1" width="29.28515625" style="5" customWidth="1"/>
    <col min="2" max="3" width="20.5703125" style="5" customWidth="1"/>
    <col min="4" max="4" width="58.85546875" style="5" customWidth="1"/>
    <col min="5" max="5" width="50.5703125" style="5" customWidth="1"/>
    <col min="6" max="7" width="20.5703125" style="7" customWidth="1"/>
    <col min="8" max="8" width="25.5703125" style="10" customWidth="1"/>
    <col min="9" max="9" width="20.5703125" style="8" customWidth="1"/>
    <col min="10" max="10" width="25.5703125" style="7" customWidth="1"/>
    <col min="12" max="12" width="19.28515625" customWidth="1"/>
  </cols>
  <sheetData>
    <row r="1" spans="1:10" x14ac:dyDescent="0.25">
      <c r="A1" s="587" t="s">
        <v>0</v>
      </c>
      <c r="B1" s="592"/>
      <c r="C1" s="592"/>
      <c r="D1" s="592"/>
      <c r="E1" s="592"/>
      <c r="F1" s="592"/>
      <c r="G1" s="592"/>
      <c r="H1" s="592"/>
      <c r="I1" s="592"/>
      <c r="J1" s="592"/>
    </row>
    <row r="2" spans="1:10" x14ac:dyDescent="0.25">
      <c r="A2" s="587" t="s">
        <v>1</v>
      </c>
      <c r="B2" s="592"/>
      <c r="C2" s="592"/>
      <c r="D2" s="592"/>
      <c r="E2" s="592"/>
      <c r="F2" s="592"/>
      <c r="G2" s="592"/>
      <c r="H2" s="592"/>
      <c r="I2" s="592"/>
      <c r="J2" s="592"/>
    </row>
    <row r="3" spans="1:10" s="5" customFormat="1" ht="30" x14ac:dyDescent="0.25">
      <c r="A3" s="1" t="s">
        <v>2</v>
      </c>
      <c r="B3" s="2" t="s">
        <v>3</v>
      </c>
      <c r="C3" s="2" t="s">
        <v>4</v>
      </c>
      <c r="D3" s="2" t="s">
        <v>5</v>
      </c>
      <c r="E3" s="2" t="s">
        <v>6</v>
      </c>
      <c r="F3" s="2" t="s">
        <v>7</v>
      </c>
      <c r="G3" s="2" t="s">
        <v>8</v>
      </c>
      <c r="H3" s="9" t="s">
        <v>9</v>
      </c>
      <c r="I3" s="3" t="s">
        <v>316</v>
      </c>
      <c r="J3" s="2" t="s">
        <v>10</v>
      </c>
    </row>
    <row r="4" spans="1:10" s="5" customFormat="1" ht="35.25" customHeight="1" x14ac:dyDescent="0.25">
      <c r="A4" s="35" t="s">
        <v>79</v>
      </c>
      <c r="B4" s="35" t="s">
        <v>81</v>
      </c>
      <c r="C4" s="35" t="s">
        <v>14</v>
      </c>
      <c r="D4" s="35" t="s">
        <v>84</v>
      </c>
      <c r="E4" s="35" t="s">
        <v>85</v>
      </c>
      <c r="F4" s="36" t="s">
        <v>86</v>
      </c>
      <c r="G4" s="36" t="s">
        <v>123</v>
      </c>
      <c r="H4" s="37" t="s">
        <v>76</v>
      </c>
      <c r="I4" s="38" t="s">
        <v>339</v>
      </c>
      <c r="J4" s="36" t="s">
        <v>40</v>
      </c>
    </row>
    <row r="5" spans="1:10" s="5" customFormat="1" ht="35.25" customHeight="1" x14ac:dyDescent="0.25">
      <c r="A5" s="35" t="s">
        <v>79</v>
      </c>
      <c r="B5" s="35" t="s">
        <v>81</v>
      </c>
      <c r="C5" s="35" t="s">
        <v>14</v>
      </c>
      <c r="D5" s="35" t="s">
        <v>87</v>
      </c>
      <c r="E5" s="35" t="s">
        <v>88</v>
      </c>
      <c r="F5" s="36" t="s">
        <v>89</v>
      </c>
      <c r="G5" s="36">
        <v>3000</v>
      </c>
      <c r="H5" s="37">
        <v>1125000000</v>
      </c>
      <c r="I5" s="38" t="s">
        <v>339</v>
      </c>
      <c r="J5" s="36" t="s">
        <v>113</v>
      </c>
    </row>
    <row r="6" spans="1:10" s="5" customFormat="1" ht="35.25" customHeight="1" x14ac:dyDescent="0.25">
      <c r="A6" s="35" t="s">
        <v>79</v>
      </c>
      <c r="B6" s="35" t="s">
        <v>81</v>
      </c>
      <c r="C6" s="35" t="s">
        <v>14</v>
      </c>
      <c r="D6" s="35" t="s">
        <v>92</v>
      </c>
      <c r="E6" s="35" t="s">
        <v>93</v>
      </c>
      <c r="F6" s="36" t="s">
        <v>94</v>
      </c>
      <c r="G6" s="36">
        <v>2</v>
      </c>
      <c r="H6" s="37">
        <v>540000000</v>
      </c>
      <c r="I6" s="38" t="s">
        <v>339</v>
      </c>
      <c r="J6" s="36" t="s">
        <v>113</v>
      </c>
    </row>
    <row r="7" spans="1:10" s="5" customFormat="1" ht="35.25" customHeight="1" x14ac:dyDescent="0.25">
      <c r="A7" s="35" t="s">
        <v>79</v>
      </c>
      <c r="B7" s="35" t="s">
        <v>81</v>
      </c>
      <c r="C7" s="35" t="s">
        <v>14</v>
      </c>
      <c r="D7" s="35" t="s">
        <v>100</v>
      </c>
      <c r="E7" s="35" t="s">
        <v>101</v>
      </c>
      <c r="F7" s="36" t="s">
        <v>102</v>
      </c>
      <c r="G7" s="36">
        <v>1</v>
      </c>
      <c r="H7" s="37" t="s">
        <v>76</v>
      </c>
      <c r="I7" s="38" t="s">
        <v>339</v>
      </c>
      <c r="J7" s="36" t="s">
        <v>40</v>
      </c>
    </row>
    <row r="8" spans="1:10" s="5" customFormat="1" ht="35.25" customHeight="1" x14ac:dyDescent="0.25">
      <c r="A8" s="35" t="s">
        <v>79</v>
      </c>
      <c r="B8" s="35" t="s">
        <v>81</v>
      </c>
      <c r="C8" s="35" t="s">
        <v>14</v>
      </c>
      <c r="D8" s="35" t="s">
        <v>103</v>
      </c>
      <c r="E8" s="35" t="s">
        <v>104</v>
      </c>
      <c r="F8" s="36" t="s">
        <v>105</v>
      </c>
      <c r="G8" s="36">
        <v>1</v>
      </c>
      <c r="H8" s="37" t="s">
        <v>76</v>
      </c>
      <c r="I8" s="38" t="s">
        <v>339</v>
      </c>
      <c r="J8" s="36" t="s">
        <v>40</v>
      </c>
    </row>
    <row r="9" spans="1:10" s="5" customFormat="1" ht="35.25" customHeight="1" x14ac:dyDescent="0.25">
      <c r="A9" s="35" t="s">
        <v>79</v>
      </c>
      <c r="B9" s="35" t="s">
        <v>81</v>
      </c>
      <c r="C9" s="35" t="s">
        <v>14</v>
      </c>
      <c r="D9" s="35" t="s">
        <v>106</v>
      </c>
      <c r="E9" s="35" t="s">
        <v>107</v>
      </c>
      <c r="F9" s="36" t="s">
        <v>108</v>
      </c>
      <c r="G9" s="36">
        <v>1800</v>
      </c>
      <c r="H9" s="37">
        <v>270000000</v>
      </c>
      <c r="I9" s="38" t="s">
        <v>339</v>
      </c>
      <c r="J9" s="36" t="s">
        <v>113</v>
      </c>
    </row>
    <row r="10" spans="1:10" s="5" customFormat="1" ht="35.25" customHeight="1" x14ac:dyDescent="0.25">
      <c r="A10" s="35" t="s">
        <v>79</v>
      </c>
      <c r="B10" s="35" t="s">
        <v>81</v>
      </c>
      <c r="C10" s="35" t="s">
        <v>14</v>
      </c>
      <c r="D10" s="35" t="s">
        <v>109</v>
      </c>
      <c r="E10" s="35" t="s">
        <v>110</v>
      </c>
      <c r="F10" s="36" t="s">
        <v>108</v>
      </c>
      <c r="G10" s="36">
        <v>2600</v>
      </c>
      <c r="H10" s="37">
        <v>195000000</v>
      </c>
      <c r="I10" s="38" t="s">
        <v>339</v>
      </c>
      <c r="J10" s="36" t="s">
        <v>113</v>
      </c>
    </row>
    <row r="11" spans="1:10" s="5" customFormat="1" ht="35.25" customHeight="1" x14ac:dyDescent="0.25">
      <c r="A11" s="35" t="s">
        <v>79</v>
      </c>
      <c r="B11" s="35" t="s">
        <v>81</v>
      </c>
      <c r="C11" s="35" t="s">
        <v>20</v>
      </c>
      <c r="D11" s="35" t="s">
        <v>87</v>
      </c>
      <c r="E11" s="35" t="s">
        <v>88</v>
      </c>
      <c r="F11" s="36" t="s">
        <v>89</v>
      </c>
      <c r="G11" s="36">
        <v>3000</v>
      </c>
      <c r="H11" s="37">
        <v>1125000000</v>
      </c>
      <c r="I11" s="38" t="s">
        <v>339</v>
      </c>
      <c r="J11" s="36" t="s">
        <v>113</v>
      </c>
    </row>
    <row r="12" spans="1:10" s="5" customFormat="1" ht="35.25" customHeight="1" x14ac:dyDescent="0.25">
      <c r="A12" s="35" t="s">
        <v>79</v>
      </c>
      <c r="B12" s="35" t="s">
        <v>81</v>
      </c>
      <c r="C12" s="35" t="s">
        <v>20</v>
      </c>
      <c r="D12" s="35" t="s">
        <v>92</v>
      </c>
      <c r="E12" s="35" t="s">
        <v>112</v>
      </c>
      <c r="F12" s="36" t="s">
        <v>94</v>
      </c>
      <c r="G12" s="36">
        <v>2</v>
      </c>
      <c r="H12" s="37">
        <v>540000000</v>
      </c>
      <c r="I12" s="38" t="s">
        <v>339</v>
      </c>
      <c r="J12" s="36" t="s">
        <v>113</v>
      </c>
    </row>
    <row r="13" spans="1:10" s="5" customFormat="1" ht="35.25" customHeight="1" x14ac:dyDescent="0.25">
      <c r="A13" s="35" t="s">
        <v>79</v>
      </c>
      <c r="B13" s="35" t="s">
        <v>81</v>
      </c>
      <c r="C13" s="35" t="s">
        <v>124</v>
      </c>
      <c r="D13" s="35" t="s">
        <v>117</v>
      </c>
      <c r="E13" s="35" t="s">
        <v>119</v>
      </c>
      <c r="F13" s="36" t="s">
        <v>108</v>
      </c>
      <c r="G13" s="36">
        <v>1000</v>
      </c>
      <c r="H13" s="37" t="s">
        <v>122</v>
      </c>
      <c r="I13" s="38" t="s">
        <v>339</v>
      </c>
      <c r="J13" s="36" t="s">
        <v>113</v>
      </c>
    </row>
    <row r="14" spans="1:10" s="5" customFormat="1" ht="35.25" customHeight="1" x14ac:dyDescent="0.25">
      <c r="A14" s="35" t="s">
        <v>79</v>
      </c>
      <c r="B14" s="35" t="s">
        <v>81</v>
      </c>
      <c r="C14" s="35" t="s">
        <v>124</v>
      </c>
      <c r="D14" s="35" t="s">
        <v>118</v>
      </c>
      <c r="E14" s="35" t="s">
        <v>120</v>
      </c>
      <c r="F14" s="36" t="s">
        <v>121</v>
      </c>
      <c r="G14" s="36" t="s">
        <v>123</v>
      </c>
      <c r="H14" s="37" t="s">
        <v>76</v>
      </c>
      <c r="I14" s="38" t="s">
        <v>339</v>
      </c>
      <c r="J14" s="36" t="s">
        <v>113</v>
      </c>
    </row>
    <row r="15" spans="1:10" s="5" customFormat="1" ht="35.25" customHeight="1" x14ac:dyDescent="0.25">
      <c r="A15" s="35" t="s">
        <v>139</v>
      </c>
      <c r="B15" s="35" t="s">
        <v>140</v>
      </c>
      <c r="C15" s="35" t="s">
        <v>14</v>
      </c>
      <c r="D15" s="35" t="s">
        <v>137</v>
      </c>
      <c r="E15" s="35" t="s">
        <v>138</v>
      </c>
      <c r="F15" s="36">
        <v>1</v>
      </c>
      <c r="G15" s="36">
        <v>45</v>
      </c>
      <c r="H15" s="37">
        <v>45000</v>
      </c>
      <c r="I15" s="38" t="s">
        <v>341</v>
      </c>
      <c r="J15" s="20" t="s">
        <v>78</v>
      </c>
    </row>
    <row r="16" spans="1:10" s="5" customFormat="1" ht="35.25" customHeight="1" x14ac:dyDescent="0.25">
      <c r="A16" s="35" t="s">
        <v>139</v>
      </c>
      <c r="B16" s="35" t="s">
        <v>140</v>
      </c>
      <c r="C16" s="35" t="s">
        <v>20</v>
      </c>
      <c r="D16" s="35" t="s">
        <v>141</v>
      </c>
      <c r="E16" s="35" t="s">
        <v>143</v>
      </c>
      <c r="F16" s="36" t="s">
        <v>39</v>
      </c>
      <c r="G16" s="36" t="s">
        <v>123</v>
      </c>
      <c r="H16" s="37" t="s">
        <v>76</v>
      </c>
      <c r="I16" s="38" t="s">
        <v>341</v>
      </c>
      <c r="J16" s="36" t="s">
        <v>40</v>
      </c>
    </row>
    <row r="17" spans="1:10" s="5" customFormat="1" ht="35.25" customHeight="1" x14ac:dyDescent="0.25">
      <c r="A17" s="35" t="s">
        <v>139</v>
      </c>
      <c r="B17" s="35" t="s">
        <v>140</v>
      </c>
      <c r="C17" s="35" t="s">
        <v>124</v>
      </c>
      <c r="D17" s="35" t="s">
        <v>142</v>
      </c>
      <c r="E17" s="35" t="s">
        <v>143</v>
      </c>
      <c r="F17" s="36" t="s">
        <v>39</v>
      </c>
      <c r="G17" s="36" t="s">
        <v>123</v>
      </c>
      <c r="H17" s="37" t="s">
        <v>76</v>
      </c>
      <c r="I17" s="38" t="s">
        <v>341</v>
      </c>
      <c r="J17" s="36" t="s">
        <v>40</v>
      </c>
    </row>
    <row r="18" spans="1:10" s="5" customFormat="1" ht="35.25" customHeight="1" x14ac:dyDescent="0.25">
      <c r="A18" s="35" t="s">
        <v>314</v>
      </c>
      <c r="B18" s="35" t="s">
        <v>140</v>
      </c>
      <c r="C18" s="35" t="s">
        <v>14</v>
      </c>
      <c r="D18" s="35" t="s">
        <v>280</v>
      </c>
      <c r="E18" s="35" t="s">
        <v>281</v>
      </c>
      <c r="F18" s="36" t="s">
        <v>282</v>
      </c>
      <c r="G18" s="36" t="s">
        <v>283</v>
      </c>
      <c r="H18" s="37">
        <v>13146000</v>
      </c>
      <c r="I18" s="38" t="s">
        <v>344</v>
      </c>
      <c r="J18" s="36" t="s">
        <v>40</v>
      </c>
    </row>
    <row r="19" spans="1:10" s="5" customFormat="1" ht="35.25" customHeight="1" x14ac:dyDescent="0.25">
      <c r="A19" s="35" t="s">
        <v>314</v>
      </c>
      <c r="B19" s="35" t="s">
        <v>140</v>
      </c>
      <c r="C19" s="35" t="s">
        <v>14</v>
      </c>
      <c r="D19" s="35" t="s">
        <v>310</v>
      </c>
      <c r="E19" s="35" t="s">
        <v>311</v>
      </c>
      <c r="F19" s="36" t="s">
        <v>312</v>
      </c>
      <c r="G19" s="36" t="s">
        <v>123</v>
      </c>
      <c r="H19" s="37" t="s">
        <v>76</v>
      </c>
      <c r="I19" s="38" t="s">
        <v>344</v>
      </c>
      <c r="J19" s="36" t="s">
        <v>40</v>
      </c>
    </row>
    <row r="20" spans="1:10" s="5" customFormat="1" ht="35.25" customHeight="1" x14ac:dyDescent="0.25">
      <c r="A20" s="35" t="s">
        <v>346</v>
      </c>
      <c r="B20" s="35" t="s">
        <v>347</v>
      </c>
      <c r="C20" s="35" t="s">
        <v>14</v>
      </c>
      <c r="D20" s="35" t="s">
        <v>355</v>
      </c>
      <c r="E20" s="35" t="s">
        <v>356</v>
      </c>
      <c r="F20" s="36" t="s">
        <v>357</v>
      </c>
      <c r="G20" s="36">
        <v>5500</v>
      </c>
      <c r="H20" s="37" t="s">
        <v>76</v>
      </c>
      <c r="I20" s="38" t="s">
        <v>339</v>
      </c>
      <c r="J20" s="36" t="s">
        <v>113</v>
      </c>
    </row>
    <row r="21" spans="1:10" s="5" customFormat="1" ht="35.25" customHeight="1" x14ac:dyDescent="0.25">
      <c r="A21" s="35" t="s">
        <v>346</v>
      </c>
      <c r="B21" s="35" t="s">
        <v>347</v>
      </c>
      <c r="C21" s="35" t="s">
        <v>14</v>
      </c>
      <c r="D21" s="35" t="s">
        <v>358</v>
      </c>
      <c r="E21" s="35" t="s">
        <v>356</v>
      </c>
      <c r="F21" s="36" t="s">
        <v>357</v>
      </c>
      <c r="G21" s="36">
        <v>1300</v>
      </c>
      <c r="H21" s="37" t="s">
        <v>76</v>
      </c>
      <c r="I21" s="38" t="s">
        <v>339</v>
      </c>
      <c r="J21" s="36" t="s">
        <v>113</v>
      </c>
    </row>
    <row r="22" spans="1:10" s="5" customFormat="1" ht="35.25" customHeight="1" x14ac:dyDescent="0.25">
      <c r="A22" s="35" t="s">
        <v>346</v>
      </c>
      <c r="B22" s="35" t="s">
        <v>347</v>
      </c>
      <c r="C22" s="35" t="s">
        <v>14</v>
      </c>
      <c r="D22" s="35" t="s">
        <v>359</v>
      </c>
      <c r="E22" s="35" t="s">
        <v>356</v>
      </c>
      <c r="F22" s="36" t="s">
        <v>357</v>
      </c>
      <c r="G22" s="36">
        <v>400</v>
      </c>
      <c r="H22" s="37" t="s">
        <v>76</v>
      </c>
      <c r="I22" s="38" t="s">
        <v>339</v>
      </c>
      <c r="J22" s="36" t="s">
        <v>113</v>
      </c>
    </row>
    <row r="23" spans="1:10" s="5" customFormat="1" ht="35.25" customHeight="1" x14ac:dyDescent="0.25">
      <c r="A23" s="35" t="s">
        <v>346</v>
      </c>
      <c r="B23" s="35" t="s">
        <v>347</v>
      </c>
      <c r="C23" s="35" t="s">
        <v>14</v>
      </c>
      <c r="D23" s="35" t="s">
        <v>360</v>
      </c>
      <c r="E23" s="35" t="s">
        <v>356</v>
      </c>
      <c r="F23" s="36" t="s">
        <v>357</v>
      </c>
      <c r="G23" s="36">
        <v>900</v>
      </c>
      <c r="H23" s="37" t="s">
        <v>76</v>
      </c>
      <c r="I23" s="38" t="s">
        <v>339</v>
      </c>
      <c r="J23" s="36" t="s">
        <v>113</v>
      </c>
    </row>
    <row r="24" spans="1:10" s="5" customFormat="1" ht="35.25" customHeight="1" x14ac:dyDescent="0.25">
      <c r="A24" s="35" t="s">
        <v>346</v>
      </c>
      <c r="B24" s="35" t="s">
        <v>347</v>
      </c>
      <c r="C24" s="35" t="s">
        <v>14</v>
      </c>
      <c r="D24" s="35" t="s">
        <v>361</v>
      </c>
      <c r="E24" s="35" t="s">
        <v>356</v>
      </c>
      <c r="F24" s="36" t="s">
        <v>357</v>
      </c>
      <c r="G24" s="36">
        <v>4200</v>
      </c>
      <c r="H24" s="37" t="s">
        <v>76</v>
      </c>
      <c r="I24" s="38" t="s">
        <v>339</v>
      </c>
      <c r="J24" s="36" t="s">
        <v>113</v>
      </c>
    </row>
    <row r="25" spans="1:10" s="5" customFormat="1" ht="35.25" customHeight="1" x14ac:dyDescent="0.25">
      <c r="A25" s="35" t="s">
        <v>346</v>
      </c>
      <c r="B25" s="35" t="s">
        <v>347</v>
      </c>
      <c r="C25" s="35" t="s">
        <v>14</v>
      </c>
      <c r="D25" s="35" t="s">
        <v>362</v>
      </c>
      <c r="E25" s="35" t="s">
        <v>356</v>
      </c>
      <c r="F25" s="36" t="s">
        <v>357</v>
      </c>
      <c r="G25" s="36">
        <v>2000</v>
      </c>
      <c r="H25" s="37" t="s">
        <v>76</v>
      </c>
      <c r="I25" s="38" t="s">
        <v>339</v>
      </c>
      <c r="J25" s="36" t="s">
        <v>113</v>
      </c>
    </row>
    <row r="26" spans="1:10" s="5" customFormat="1" ht="35.25" customHeight="1" x14ac:dyDescent="0.25">
      <c r="A26" s="35" t="s">
        <v>346</v>
      </c>
      <c r="B26" s="35" t="s">
        <v>347</v>
      </c>
      <c r="C26" s="35" t="s">
        <v>14</v>
      </c>
      <c r="D26" s="35" t="s">
        <v>363</v>
      </c>
      <c r="E26" s="35" t="s">
        <v>356</v>
      </c>
      <c r="F26" s="36" t="s">
        <v>357</v>
      </c>
      <c r="G26" s="36">
        <v>150</v>
      </c>
      <c r="H26" s="37" t="s">
        <v>76</v>
      </c>
      <c r="I26" s="38" t="s">
        <v>339</v>
      </c>
      <c r="J26" s="36" t="s">
        <v>113</v>
      </c>
    </row>
    <row r="27" spans="1:10" s="5" customFormat="1" ht="35.25" customHeight="1" x14ac:dyDescent="0.25">
      <c r="A27" s="35" t="s">
        <v>346</v>
      </c>
      <c r="B27" s="35" t="s">
        <v>347</v>
      </c>
      <c r="C27" s="35" t="s">
        <v>14</v>
      </c>
      <c r="D27" s="35" t="s">
        <v>364</v>
      </c>
      <c r="E27" s="35" t="s">
        <v>356</v>
      </c>
      <c r="F27" s="36" t="s">
        <v>357</v>
      </c>
      <c r="G27" s="36">
        <v>100</v>
      </c>
      <c r="H27" s="37" t="s">
        <v>76</v>
      </c>
      <c r="I27" s="38" t="s">
        <v>339</v>
      </c>
      <c r="J27" s="36" t="s">
        <v>113</v>
      </c>
    </row>
    <row r="28" spans="1:10" s="5" customFormat="1" ht="35.25" customHeight="1" x14ac:dyDescent="0.25">
      <c r="A28" s="35" t="s">
        <v>346</v>
      </c>
      <c r="B28" s="35" t="s">
        <v>347</v>
      </c>
      <c r="C28" s="35" t="s">
        <v>14</v>
      </c>
      <c r="D28" s="35" t="s">
        <v>365</v>
      </c>
      <c r="E28" s="35" t="s">
        <v>356</v>
      </c>
      <c r="F28" s="36" t="s">
        <v>357</v>
      </c>
      <c r="G28" s="36">
        <v>275</v>
      </c>
      <c r="H28" s="37" t="s">
        <v>76</v>
      </c>
      <c r="I28" s="38" t="s">
        <v>339</v>
      </c>
      <c r="J28" s="36" t="s">
        <v>113</v>
      </c>
    </row>
    <row r="29" spans="1:10" s="5" customFormat="1" ht="35.25" customHeight="1" x14ac:dyDescent="0.25">
      <c r="A29" s="35" t="s">
        <v>481</v>
      </c>
      <c r="B29" s="35" t="s">
        <v>44</v>
      </c>
      <c r="C29" s="35" t="s">
        <v>14</v>
      </c>
      <c r="D29" s="35" t="s">
        <v>482</v>
      </c>
      <c r="E29" s="35" t="s">
        <v>483</v>
      </c>
      <c r="F29" s="36" t="s">
        <v>408</v>
      </c>
      <c r="G29" s="36">
        <v>36000</v>
      </c>
      <c r="H29" s="37" t="s">
        <v>76</v>
      </c>
      <c r="I29" s="38" t="s">
        <v>339</v>
      </c>
      <c r="J29" s="36" t="s">
        <v>78</v>
      </c>
    </row>
    <row r="30" spans="1:10" s="5" customFormat="1" ht="35.25" customHeight="1" x14ac:dyDescent="0.25">
      <c r="A30" s="35" t="s">
        <v>481</v>
      </c>
      <c r="B30" s="35" t="s">
        <v>44</v>
      </c>
      <c r="C30" s="35" t="s">
        <v>14</v>
      </c>
      <c r="D30" s="35" t="s">
        <v>484</v>
      </c>
      <c r="E30" s="35" t="s">
        <v>483</v>
      </c>
      <c r="F30" s="36" t="s">
        <v>485</v>
      </c>
      <c r="G30" s="36">
        <v>36000</v>
      </c>
      <c r="H30" s="37" t="s">
        <v>76</v>
      </c>
      <c r="I30" s="38" t="s">
        <v>339</v>
      </c>
      <c r="J30" s="36" t="s">
        <v>78</v>
      </c>
    </row>
    <row r="31" spans="1:10" ht="35.25" customHeight="1" x14ac:dyDescent="0.25">
      <c r="A31" s="35" t="s">
        <v>537</v>
      </c>
      <c r="B31" s="35" t="s">
        <v>569</v>
      </c>
      <c r="C31" s="35" t="s">
        <v>14</v>
      </c>
      <c r="D31" s="35" t="s">
        <v>539</v>
      </c>
      <c r="E31" s="35" t="s">
        <v>540</v>
      </c>
      <c r="F31" s="36" t="s">
        <v>541</v>
      </c>
      <c r="G31" s="36" t="s">
        <v>542</v>
      </c>
      <c r="H31" s="37">
        <v>233227520.40000001</v>
      </c>
      <c r="I31" s="38" t="s">
        <v>339</v>
      </c>
      <c r="J31" s="36" t="s">
        <v>910</v>
      </c>
    </row>
    <row r="32" spans="1:10" ht="35.25" customHeight="1" x14ac:dyDescent="0.25">
      <c r="A32" s="35" t="s">
        <v>537</v>
      </c>
      <c r="B32" s="35" t="s">
        <v>569</v>
      </c>
      <c r="C32" s="35" t="s">
        <v>14</v>
      </c>
      <c r="D32" s="35" t="s">
        <v>546</v>
      </c>
      <c r="E32" s="35" t="s">
        <v>547</v>
      </c>
      <c r="F32" s="36" t="s">
        <v>548</v>
      </c>
      <c r="G32" s="36" t="s">
        <v>123</v>
      </c>
      <c r="H32" s="37">
        <v>30000000</v>
      </c>
      <c r="I32" s="38" t="s">
        <v>339</v>
      </c>
      <c r="J32" s="36" t="s">
        <v>910</v>
      </c>
    </row>
    <row r="33" spans="1:12" ht="59.25" customHeight="1" x14ac:dyDescent="0.25">
      <c r="A33" s="35" t="s">
        <v>537</v>
      </c>
      <c r="B33" s="35" t="s">
        <v>569</v>
      </c>
      <c r="C33" s="35" t="s">
        <v>14</v>
      </c>
      <c r="D33" s="35" t="s">
        <v>570</v>
      </c>
      <c r="E33" s="35" t="s">
        <v>571</v>
      </c>
      <c r="F33" s="36" t="s">
        <v>422</v>
      </c>
      <c r="G33" s="36" t="s">
        <v>572</v>
      </c>
      <c r="H33" s="37">
        <v>750000</v>
      </c>
      <c r="I33" s="38" t="s">
        <v>339</v>
      </c>
      <c r="J33" s="36" t="s">
        <v>910</v>
      </c>
    </row>
    <row r="34" spans="1:12" ht="35.25" customHeight="1" x14ac:dyDescent="0.25">
      <c r="A34" s="35" t="s">
        <v>537</v>
      </c>
      <c r="B34" s="35" t="s">
        <v>569</v>
      </c>
      <c r="C34" s="35" t="s">
        <v>14</v>
      </c>
      <c r="D34" s="35" t="s">
        <v>570</v>
      </c>
      <c r="E34" s="35" t="s">
        <v>573</v>
      </c>
      <c r="F34" s="36" t="s">
        <v>574</v>
      </c>
      <c r="G34" s="36" t="s">
        <v>575</v>
      </c>
      <c r="H34" s="37">
        <v>2100000</v>
      </c>
      <c r="I34" s="38" t="s">
        <v>339</v>
      </c>
      <c r="J34" s="36" t="s">
        <v>910</v>
      </c>
      <c r="L34" s="13"/>
    </row>
    <row r="35" spans="1:12" ht="59.25" customHeight="1" x14ac:dyDescent="0.25">
      <c r="A35" s="35" t="s">
        <v>537</v>
      </c>
      <c r="B35" s="35" t="s">
        <v>569</v>
      </c>
      <c r="C35" s="35" t="s">
        <v>14</v>
      </c>
      <c r="D35" s="35" t="s">
        <v>570</v>
      </c>
      <c r="E35" s="35" t="s">
        <v>580</v>
      </c>
      <c r="F35" s="36" t="s">
        <v>581</v>
      </c>
      <c r="G35" s="36" t="s">
        <v>582</v>
      </c>
      <c r="H35" s="37">
        <v>200000</v>
      </c>
      <c r="I35" s="38" t="s">
        <v>339</v>
      </c>
      <c r="J35" s="36" t="s">
        <v>910</v>
      </c>
    </row>
    <row r="36" spans="1:12" ht="35.25" customHeight="1" x14ac:dyDescent="0.25">
      <c r="A36" s="35" t="s">
        <v>537</v>
      </c>
      <c r="B36" s="35" t="s">
        <v>569</v>
      </c>
      <c r="C36" s="35" t="s">
        <v>14</v>
      </c>
      <c r="D36" s="35" t="s">
        <v>587</v>
      </c>
      <c r="E36" s="35" t="s">
        <v>570</v>
      </c>
      <c r="F36" s="36" t="s">
        <v>422</v>
      </c>
      <c r="G36" s="36" t="s">
        <v>123</v>
      </c>
      <c r="H36" s="37">
        <v>60000000</v>
      </c>
      <c r="I36" s="38" t="s">
        <v>339</v>
      </c>
      <c r="J36" s="36" t="s">
        <v>910</v>
      </c>
    </row>
    <row r="37" spans="1:12" ht="56.25" customHeight="1" x14ac:dyDescent="0.25">
      <c r="A37" s="35" t="s">
        <v>537</v>
      </c>
      <c r="B37" s="35" t="s">
        <v>569</v>
      </c>
      <c r="C37" s="35" t="s">
        <v>14</v>
      </c>
      <c r="D37" s="35" t="s">
        <v>629</v>
      </c>
      <c r="E37" s="35" t="s">
        <v>630</v>
      </c>
      <c r="F37" s="36" t="s">
        <v>631</v>
      </c>
      <c r="G37" s="36" t="s">
        <v>632</v>
      </c>
      <c r="H37" s="37">
        <v>5000000</v>
      </c>
      <c r="I37" s="38" t="s">
        <v>339</v>
      </c>
      <c r="J37" s="36" t="s">
        <v>910</v>
      </c>
    </row>
    <row r="38" spans="1:12" ht="35.25" customHeight="1" x14ac:dyDescent="0.25">
      <c r="A38" s="35" t="s">
        <v>537</v>
      </c>
      <c r="B38" s="35" t="s">
        <v>569</v>
      </c>
      <c r="C38" s="35" t="s">
        <v>14</v>
      </c>
      <c r="D38" s="35" t="s">
        <v>633</v>
      </c>
      <c r="E38" s="35" t="s">
        <v>633</v>
      </c>
      <c r="F38" s="36" t="s">
        <v>634</v>
      </c>
      <c r="G38" s="36" t="s">
        <v>635</v>
      </c>
      <c r="H38" s="37">
        <v>8000000</v>
      </c>
      <c r="I38" s="38" t="s">
        <v>339</v>
      </c>
      <c r="J38" s="36" t="s">
        <v>910</v>
      </c>
    </row>
    <row r="39" spans="1:12" ht="35.25" customHeight="1" x14ac:dyDescent="0.25">
      <c r="A39" s="35" t="s">
        <v>537</v>
      </c>
      <c r="B39" s="35" t="s">
        <v>569</v>
      </c>
      <c r="C39" s="35" t="s">
        <v>14</v>
      </c>
      <c r="D39" s="35" t="s">
        <v>648</v>
      </c>
      <c r="E39" s="35" t="s">
        <v>649</v>
      </c>
      <c r="F39" s="36" t="s">
        <v>650</v>
      </c>
      <c r="G39" s="36">
        <v>11</v>
      </c>
      <c r="H39" s="37" t="s">
        <v>76</v>
      </c>
      <c r="I39" s="38" t="s">
        <v>344</v>
      </c>
      <c r="J39" s="36" t="s">
        <v>910</v>
      </c>
    </row>
    <row r="40" spans="1:12" ht="59.25" customHeight="1" x14ac:dyDescent="0.25">
      <c r="A40" s="35" t="s">
        <v>537</v>
      </c>
      <c r="B40" s="35" t="s">
        <v>569</v>
      </c>
      <c r="C40" s="35" t="s">
        <v>14</v>
      </c>
      <c r="D40" s="35" t="s">
        <v>648</v>
      </c>
      <c r="E40" s="35" t="s">
        <v>651</v>
      </c>
      <c r="F40" s="36" t="s">
        <v>650</v>
      </c>
      <c r="G40" s="36">
        <v>7</v>
      </c>
      <c r="H40" s="37" t="s">
        <v>76</v>
      </c>
      <c r="I40" s="38" t="s">
        <v>344</v>
      </c>
      <c r="J40" s="36" t="s">
        <v>910</v>
      </c>
    </row>
    <row r="41" spans="1:12" ht="59.25" customHeight="1" x14ac:dyDescent="0.25">
      <c r="A41" s="35" t="s">
        <v>537</v>
      </c>
      <c r="B41" s="35" t="s">
        <v>569</v>
      </c>
      <c r="C41" s="35" t="s">
        <v>14</v>
      </c>
      <c r="D41" s="35" t="s">
        <v>648</v>
      </c>
      <c r="E41" s="35" t="s">
        <v>652</v>
      </c>
      <c r="F41" s="36" t="s">
        <v>650</v>
      </c>
      <c r="G41" s="36">
        <v>1</v>
      </c>
      <c r="H41" s="37" t="s">
        <v>76</v>
      </c>
      <c r="I41" s="38" t="s">
        <v>344</v>
      </c>
      <c r="J41" s="36" t="s">
        <v>910</v>
      </c>
    </row>
    <row r="42" spans="1:12" ht="59.25" customHeight="1" x14ac:dyDescent="0.25">
      <c r="A42" s="35" t="s">
        <v>537</v>
      </c>
      <c r="B42" s="35" t="s">
        <v>569</v>
      </c>
      <c r="C42" s="35" t="s">
        <v>14</v>
      </c>
      <c r="D42" s="35" t="s">
        <v>648</v>
      </c>
      <c r="E42" s="35" t="s">
        <v>653</v>
      </c>
      <c r="F42" s="36" t="s">
        <v>650</v>
      </c>
      <c r="G42" s="36">
        <v>8</v>
      </c>
      <c r="H42" s="37" t="s">
        <v>76</v>
      </c>
      <c r="I42" s="38" t="s">
        <v>344</v>
      </c>
      <c r="J42" s="36" t="s">
        <v>910</v>
      </c>
    </row>
    <row r="43" spans="1:12" ht="35.25" customHeight="1" x14ac:dyDescent="0.25">
      <c r="A43" s="35" t="s">
        <v>537</v>
      </c>
      <c r="B43" s="35" t="s">
        <v>569</v>
      </c>
      <c r="C43" s="35" t="s">
        <v>14</v>
      </c>
      <c r="D43" s="35" t="s">
        <v>648</v>
      </c>
      <c r="E43" s="35" t="s">
        <v>654</v>
      </c>
      <c r="F43" s="36" t="s">
        <v>650</v>
      </c>
      <c r="G43" s="36">
        <v>15</v>
      </c>
      <c r="H43" s="37" t="s">
        <v>76</v>
      </c>
      <c r="I43" s="38" t="s">
        <v>344</v>
      </c>
      <c r="J43" s="36" t="s">
        <v>910</v>
      </c>
    </row>
    <row r="44" spans="1:12" ht="59.25" customHeight="1" x14ac:dyDescent="0.25">
      <c r="A44" s="35" t="s">
        <v>537</v>
      </c>
      <c r="B44" s="35" t="s">
        <v>569</v>
      </c>
      <c r="C44" s="35" t="s">
        <v>14</v>
      </c>
      <c r="D44" s="35" t="s">
        <v>648</v>
      </c>
      <c r="E44" s="35" t="s">
        <v>655</v>
      </c>
      <c r="F44" s="36" t="s">
        <v>650</v>
      </c>
      <c r="G44" s="36">
        <v>2</v>
      </c>
      <c r="H44" s="37" t="s">
        <v>76</v>
      </c>
      <c r="I44" s="38" t="s">
        <v>344</v>
      </c>
      <c r="J44" s="36" t="s">
        <v>910</v>
      </c>
    </row>
    <row r="45" spans="1:12" ht="35.25" customHeight="1" x14ac:dyDescent="0.25">
      <c r="A45" s="35" t="s">
        <v>537</v>
      </c>
      <c r="B45" s="35" t="s">
        <v>569</v>
      </c>
      <c r="C45" s="35" t="s">
        <v>14</v>
      </c>
      <c r="D45" s="35" t="s">
        <v>648</v>
      </c>
      <c r="E45" s="35" t="s">
        <v>656</v>
      </c>
      <c r="F45" s="36" t="s">
        <v>650</v>
      </c>
      <c r="G45" s="36">
        <v>1</v>
      </c>
      <c r="H45" s="37" t="s">
        <v>76</v>
      </c>
      <c r="I45" s="38" t="s">
        <v>344</v>
      </c>
      <c r="J45" s="36" t="s">
        <v>910</v>
      </c>
    </row>
    <row r="46" spans="1:12" ht="35.25" customHeight="1" x14ac:dyDescent="0.25">
      <c r="A46" s="35" t="s">
        <v>537</v>
      </c>
      <c r="B46" s="35" t="s">
        <v>569</v>
      </c>
      <c r="C46" s="35" t="s">
        <v>14</v>
      </c>
      <c r="D46" s="35" t="s">
        <v>648</v>
      </c>
      <c r="E46" s="35" t="s">
        <v>657</v>
      </c>
      <c r="F46" s="36" t="s">
        <v>650</v>
      </c>
      <c r="G46" s="36">
        <v>32</v>
      </c>
      <c r="H46" s="37" t="s">
        <v>76</v>
      </c>
      <c r="I46" s="38" t="s">
        <v>344</v>
      </c>
      <c r="J46" s="36" t="s">
        <v>910</v>
      </c>
    </row>
    <row r="47" spans="1:12" ht="35.25" customHeight="1" x14ac:dyDescent="0.25">
      <c r="A47" s="35" t="s">
        <v>537</v>
      </c>
      <c r="B47" s="35" t="s">
        <v>569</v>
      </c>
      <c r="C47" s="35" t="s">
        <v>14</v>
      </c>
      <c r="D47" s="35" t="s">
        <v>648</v>
      </c>
      <c r="E47" s="35" t="s">
        <v>658</v>
      </c>
      <c r="F47" s="36" t="s">
        <v>650</v>
      </c>
      <c r="G47" s="36">
        <v>3</v>
      </c>
      <c r="H47" s="37" t="s">
        <v>76</v>
      </c>
      <c r="I47" s="38" t="s">
        <v>344</v>
      </c>
      <c r="J47" s="36" t="s">
        <v>910</v>
      </c>
    </row>
    <row r="48" spans="1:12" ht="59.25" customHeight="1" x14ac:dyDescent="0.25">
      <c r="A48" s="35" t="s">
        <v>537</v>
      </c>
      <c r="B48" s="35" t="s">
        <v>569</v>
      </c>
      <c r="C48" s="35" t="s">
        <v>14</v>
      </c>
      <c r="D48" s="35" t="s">
        <v>648</v>
      </c>
      <c r="E48" s="35" t="s">
        <v>659</v>
      </c>
      <c r="F48" s="36" t="s">
        <v>650</v>
      </c>
      <c r="G48" s="36">
        <v>5</v>
      </c>
      <c r="H48" s="37" t="s">
        <v>76</v>
      </c>
      <c r="I48" s="38" t="s">
        <v>344</v>
      </c>
      <c r="J48" s="36" t="s">
        <v>910</v>
      </c>
    </row>
    <row r="49" spans="1:10" ht="59.25" customHeight="1" x14ac:dyDescent="0.25">
      <c r="A49" s="35" t="s">
        <v>537</v>
      </c>
      <c r="B49" s="35" t="s">
        <v>569</v>
      </c>
      <c r="C49" s="35" t="s">
        <v>14</v>
      </c>
      <c r="D49" s="35" t="s">
        <v>648</v>
      </c>
      <c r="E49" s="35" t="s">
        <v>660</v>
      </c>
      <c r="F49" s="36" t="s">
        <v>650</v>
      </c>
      <c r="G49" s="36">
        <v>4</v>
      </c>
      <c r="H49" s="37" t="s">
        <v>76</v>
      </c>
      <c r="I49" s="38" t="s">
        <v>344</v>
      </c>
      <c r="J49" s="36" t="s">
        <v>910</v>
      </c>
    </row>
    <row r="50" spans="1:10" ht="35.25" customHeight="1" x14ac:dyDescent="0.25">
      <c r="A50" s="35" t="s">
        <v>537</v>
      </c>
      <c r="B50" s="35" t="s">
        <v>569</v>
      </c>
      <c r="C50" s="35" t="s">
        <v>14</v>
      </c>
      <c r="D50" s="35" t="s">
        <v>648</v>
      </c>
      <c r="E50" s="35" t="s">
        <v>661</v>
      </c>
      <c r="F50" s="36" t="s">
        <v>650</v>
      </c>
      <c r="G50" s="36">
        <v>1</v>
      </c>
      <c r="H50" s="37" t="s">
        <v>76</v>
      </c>
      <c r="I50" s="38" t="s">
        <v>344</v>
      </c>
      <c r="J50" s="36" t="s">
        <v>910</v>
      </c>
    </row>
    <row r="51" spans="1:10" ht="35.25" customHeight="1" x14ac:dyDescent="0.25">
      <c r="A51" s="35" t="s">
        <v>537</v>
      </c>
      <c r="B51" s="35" t="s">
        <v>569</v>
      </c>
      <c r="C51" s="35" t="s">
        <v>14</v>
      </c>
      <c r="D51" s="35" t="s">
        <v>648</v>
      </c>
      <c r="E51" s="35" t="s">
        <v>662</v>
      </c>
      <c r="F51" s="36" t="s">
        <v>650</v>
      </c>
      <c r="G51" s="36">
        <v>3</v>
      </c>
      <c r="H51" s="37" t="s">
        <v>76</v>
      </c>
      <c r="I51" s="38" t="s">
        <v>344</v>
      </c>
      <c r="J51" s="36" t="s">
        <v>910</v>
      </c>
    </row>
    <row r="52" spans="1:10" ht="35.25" customHeight="1" x14ac:dyDescent="0.25">
      <c r="A52" s="35" t="s">
        <v>537</v>
      </c>
      <c r="B52" s="35" t="s">
        <v>569</v>
      </c>
      <c r="C52" s="35" t="s">
        <v>14</v>
      </c>
      <c r="D52" s="35" t="s">
        <v>648</v>
      </c>
      <c r="E52" s="35" t="s">
        <v>663</v>
      </c>
      <c r="F52" s="36" t="s">
        <v>650</v>
      </c>
      <c r="G52" s="36">
        <v>6</v>
      </c>
      <c r="H52" s="37" t="s">
        <v>76</v>
      </c>
      <c r="I52" s="38" t="s">
        <v>344</v>
      </c>
      <c r="J52" s="36" t="s">
        <v>910</v>
      </c>
    </row>
    <row r="53" spans="1:10" ht="35.25" customHeight="1" x14ac:dyDescent="0.25">
      <c r="A53" s="35" t="s">
        <v>537</v>
      </c>
      <c r="B53" s="35" t="s">
        <v>569</v>
      </c>
      <c r="C53" s="35" t="s">
        <v>14</v>
      </c>
      <c r="D53" s="35" t="s">
        <v>648</v>
      </c>
      <c r="E53" s="35" t="s">
        <v>664</v>
      </c>
      <c r="F53" s="36" t="s">
        <v>650</v>
      </c>
      <c r="G53" s="36">
        <v>7</v>
      </c>
      <c r="H53" s="37" t="s">
        <v>76</v>
      </c>
      <c r="I53" s="38" t="s">
        <v>344</v>
      </c>
      <c r="J53" s="36" t="s">
        <v>910</v>
      </c>
    </row>
    <row r="54" spans="1:10" ht="35.25" customHeight="1" x14ac:dyDescent="0.25">
      <c r="A54" s="35" t="s">
        <v>537</v>
      </c>
      <c r="B54" s="35" t="s">
        <v>569</v>
      </c>
      <c r="C54" s="35" t="s">
        <v>14</v>
      </c>
      <c r="D54" s="35" t="s">
        <v>648</v>
      </c>
      <c r="E54" s="35" t="s">
        <v>665</v>
      </c>
      <c r="F54" s="36" t="s">
        <v>650</v>
      </c>
      <c r="G54" s="36">
        <v>7</v>
      </c>
      <c r="H54" s="37" t="s">
        <v>76</v>
      </c>
      <c r="I54" s="38" t="s">
        <v>344</v>
      </c>
      <c r="J54" s="36" t="s">
        <v>910</v>
      </c>
    </row>
    <row r="55" spans="1:10" ht="35.25" customHeight="1" x14ac:dyDescent="0.25">
      <c r="A55" s="35" t="s">
        <v>537</v>
      </c>
      <c r="B55" s="35" t="s">
        <v>569</v>
      </c>
      <c r="C55" s="35" t="s">
        <v>14</v>
      </c>
      <c r="D55" s="35" t="s">
        <v>648</v>
      </c>
      <c r="E55" s="35" t="s">
        <v>666</v>
      </c>
      <c r="F55" s="36" t="s">
        <v>650</v>
      </c>
      <c r="G55" s="36">
        <v>3</v>
      </c>
      <c r="H55" s="37" t="s">
        <v>76</v>
      </c>
      <c r="I55" s="38" t="s">
        <v>344</v>
      </c>
      <c r="J55" s="36" t="s">
        <v>910</v>
      </c>
    </row>
    <row r="56" spans="1:10" ht="35.25" customHeight="1" x14ac:dyDescent="0.25">
      <c r="A56" s="35" t="s">
        <v>537</v>
      </c>
      <c r="B56" s="35" t="s">
        <v>569</v>
      </c>
      <c r="C56" s="35" t="s">
        <v>14</v>
      </c>
      <c r="D56" s="35" t="s">
        <v>648</v>
      </c>
      <c r="E56" s="35" t="s">
        <v>667</v>
      </c>
      <c r="F56" s="36" t="s">
        <v>650</v>
      </c>
      <c r="G56" s="36">
        <v>4</v>
      </c>
      <c r="H56" s="37" t="s">
        <v>76</v>
      </c>
      <c r="I56" s="38" t="s">
        <v>344</v>
      </c>
      <c r="J56" s="36" t="s">
        <v>910</v>
      </c>
    </row>
    <row r="57" spans="1:10" ht="35.25" customHeight="1" x14ac:dyDescent="0.25">
      <c r="A57" s="35" t="s">
        <v>537</v>
      </c>
      <c r="B57" s="35" t="s">
        <v>569</v>
      </c>
      <c r="C57" s="35" t="s">
        <v>14</v>
      </c>
      <c r="D57" s="35" t="s">
        <v>648</v>
      </c>
      <c r="E57" s="35" t="s">
        <v>668</v>
      </c>
      <c r="F57" s="36" t="s">
        <v>650</v>
      </c>
      <c r="G57" s="36">
        <v>1</v>
      </c>
      <c r="H57" s="37" t="s">
        <v>76</v>
      </c>
      <c r="I57" s="38" t="s">
        <v>344</v>
      </c>
      <c r="J57" s="36" t="s">
        <v>910</v>
      </c>
    </row>
    <row r="58" spans="1:10" s="4" customFormat="1" ht="66.75" customHeight="1" x14ac:dyDescent="0.25">
      <c r="A58" s="35" t="s">
        <v>537</v>
      </c>
      <c r="B58" s="35" t="s">
        <v>569</v>
      </c>
      <c r="C58" s="35" t="s">
        <v>14</v>
      </c>
      <c r="D58" s="35" t="s">
        <v>648</v>
      </c>
      <c r="E58" s="35" t="s">
        <v>669</v>
      </c>
      <c r="F58" s="36" t="s">
        <v>650</v>
      </c>
      <c r="G58" s="36">
        <v>2</v>
      </c>
      <c r="H58" s="37" t="s">
        <v>76</v>
      </c>
      <c r="I58" s="38" t="s">
        <v>344</v>
      </c>
      <c r="J58" s="36" t="s">
        <v>910</v>
      </c>
    </row>
    <row r="59" spans="1:10" s="4" customFormat="1" ht="35.25" customHeight="1" x14ac:dyDescent="0.25">
      <c r="A59" s="35" t="s">
        <v>537</v>
      </c>
      <c r="B59" s="35" t="s">
        <v>569</v>
      </c>
      <c r="C59" s="35" t="s">
        <v>14</v>
      </c>
      <c r="D59" s="35" t="s">
        <v>648</v>
      </c>
      <c r="E59" s="35" t="s">
        <v>670</v>
      </c>
      <c r="F59" s="36" t="s">
        <v>650</v>
      </c>
      <c r="G59" s="36">
        <v>1</v>
      </c>
      <c r="H59" s="37" t="s">
        <v>76</v>
      </c>
      <c r="I59" s="38" t="s">
        <v>344</v>
      </c>
      <c r="J59" s="36" t="s">
        <v>910</v>
      </c>
    </row>
    <row r="60" spans="1:10" s="4" customFormat="1" ht="35.25" customHeight="1" x14ac:dyDescent="0.25">
      <c r="A60" s="35" t="s">
        <v>537</v>
      </c>
      <c r="B60" s="35" t="s">
        <v>569</v>
      </c>
      <c r="C60" s="35" t="s">
        <v>14</v>
      </c>
      <c r="D60" s="35" t="s">
        <v>546</v>
      </c>
      <c r="E60" s="35" t="s">
        <v>673</v>
      </c>
      <c r="F60" s="36" t="s">
        <v>674</v>
      </c>
      <c r="G60" s="36">
        <v>206</v>
      </c>
      <c r="H60" s="37">
        <v>13941747</v>
      </c>
      <c r="I60" s="38" t="s">
        <v>339</v>
      </c>
      <c r="J60" s="36" t="s">
        <v>910</v>
      </c>
    </row>
    <row r="61" spans="1:10" s="4" customFormat="1" ht="35.25" customHeight="1" x14ac:dyDescent="0.25">
      <c r="A61" s="35" t="s">
        <v>537</v>
      </c>
      <c r="B61" s="35" t="s">
        <v>569</v>
      </c>
      <c r="C61" s="35" t="s">
        <v>14</v>
      </c>
      <c r="D61" s="35" t="s">
        <v>675</v>
      </c>
      <c r="E61" s="35" t="s">
        <v>676</v>
      </c>
      <c r="F61" s="36" t="s">
        <v>634</v>
      </c>
      <c r="G61" s="36"/>
      <c r="H61" s="37">
        <v>39750000</v>
      </c>
      <c r="I61" s="38" t="s">
        <v>339</v>
      </c>
      <c r="J61" s="36" t="s">
        <v>910</v>
      </c>
    </row>
    <row r="62" spans="1:10" s="4" customFormat="1" ht="35.25" customHeight="1" x14ac:dyDescent="0.25">
      <c r="A62" s="35" t="s">
        <v>537</v>
      </c>
      <c r="B62" s="35" t="s">
        <v>569</v>
      </c>
      <c r="C62" s="35" t="s">
        <v>14</v>
      </c>
      <c r="D62" s="35" t="s">
        <v>738</v>
      </c>
      <c r="E62" s="35" t="s">
        <v>739</v>
      </c>
      <c r="F62" s="36" t="s">
        <v>740</v>
      </c>
      <c r="G62" s="36" t="s">
        <v>741</v>
      </c>
      <c r="H62" s="37">
        <v>41550288.916666664</v>
      </c>
      <c r="I62" s="38" t="s">
        <v>339</v>
      </c>
      <c r="J62" s="36" t="s">
        <v>910</v>
      </c>
    </row>
    <row r="63" spans="1:10" s="4" customFormat="1" ht="35.25" customHeight="1" x14ac:dyDescent="0.25">
      <c r="A63" s="35" t="s">
        <v>537</v>
      </c>
      <c r="B63" s="35" t="s">
        <v>569</v>
      </c>
      <c r="C63" s="35" t="s">
        <v>14</v>
      </c>
      <c r="D63" s="35" t="s">
        <v>742</v>
      </c>
      <c r="E63" s="35" t="s">
        <v>743</v>
      </c>
      <c r="F63" s="36" t="s">
        <v>744</v>
      </c>
      <c r="G63" s="36" t="s">
        <v>745</v>
      </c>
      <c r="H63" s="37" t="s">
        <v>76</v>
      </c>
      <c r="I63" s="38" t="s">
        <v>339</v>
      </c>
      <c r="J63" s="36" t="s">
        <v>910</v>
      </c>
    </row>
    <row r="64" spans="1:10" ht="35.25" customHeight="1" x14ac:dyDescent="0.25">
      <c r="A64" s="35" t="s">
        <v>537</v>
      </c>
      <c r="B64" s="35" t="s">
        <v>569</v>
      </c>
      <c r="C64" s="35" t="s">
        <v>14</v>
      </c>
      <c r="D64" s="35" t="s">
        <v>546</v>
      </c>
      <c r="E64" s="35" t="s">
        <v>750</v>
      </c>
      <c r="F64" s="36" t="s">
        <v>546</v>
      </c>
      <c r="G64" s="36" t="s">
        <v>123</v>
      </c>
      <c r="H64" s="37">
        <v>415635000</v>
      </c>
      <c r="I64" s="38" t="s">
        <v>339</v>
      </c>
      <c r="J64" s="36" t="s">
        <v>910</v>
      </c>
    </row>
    <row r="65" spans="1:10" ht="101.25" customHeight="1" x14ac:dyDescent="0.25">
      <c r="A65" s="35" t="s">
        <v>537</v>
      </c>
      <c r="B65" s="35" t="s">
        <v>569</v>
      </c>
      <c r="C65" s="35" t="s">
        <v>14</v>
      </c>
      <c r="D65" s="35" t="s">
        <v>845</v>
      </c>
      <c r="E65" s="35" t="s">
        <v>846</v>
      </c>
      <c r="F65" s="36" t="s">
        <v>740</v>
      </c>
      <c r="G65" s="36" t="s">
        <v>847</v>
      </c>
      <c r="H65" s="37">
        <v>500000</v>
      </c>
      <c r="I65" s="38" t="s">
        <v>339</v>
      </c>
      <c r="J65" s="36" t="s">
        <v>910</v>
      </c>
    </row>
    <row r="66" spans="1:10" ht="35.25" customHeight="1" x14ac:dyDescent="0.25">
      <c r="A66" s="35" t="s">
        <v>852</v>
      </c>
      <c r="B66" s="35" t="s">
        <v>853</v>
      </c>
      <c r="C66" s="35" t="s">
        <v>14</v>
      </c>
      <c r="D66" s="35" t="s">
        <v>854</v>
      </c>
      <c r="E66" s="35" t="s">
        <v>855</v>
      </c>
      <c r="F66" s="36" t="s">
        <v>39</v>
      </c>
      <c r="G66" s="36" t="s">
        <v>123</v>
      </c>
      <c r="H66" s="37" t="s">
        <v>76</v>
      </c>
      <c r="I66" s="38" t="s">
        <v>344</v>
      </c>
      <c r="J66" s="36" t="s">
        <v>40</v>
      </c>
    </row>
    <row r="67" spans="1:10" ht="35.25" customHeight="1" x14ac:dyDescent="0.25">
      <c r="A67" s="35" t="s">
        <v>852</v>
      </c>
      <c r="B67" s="35" t="s">
        <v>853</v>
      </c>
      <c r="C67" s="35" t="s">
        <v>14</v>
      </c>
      <c r="D67" s="35" t="s">
        <v>856</v>
      </c>
      <c r="E67" s="35" t="s">
        <v>857</v>
      </c>
      <c r="F67" s="36" t="s">
        <v>39</v>
      </c>
      <c r="G67" s="36" t="s">
        <v>123</v>
      </c>
      <c r="H67" s="37" t="s">
        <v>76</v>
      </c>
      <c r="I67" s="38" t="s">
        <v>344</v>
      </c>
      <c r="J67" s="36" t="s">
        <v>40</v>
      </c>
    </row>
    <row r="68" spans="1:10" ht="35.25" customHeight="1" x14ac:dyDescent="0.25">
      <c r="A68" s="35" t="s">
        <v>852</v>
      </c>
      <c r="B68" s="35" t="s">
        <v>853</v>
      </c>
      <c r="C68" s="35" t="s">
        <v>14</v>
      </c>
      <c r="D68" s="35" t="s">
        <v>862</v>
      </c>
      <c r="E68" s="35" t="s">
        <v>863</v>
      </c>
      <c r="F68" s="36" t="s">
        <v>39</v>
      </c>
      <c r="G68" s="36" t="s">
        <v>123</v>
      </c>
      <c r="H68" s="37" t="s">
        <v>76</v>
      </c>
      <c r="I68" s="38" t="s">
        <v>344</v>
      </c>
      <c r="J68" s="36" t="s">
        <v>40</v>
      </c>
    </row>
    <row r="69" spans="1:10" ht="35.25" customHeight="1" x14ac:dyDescent="0.25">
      <c r="A69" s="35" t="s">
        <v>852</v>
      </c>
      <c r="B69" s="35" t="s">
        <v>853</v>
      </c>
      <c r="C69" s="35" t="s">
        <v>14</v>
      </c>
      <c r="D69" s="35" t="s">
        <v>868</v>
      </c>
      <c r="E69" s="35" t="s">
        <v>869</v>
      </c>
      <c r="F69" s="36" t="s">
        <v>39</v>
      </c>
      <c r="G69" s="36" t="s">
        <v>123</v>
      </c>
      <c r="H69" s="37" t="s">
        <v>76</v>
      </c>
      <c r="I69" s="38" t="s">
        <v>344</v>
      </c>
      <c r="J69" s="36" t="s">
        <v>40</v>
      </c>
    </row>
    <row r="70" spans="1:10" ht="35.25" customHeight="1" x14ac:dyDescent="0.25">
      <c r="A70" s="35" t="s">
        <v>852</v>
      </c>
      <c r="B70" s="35" t="s">
        <v>853</v>
      </c>
      <c r="C70" s="35" t="s">
        <v>124</v>
      </c>
      <c r="D70" s="35" t="s">
        <v>870</v>
      </c>
      <c r="E70" s="35" t="s">
        <v>871</v>
      </c>
      <c r="F70" s="36" t="s">
        <v>39</v>
      </c>
      <c r="G70" s="36" t="s">
        <v>123</v>
      </c>
      <c r="H70" s="37" t="s">
        <v>76</v>
      </c>
      <c r="I70" s="38" t="s">
        <v>344</v>
      </c>
      <c r="J70" s="36" t="s">
        <v>40</v>
      </c>
    </row>
    <row r="71" spans="1:10" ht="35.25" customHeight="1" x14ac:dyDescent="0.25">
      <c r="A71" s="35" t="s">
        <v>852</v>
      </c>
      <c r="B71" s="35" t="s">
        <v>853</v>
      </c>
      <c r="C71" s="35" t="s">
        <v>124</v>
      </c>
      <c r="D71" s="35" t="s">
        <v>872</v>
      </c>
      <c r="E71" s="35" t="s">
        <v>873</v>
      </c>
      <c r="F71" s="36" t="s">
        <v>39</v>
      </c>
      <c r="G71" s="36" t="s">
        <v>123</v>
      </c>
      <c r="H71" s="37" t="s">
        <v>76</v>
      </c>
      <c r="I71" s="38" t="s">
        <v>344</v>
      </c>
      <c r="J71" s="36" t="s">
        <v>40</v>
      </c>
    </row>
    <row r="72" spans="1:10" ht="35.25" customHeight="1" x14ac:dyDescent="0.25">
      <c r="A72" s="35" t="s">
        <v>852</v>
      </c>
      <c r="B72" s="35" t="s">
        <v>853</v>
      </c>
      <c r="C72" s="35" t="s">
        <v>124</v>
      </c>
      <c r="D72" s="35" t="s">
        <v>874</v>
      </c>
      <c r="E72" s="35" t="s">
        <v>875</v>
      </c>
      <c r="F72" s="36" t="s">
        <v>39</v>
      </c>
      <c r="G72" s="36" t="s">
        <v>123</v>
      </c>
      <c r="H72" s="37" t="s">
        <v>76</v>
      </c>
      <c r="I72" s="38" t="s">
        <v>344</v>
      </c>
      <c r="J72" s="36" t="s">
        <v>40</v>
      </c>
    </row>
    <row r="73" spans="1:10" ht="35.25" customHeight="1" x14ac:dyDescent="0.25">
      <c r="A73" s="35" t="s">
        <v>852</v>
      </c>
      <c r="B73" s="35" t="s">
        <v>853</v>
      </c>
      <c r="C73" s="35" t="s">
        <v>124</v>
      </c>
      <c r="D73" s="35" t="s">
        <v>876</v>
      </c>
      <c r="E73" s="35" t="s">
        <v>877</v>
      </c>
      <c r="F73" s="36" t="s">
        <v>39</v>
      </c>
      <c r="G73" s="36" t="s">
        <v>123</v>
      </c>
      <c r="H73" s="37" t="s">
        <v>76</v>
      </c>
      <c r="I73" s="38" t="s">
        <v>344</v>
      </c>
      <c r="J73" s="36" t="s">
        <v>40</v>
      </c>
    </row>
    <row r="74" spans="1:10" ht="35.25" customHeight="1" x14ac:dyDescent="0.25">
      <c r="A74" s="35" t="s">
        <v>852</v>
      </c>
      <c r="B74" s="35" t="s">
        <v>853</v>
      </c>
      <c r="C74" s="35" t="s">
        <v>124</v>
      </c>
      <c r="D74" s="35" t="s">
        <v>878</v>
      </c>
      <c r="E74" s="35" t="s">
        <v>879</v>
      </c>
      <c r="F74" s="36" t="s">
        <v>39</v>
      </c>
      <c r="G74" s="36" t="s">
        <v>123</v>
      </c>
      <c r="H74" s="37" t="s">
        <v>76</v>
      </c>
      <c r="I74" s="38" t="s">
        <v>344</v>
      </c>
      <c r="J74" s="36" t="s">
        <v>40</v>
      </c>
    </row>
    <row r="75" spans="1:10" ht="35.25" customHeight="1" x14ac:dyDescent="0.25">
      <c r="A75" s="35" t="s">
        <v>852</v>
      </c>
      <c r="B75" s="35" t="s">
        <v>853</v>
      </c>
      <c r="C75" s="35" t="s">
        <v>124</v>
      </c>
      <c r="D75" s="35" t="s">
        <v>880</v>
      </c>
      <c r="E75" s="35" t="s">
        <v>881</v>
      </c>
      <c r="F75" s="36" t="s">
        <v>39</v>
      </c>
      <c r="G75" s="36" t="s">
        <v>123</v>
      </c>
      <c r="H75" s="37" t="s">
        <v>76</v>
      </c>
      <c r="I75" s="38" t="s">
        <v>344</v>
      </c>
      <c r="J75" s="36" t="s">
        <v>40</v>
      </c>
    </row>
    <row r="76" spans="1:10" ht="35.25" customHeight="1" x14ac:dyDescent="0.25">
      <c r="A76" s="35" t="s">
        <v>852</v>
      </c>
      <c r="B76" s="35" t="s">
        <v>853</v>
      </c>
      <c r="C76" s="35" t="s">
        <v>124</v>
      </c>
      <c r="D76" s="35" t="s">
        <v>882</v>
      </c>
      <c r="E76" s="35" t="s">
        <v>883</v>
      </c>
      <c r="F76" s="36" t="s">
        <v>39</v>
      </c>
      <c r="G76" s="36" t="s">
        <v>123</v>
      </c>
      <c r="H76" s="37" t="s">
        <v>76</v>
      </c>
      <c r="I76" s="38" t="s">
        <v>344</v>
      </c>
      <c r="J76" s="36" t="s">
        <v>40</v>
      </c>
    </row>
    <row r="77" spans="1:10" ht="35.25" customHeight="1" x14ac:dyDescent="0.25">
      <c r="A77" s="35" t="s">
        <v>852</v>
      </c>
      <c r="B77" s="35" t="s">
        <v>853</v>
      </c>
      <c r="C77" s="35" t="s">
        <v>124</v>
      </c>
      <c r="D77" s="35" t="s">
        <v>884</v>
      </c>
      <c r="E77" s="35" t="s">
        <v>885</v>
      </c>
      <c r="F77" s="36" t="s">
        <v>886</v>
      </c>
      <c r="G77" s="36" t="s">
        <v>123</v>
      </c>
      <c r="H77" s="37" t="s">
        <v>76</v>
      </c>
      <c r="I77" s="38" t="s">
        <v>344</v>
      </c>
      <c r="J77" s="36" t="s">
        <v>40</v>
      </c>
    </row>
    <row r="78" spans="1:10" ht="35.25" customHeight="1" x14ac:dyDescent="0.25">
      <c r="A78" s="35" t="s">
        <v>887</v>
      </c>
      <c r="B78" s="35" t="s">
        <v>888</v>
      </c>
      <c r="C78" s="35" t="s">
        <v>14</v>
      </c>
      <c r="D78" s="35" t="s">
        <v>894</v>
      </c>
      <c r="E78" s="35" t="s">
        <v>895</v>
      </c>
      <c r="F78" s="36" t="s">
        <v>896</v>
      </c>
      <c r="G78" s="36">
        <v>1370000</v>
      </c>
      <c r="H78" s="37" t="s">
        <v>76</v>
      </c>
      <c r="I78" s="38" t="s">
        <v>897</v>
      </c>
      <c r="J78" s="36" t="s">
        <v>78</v>
      </c>
    </row>
    <row r="79" spans="1:10" ht="35.25" customHeight="1" x14ac:dyDescent="0.25">
      <c r="A79" s="22" t="s">
        <v>12</v>
      </c>
      <c r="B79" s="22" t="s">
        <v>13</v>
      </c>
      <c r="C79" s="22" t="s">
        <v>14</v>
      </c>
      <c r="D79" s="22" t="s">
        <v>15</v>
      </c>
      <c r="E79" s="22" t="s">
        <v>16</v>
      </c>
      <c r="F79" s="20" t="s">
        <v>17</v>
      </c>
      <c r="G79" s="20">
        <v>74</v>
      </c>
      <c r="H79" s="25">
        <v>114547082.7</v>
      </c>
      <c r="I79" s="26" t="s">
        <v>339</v>
      </c>
      <c r="J79" s="20" t="s">
        <v>910</v>
      </c>
    </row>
    <row r="80" spans="1:10" ht="36" customHeight="1" x14ac:dyDescent="0.25">
      <c r="A80" s="22" t="s">
        <v>12</v>
      </c>
      <c r="B80" s="22" t="s">
        <v>13</v>
      </c>
      <c r="C80" s="22" t="s">
        <v>20</v>
      </c>
      <c r="D80" s="22" t="s">
        <v>15</v>
      </c>
      <c r="E80" s="22" t="s">
        <v>21</v>
      </c>
      <c r="F80" s="20" t="s">
        <v>17</v>
      </c>
      <c r="G80" s="20">
        <v>74</v>
      </c>
      <c r="H80" s="25">
        <v>114375085.65000001</v>
      </c>
      <c r="I80" s="26" t="s">
        <v>339</v>
      </c>
      <c r="J80" s="20" t="s">
        <v>910</v>
      </c>
    </row>
    <row r="81" spans="1:10" ht="66.75" customHeight="1" x14ac:dyDescent="0.25">
      <c r="A81" s="22" t="s">
        <v>12</v>
      </c>
      <c r="B81" s="22" t="s">
        <v>13</v>
      </c>
      <c r="C81" s="22" t="s">
        <v>14</v>
      </c>
      <c r="D81" s="22" t="s">
        <v>22</v>
      </c>
      <c r="E81" s="22" t="s">
        <v>23</v>
      </c>
      <c r="F81" s="20" t="s">
        <v>17</v>
      </c>
      <c r="G81" s="20">
        <v>20</v>
      </c>
      <c r="H81" s="25">
        <v>21667524</v>
      </c>
      <c r="I81" s="26" t="s">
        <v>339</v>
      </c>
      <c r="J81" s="20" t="s">
        <v>911</v>
      </c>
    </row>
    <row r="82" spans="1:10" ht="35.25" customHeight="1" x14ac:dyDescent="0.25">
      <c r="A82" s="22" t="s">
        <v>12</v>
      </c>
      <c r="B82" s="22" t="s">
        <v>13</v>
      </c>
      <c r="C82" s="22" t="s">
        <v>14</v>
      </c>
      <c r="D82" s="22" t="s">
        <v>24</v>
      </c>
      <c r="E82" s="22" t="s">
        <v>25</v>
      </c>
      <c r="F82" s="20" t="s">
        <v>17</v>
      </c>
      <c r="G82" s="20">
        <v>25</v>
      </c>
      <c r="H82" s="25">
        <v>1441880</v>
      </c>
      <c r="I82" s="26" t="s">
        <v>339</v>
      </c>
      <c r="J82" s="20" t="s">
        <v>911</v>
      </c>
    </row>
    <row r="83" spans="1:10" ht="35.25" customHeight="1" x14ac:dyDescent="0.25">
      <c r="A83" s="22" t="s">
        <v>12</v>
      </c>
      <c r="B83" s="22" t="s">
        <v>13</v>
      </c>
      <c r="C83" s="22" t="s">
        <v>14</v>
      </c>
      <c r="D83" s="22" t="s">
        <v>26</v>
      </c>
      <c r="E83" s="22" t="s">
        <v>27</v>
      </c>
      <c r="F83" s="20" t="s">
        <v>17</v>
      </c>
      <c r="G83" s="20">
        <v>120</v>
      </c>
      <c r="H83" s="25">
        <v>7038996</v>
      </c>
      <c r="I83" s="26" t="s">
        <v>339</v>
      </c>
      <c r="J83" s="20" t="s">
        <v>911</v>
      </c>
    </row>
    <row r="84" spans="1:10" ht="35.25" customHeight="1" x14ac:dyDescent="0.25">
      <c r="A84" s="22" t="s">
        <v>12</v>
      </c>
      <c r="B84" s="22" t="s">
        <v>13</v>
      </c>
      <c r="C84" s="22" t="s">
        <v>14</v>
      </c>
      <c r="D84" s="22" t="s">
        <v>26</v>
      </c>
      <c r="E84" s="22" t="s">
        <v>28</v>
      </c>
      <c r="F84" s="20" t="s">
        <v>39</v>
      </c>
      <c r="G84" s="20">
        <v>25</v>
      </c>
      <c r="H84" s="25">
        <v>2998455</v>
      </c>
      <c r="I84" s="26" t="s">
        <v>339</v>
      </c>
      <c r="J84" s="20" t="s">
        <v>911</v>
      </c>
    </row>
    <row r="85" spans="1:10" ht="35.25" customHeight="1" x14ac:dyDescent="0.25">
      <c r="A85" s="22" t="s">
        <v>12</v>
      </c>
      <c r="B85" s="22" t="s">
        <v>13</v>
      </c>
      <c r="C85" s="22" t="s">
        <v>14</v>
      </c>
      <c r="D85" s="22" t="s">
        <v>29</v>
      </c>
      <c r="E85" s="22" t="s">
        <v>30</v>
      </c>
      <c r="F85" s="20" t="s">
        <v>17</v>
      </c>
      <c r="G85" s="20">
        <v>4</v>
      </c>
      <c r="H85" s="25">
        <v>360000</v>
      </c>
      <c r="I85" s="26" t="s">
        <v>339</v>
      </c>
      <c r="J85" s="20" t="s">
        <v>911</v>
      </c>
    </row>
    <row r="86" spans="1:10" ht="35.25" customHeight="1" x14ac:dyDescent="0.25">
      <c r="A86" s="22" t="s">
        <v>12</v>
      </c>
      <c r="B86" s="22" t="s">
        <v>13</v>
      </c>
      <c r="C86" s="22" t="s">
        <v>14</v>
      </c>
      <c r="D86" s="22" t="s">
        <v>31</v>
      </c>
      <c r="E86" s="22" t="s">
        <v>32</v>
      </c>
      <c r="F86" s="20" t="s">
        <v>17</v>
      </c>
      <c r="G86" s="20">
        <v>2</v>
      </c>
      <c r="H86" s="25">
        <v>1250000</v>
      </c>
      <c r="I86" s="26" t="s">
        <v>339</v>
      </c>
      <c r="J86" s="20" t="s">
        <v>911</v>
      </c>
    </row>
    <row r="87" spans="1:10" ht="35.25" customHeight="1" x14ac:dyDescent="0.25">
      <c r="A87" s="22" t="s">
        <v>909</v>
      </c>
      <c r="B87" s="22" t="s">
        <v>44</v>
      </c>
      <c r="C87" s="22" t="s">
        <v>14</v>
      </c>
      <c r="D87" s="22" t="s">
        <v>41</v>
      </c>
      <c r="E87" s="22" t="s">
        <v>42</v>
      </c>
      <c r="F87" s="20" t="s">
        <v>43</v>
      </c>
      <c r="G87" s="20">
        <v>40</v>
      </c>
      <c r="H87" s="25">
        <v>101247003.94</v>
      </c>
      <c r="I87" s="26" t="s">
        <v>339</v>
      </c>
      <c r="J87" s="20" t="s">
        <v>910</v>
      </c>
    </row>
    <row r="88" spans="1:10" ht="35.25" customHeight="1" x14ac:dyDescent="0.25">
      <c r="A88" s="27" t="s">
        <v>46</v>
      </c>
      <c r="B88" s="27" t="s">
        <v>77</v>
      </c>
      <c r="C88" s="27" t="s">
        <v>14</v>
      </c>
      <c r="D88" s="27" t="s">
        <v>47</v>
      </c>
      <c r="E88" s="27" t="s">
        <v>48</v>
      </c>
      <c r="F88" s="28" t="s">
        <v>49</v>
      </c>
      <c r="G88" s="28">
        <v>2160</v>
      </c>
      <c r="H88" s="29" t="s">
        <v>76</v>
      </c>
      <c r="I88" s="30" t="s">
        <v>341</v>
      </c>
      <c r="J88" s="28" t="s">
        <v>967</v>
      </c>
    </row>
    <row r="89" spans="1:10" ht="66.75" customHeight="1" x14ac:dyDescent="0.25">
      <c r="A89" s="27" t="s">
        <v>46</v>
      </c>
      <c r="B89" s="27" t="s">
        <v>77</v>
      </c>
      <c r="C89" s="27" t="s">
        <v>14</v>
      </c>
      <c r="D89" s="27" t="s">
        <v>50</v>
      </c>
      <c r="E89" s="27" t="s">
        <v>48</v>
      </c>
      <c r="F89" s="28" t="s">
        <v>49</v>
      </c>
      <c r="G89" s="28">
        <v>36</v>
      </c>
      <c r="H89" s="29" t="s">
        <v>76</v>
      </c>
      <c r="I89" s="30" t="s">
        <v>341</v>
      </c>
      <c r="J89" s="28" t="s">
        <v>78</v>
      </c>
    </row>
    <row r="90" spans="1:10" ht="35.25" customHeight="1" x14ac:dyDescent="0.25">
      <c r="A90" s="27" t="s">
        <v>46</v>
      </c>
      <c r="B90" s="27" t="s">
        <v>77</v>
      </c>
      <c r="C90" s="27" t="s">
        <v>14</v>
      </c>
      <c r="D90" s="27" t="s">
        <v>51</v>
      </c>
      <c r="E90" s="27" t="s">
        <v>48</v>
      </c>
      <c r="F90" s="28" t="s">
        <v>49</v>
      </c>
      <c r="G90" s="28">
        <v>18</v>
      </c>
      <c r="H90" s="29" t="s">
        <v>76</v>
      </c>
      <c r="I90" s="30" t="s">
        <v>341</v>
      </c>
      <c r="J90" s="28" t="s">
        <v>78</v>
      </c>
    </row>
    <row r="91" spans="1:10" ht="35.25" customHeight="1" x14ac:dyDescent="0.25">
      <c r="A91" s="27" t="s">
        <v>46</v>
      </c>
      <c r="B91" s="27" t="s">
        <v>77</v>
      </c>
      <c r="C91" s="27" t="s">
        <v>14</v>
      </c>
      <c r="D91" s="27" t="s">
        <v>52</v>
      </c>
      <c r="E91" s="27" t="s">
        <v>48</v>
      </c>
      <c r="F91" s="28" t="s">
        <v>49</v>
      </c>
      <c r="G91" s="28">
        <v>2160</v>
      </c>
      <c r="H91" s="29" t="s">
        <v>76</v>
      </c>
      <c r="I91" s="30" t="s">
        <v>341</v>
      </c>
      <c r="J91" s="28" t="s">
        <v>78</v>
      </c>
    </row>
    <row r="92" spans="1:10" ht="35.25" customHeight="1" x14ac:dyDescent="0.25">
      <c r="A92" s="27" t="s">
        <v>46</v>
      </c>
      <c r="B92" s="27" t="s">
        <v>77</v>
      </c>
      <c r="C92" s="27" t="s">
        <v>14</v>
      </c>
      <c r="D92" s="27" t="s">
        <v>53</v>
      </c>
      <c r="E92" s="27" t="s">
        <v>48</v>
      </c>
      <c r="F92" s="28" t="s">
        <v>49</v>
      </c>
      <c r="G92" s="28">
        <v>3240</v>
      </c>
      <c r="H92" s="29" t="s">
        <v>76</v>
      </c>
      <c r="I92" s="30" t="s">
        <v>341</v>
      </c>
      <c r="J92" s="28" t="s">
        <v>78</v>
      </c>
    </row>
    <row r="93" spans="1:10" ht="35.25" customHeight="1" x14ac:dyDescent="0.25">
      <c r="A93" s="27" t="s">
        <v>46</v>
      </c>
      <c r="B93" s="27" t="s">
        <v>77</v>
      </c>
      <c r="C93" s="27" t="s">
        <v>14</v>
      </c>
      <c r="D93" s="27" t="s">
        <v>54</v>
      </c>
      <c r="E93" s="27" t="s">
        <v>48</v>
      </c>
      <c r="F93" s="28" t="s">
        <v>49</v>
      </c>
      <c r="G93" s="28">
        <v>2160</v>
      </c>
      <c r="H93" s="29" t="s">
        <v>76</v>
      </c>
      <c r="I93" s="30" t="s">
        <v>341</v>
      </c>
      <c r="J93" s="28" t="s">
        <v>78</v>
      </c>
    </row>
    <row r="94" spans="1:10" ht="35.25" customHeight="1" x14ac:dyDescent="0.25">
      <c r="A94" s="27" t="s">
        <v>46</v>
      </c>
      <c r="B94" s="27" t="s">
        <v>77</v>
      </c>
      <c r="C94" s="27" t="s">
        <v>14</v>
      </c>
      <c r="D94" s="27" t="s">
        <v>55</v>
      </c>
      <c r="E94" s="27" t="s">
        <v>48</v>
      </c>
      <c r="F94" s="28" t="s">
        <v>49</v>
      </c>
      <c r="G94" s="28">
        <v>2160</v>
      </c>
      <c r="H94" s="29" t="s">
        <v>76</v>
      </c>
      <c r="I94" s="30" t="s">
        <v>341</v>
      </c>
      <c r="J94" s="28" t="s">
        <v>78</v>
      </c>
    </row>
    <row r="95" spans="1:10" ht="35.25" customHeight="1" x14ac:dyDescent="0.25">
      <c r="A95" s="27" t="s">
        <v>46</v>
      </c>
      <c r="B95" s="27" t="s">
        <v>77</v>
      </c>
      <c r="C95" s="27" t="s">
        <v>14</v>
      </c>
      <c r="D95" s="27" t="s">
        <v>56</v>
      </c>
      <c r="E95" s="27" t="s">
        <v>48</v>
      </c>
      <c r="F95" s="28" t="s">
        <v>57</v>
      </c>
      <c r="G95" s="28">
        <v>1500</v>
      </c>
      <c r="H95" s="29" t="s">
        <v>76</v>
      </c>
      <c r="I95" s="30" t="s">
        <v>341</v>
      </c>
      <c r="J95" s="28" t="s">
        <v>78</v>
      </c>
    </row>
    <row r="96" spans="1:10" ht="35.25" customHeight="1" x14ac:dyDescent="0.25">
      <c r="A96" s="27" t="s">
        <v>46</v>
      </c>
      <c r="B96" s="27" t="s">
        <v>77</v>
      </c>
      <c r="C96" s="27" t="s">
        <v>14</v>
      </c>
      <c r="D96" s="27" t="s">
        <v>58</v>
      </c>
      <c r="E96" s="27" t="s">
        <v>48</v>
      </c>
      <c r="F96" s="28" t="s">
        <v>59</v>
      </c>
      <c r="G96" s="28">
        <v>1500</v>
      </c>
      <c r="H96" s="29" t="s">
        <v>76</v>
      </c>
      <c r="I96" s="30" t="s">
        <v>341</v>
      </c>
      <c r="J96" s="28" t="s">
        <v>78</v>
      </c>
    </row>
    <row r="97" spans="1:10" ht="35.25" customHeight="1" x14ac:dyDescent="0.25">
      <c r="A97" s="27" t="s">
        <v>46</v>
      </c>
      <c r="B97" s="27" t="s">
        <v>77</v>
      </c>
      <c r="C97" s="27" t="s">
        <v>14</v>
      </c>
      <c r="D97" s="27" t="s">
        <v>60</v>
      </c>
      <c r="E97" s="27" t="s">
        <v>48</v>
      </c>
      <c r="F97" s="28" t="s">
        <v>61</v>
      </c>
      <c r="G97" s="28">
        <v>750</v>
      </c>
      <c r="H97" s="29" t="s">
        <v>76</v>
      </c>
      <c r="I97" s="30" t="s">
        <v>341</v>
      </c>
      <c r="J97" s="28" t="s">
        <v>78</v>
      </c>
    </row>
    <row r="98" spans="1:10" ht="35.25" customHeight="1" x14ac:dyDescent="0.25">
      <c r="A98" s="27" t="s">
        <v>46</v>
      </c>
      <c r="B98" s="27" t="s">
        <v>77</v>
      </c>
      <c r="C98" s="27" t="s">
        <v>14</v>
      </c>
      <c r="D98" s="27" t="s">
        <v>62</v>
      </c>
      <c r="E98" s="27" t="s">
        <v>48</v>
      </c>
      <c r="F98" s="28" t="s">
        <v>63</v>
      </c>
      <c r="G98" s="28">
        <v>1080</v>
      </c>
      <c r="H98" s="29" t="s">
        <v>76</v>
      </c>
      <c r="I98" s="30" t="s">
        <v>341</v>
      </c>
      <c r="J98" s="28" t="s">
        <v>78</v>
      </c>
    </row>
    <row r="99" spans="1:10" ht="35.25" customHeight="1" x14ac:dyDescent="0.25">
      <c r="A99" s="27" t="s">
        <v>46</v>
      </c>
      <c r="B99" s="27" t="s">
        <v>77</v>
      </c>
      <c r="C99" s="27" t="s">
        <v>14</v>
      </c>
      <c r="D99" s="27" t="s">
        <v>64</v>
      </c>
      <c r="E99" s="27" t="s">
        <v>48</v>
      </c>
      <c r="F99" s="28" t="s">
        <v>63</v>
      </c>
      <c r="G99" s="28">
        <v>1080</v>
      </c>
      <c r="H99" s="29" t="s">
        <v>76</v>
      </c>
      <c r="I99" s="30" t="s">
        <v>341</v>
      </c>
      <c r="J99" s="28" t="s">
        <v>78</v>
      </c>
    </row>
    <row r="100" spans="1:10" ht="35.25" customHeight="1" x14ac:dyDescent="0.25">
      <c r="A100" s="27" t="s">
        <v>46</v>
      </c>
      <c r="B100" s="27" t="s">
        <v>77</v>
      </c>
      <c r="C100" s="27" t="s">
        <v>14</v>
      </c>
      <c r="D100" s="27" t="s">
        <v>65</v>
      </c>
      <c r="E100" s="27" t="s">
        <v>48</v>
      </c>
      <c r="F100" s="28" t="s">
        <v>66</v>
      </c>
      <c r="G100" s="28">
        <v>1080</v>
      </c>
      <c r="H100" s="29" t="s">
        <v>76</v>
      </c>
      <c r="I100" s="30" t="s">
        <v>341</v>
      </c>
      <c r="J100" s="28" t="s">
        <v>78</v>
      </c>
    </row>
    <row r="101" spans="1:10" ht="35.25" customHeight="1" x14ac:dyDescent="0.25">
      <c r="A101" s="27" t="s">
        <v>46</v>
      </c>
      <c r="B101" s="27" t="s">
        <v>77</v>
      </c>
      <c r="C101" s="27" t="s">
        <v>14</v>
      </c>
      <c r="D101" s="27" t="s">
        <v>67</v>
      </c>
      <c r="E101" s="27" t="s">
        <v>48</v>
      </c>
      <c r="F101" s="28" t="s">
        <v>68</v>
      </c>
      <c r="G101" s="28">
        <v>540</v>
      </c>
      <c r="H101" s="29" t="s">
        <v>76</v>
      </c>
      <c r="I101" s="30" t="s">
        <v>341</v>
      </c>
      <c r="J101" s="28" t="s">
        <v>78</v>
      </c>
    </row>
    <row r="102" spans="1:10" ht="35.25" customHeight="1" x14ac:dyDescent="0.25">
      <c r="A102" s="27" t="s">
        <v>46</v>
      </c>
      <c r="B102" s="27" t="s">
        <v>77</v>
      </c>
      <c r="C102" s="27" t="s">
        <v>14</v>
      </c>
      <c r="D102" s="27" t="s">
        <v>69</v>
      </c>
      <c r="E102" s="27" t="s">
        <v>48</v>
      </c>
      <c r="F102" s="28" t="s">
        <v>70</v>
      </c>
      <c r="G102" s="28">
        <v>540</v>
      </c>
      <c r="H102" s="29" t="s">
        <v>76</v>
      </c>
      <c r="I102" s="30" t="s">
        <v>341</v>
      </c>
      <c r="J102" s="28" t="s">
        <v>78</v>
      </c>
    </row>
    <row r="103" spans="1:10" ht="35.25" customHeight="1" x14ac:dyDescent="0.25">
      <c r="A103" s="27" t="s">
        <v>46</v>
      </c>
      <c r="B103" s="27" t="s">
        <v>77</v>
      </c>
      <c r="C103" s="27" t="s">
        <v>14</v>
      </c>
      <c r="D103" s="27" t="s">
        <v>71</v>
      </c>
      <c r="E103" s="27" t="s">
        <v>48</v>
      </c>
      <c r="F103" s="28" t="s">
        <v>72</v>
      </c>
      <c r="G103" s="28"/>
      <c r="H103" s="29" t="s">
        <v>76</v>
      </c>
      <c r="I103" s="30" t="s">
        <v>341</v>
      </c>
      <c r="J103" s="28" t="s">
        <v>40</v>
      </c>
    </row>
    <row r="104" spans="1:10" ht="35.25" customHeight="1" x14ac:dyDescent="0.25">
      <c r="A104" s="27" t="s">
        <v>46</v>
      </c>
      <c r="B104" s="27" t="s">
        <v>77</v>
      </c>
      <c r="C104" s="27" t="s">
        <v>14</v>
      </c>
      <c r="D104" s="27" t="s">
        <v>73</v>
      </c>
      <c r="E104" s="27" t="s">
        <v>48</v>
      </c>
      <c r="F104" s="28" t="s">
        <v>48</v>
      </c>
      <c r="G104" s="28">
        <v>2160</v>
      </c>
      <c r="H104" s="29" t="s">
        <v>76</v>
      </c>
      <c r="I104" s="30" t="s">
        <v>341</v>
      </c>
      <c r="J104" s="28" t="s">
        <v>78</v>
      </c>
    </row>
    <row r="105" spans="1:10" ht="35.25" customHeight="1" x14ac:dyDescent="0.25">
      <c r="A105" s="27" t="s">
        <v>46</v>
      </c>
      <c r="B105" s="27" t="s">
        <v>77</v>
      </c>
      <c r="C105" s="27" t="s">
        <v>14</v>
      </c>
      <c r="D105" s="27" t="s">
        <v>74</v>
      </c>
      <c r="E105" s="27" t="s">
        <v>48</v>
      </c>
      <c r="F105" s="28" t="s">
        <v>39</v>
      </c>
      <c r="G105" s="28" t="s">
        <v>75</v>
      </c>
      <c r="H105" s="29" t="s">
        <v>76</v>
      </c>
      <c r="I105" s="30" t="s">
        <v>341</v>
      </c>
      <c r="J105" s="28" t="s">
        <v>910</v>
      </c>
    </row>
    <row r="106" spans="1:10" ht="35.25" customHeight="1" x14ac:dyDescent="0.25">
      <c r="A106" s="31" t="s">
        <v>79</v>
      </c>
      <c r="B106" s="31" t="s">
        <v>81</v>
      </c>
      <c r="C106" s="31" t="s">
        <v>14</v>
      </c>
      <c r="D106" s="31" t="s">
        <v>82</v>
      </c>
      <c r="E106" s="31" t="s">
        <v>83</v>
      </c>
      <c r="F106" s="32">
        <v>1</v>
      </c>
      <c r="G106" s="32" t="s">
        <v>123</v>
      </c>
      <c r="H106" s="33" t="s">
        <v>76</v>
      </c>
      <c r="I106" s="34" t="s">
        <v>339</v>
      </c>
      <c r="J106" s="32" t="s">
        <v>111</v>
      </c>
    </row>
    <row r="107" spans="1:10" ht="35.25" customHeight="1" x14ac:dyDescent="0.25">
      <c r="A107" s="27" t="s">
        <v>79</v>
      </c>
      <c r="B107" s="27" t="s">
        <v>81</v>
      </c>
      <c r="C107" s="27" t="s">
        <v>14</v>
      </c>
      <c r="D107" s="27" t="s">
        <v>90</v>
      </c>
      <c r="E107" s="27" t="s">
        <v>91</v>
      </c>
      <c r="F107" s="28" t="s">
        <v>89</v>
      </c>
      <c r="G107" s="28">
        <v>3000</v>
      </c>
      <c r="H107" s="29">
        <v>500000000</v>
      </c>
      <c r="I107" s="30" t="s">
        <v>339</v>
      </c>
      <c r="J107" s="28" t="s">
        <v>78</v>
      </c>
    </row>
    <row r="108" spans="1:10" ht="35.25" customHeight="1" x14ac:dyDescent="0.25">
      <c r="A108" s="22" t="s">
        <v>79</v>
      </c>
      <c r="B108" s="22" t="s">
        <v>81</v>
      </c>
      <c r="C108" s="22" t="s">
        <v>14</v>
      </c>
      <c r="D108" s="22" t="s">
        <v>95</v>
      </c>
      <c r="E108" s="22" t="s">
        <v>96</v>
      </c>
      <c r="F108" s="20" t="s">
        <v>43</v>
      </c>
      <c r="G108" s="20">
        <v>2</v>
      </c>
      <c r="H108" s="25">
        <v>9000000</v>
      </c>
      <c r="I108" s="26" t="s">
        <v>339</v>
      </c>
      <c r="J108" s="20" t="s">
        <v>910</v>
      </c>
    </row>
    <row r="109" spans="1:10" ht="35.25" customHeight="1" x14ac:dyDescent="0.25">
      <c r="A109" s="22" t="s">
        <v>79</v>
      </c>
      <c r="B109" s="22" t="s">
        <v>81</v>
      </c>
      <c r="C109" s="22" t="s">
        <v>14</v>
      </c>
      <c r="D109" s="22" t="s">
        <v>97</v>
      </c>
      <c r="E109" s="22" t="s">
        <v>98</v>
      </c>
      <c r="F109" s="20" t="s">
        <v>99</v>
      </c>
      <c r="G109" s="20">
        <v>10</v>
      </c>
      <c r="H109" s="25">
        <v>50000000</v>
      </c>
      <c r="I109" s="26" t="s">
        <v>339</v>
      </c>
      <c r="J109" s="20" t="s">
        <v>111</v>
      </c>
    </row>
    <row r="110" spans="1:10" ht="35.25" customHeight="1" x14ac:dyDescent="0.25">
      <c r="A110" s="22" t="s">
        <v>79</v>
      </c>
      <c r="B110" s="22" t="s">
        <v>81</v>
      </c>
      <c r="C110" s="22" t="s">
        <v>20</v>
      </c>
      <c r="D110" s="22" t="s">
        <v>90</v>
      </c>
      <c r="E110" s="22" t="s">
        <v>114</v>
      </c>
      <c r="F110" s="20" t="s">
        <v>89</v>
      </c>
      <c r="G110" s="20">
        <v>3000</v>
      </c>
      <c r="H110" s="25">
        <v>500000000</v>
      </c>
      <c r="I110" s="26" t="s">
        <v>339</v>
      </c>
      <c r="J110" s="20" t="s">
        <v>78</v>
      </c>
    </row>
    <row r="111" spans="1:10" ht="35.25" customHeight="1" x14ac:dyDescent="0.25">
      <c r="A111" s="22" t="s">
        <v>79</v>
      </c>
      <c r="B111" s="22" t="s">
        <v>81</v>
      </c>
      <c r="C111" s="22" t="s">
        <v>20</v>
      </c>
      <c r="D111" s="22" t="s">
        <v>95</v>
      </c>
      <c r="E111" s="22" t="s">
        <v>96</v>
      </c>
      <c r="F111" s="20" t="s">
        <v>43</v>
      </c>
      <c r="G111" s="20">
        <v>2</v>
      </c>
      <c r="H111" s="25">
        <v>9000000</v>
      </c>
      <c r="I111" s="26" t="s">
        <v>339</v>
      </c>
      <c r="J111" s="20" t="s">
        <v>910</v>
      </c>
    </row>
    <row r="112" spans="1:10" ht="35.25" customHeight="1" x14ac:dyDescent="0.25">
      <c r="A112" s="22" t="s">
        <v>79</v>
      </c>
      <c r="B112" s="22" t="s">
        <v>81</v>
      </c>
      <c r="C112" s="22" t="s">
        <v>20</v>
      </c>
      <c r="D112" s="22" t="s">
        <v>97</v>
      </c>
      <c r="E112" s="22" t="s">
        <v>98</v>
      </c>
      <c r="F112" s="20" t="s">
        <v>99</v>
      </c>
      <c r="G112" s="20">
        <v>10</v>
      </c>
      <c r="H112" s="25">
        <v>100000000</v>
      </c>
      <c r="I112" s="26" t="s">
        <v>339</v>
      </c>
      <c r="J112" s="20" t="s">
        <v>111</v>
      </c>
    </row>
    <row r="113" spans="1:10" ht="35.25" customHeight="1" x14ac:dyDescent="0.25">
      <c r="A113" s="22" t="s">
        <v>79</v>
      </c>
      <c r="B113" s="22" t="s">
        <v>81</v>
      </c>
      <c r="C113" s="22" t="s">
        <v>20</v>
      </c>
      <c r="D113" s="22" t="s">
        <v>115</v>
      </c>
      <c r="E113" s="22" t="s">
        <v>116</v>
      </c>
      <c r="F113" s="20" t="s">
        <v>43</v>
      </c>
      <c r="G113" s="20">
        <v>51</v>
      </c>
      <c r="H113" s="25">
        <v>42000000</v>
      </c>
      <c r="I113" s="26" t="s">
        <v>339</v>
      </c>
      <c r="J113" s="20" t="s">
        <v>910</v>
      </c>
    </row>
    <row r="114" spans="1:10" ht="35.25" customHeight="1" x14ac:dyDescent="0.25">
      <c r="A114" s="27" t="s">
        <v>139</v>
      </c>
      <c r="B114" s="27" t="s">
        <v>140</v>
      </c>
      <c r="C114" s="27" t="s">
        <v>14</v>
      </c>
      <c r="D114" s="27" t="s">
        <v>127</v>
      </c>
      <c r="E114" s="27" t="s">
        <v>128</v>
      </c>
      <c r="F114" s="28" t="s">
        <v>129</v>
      </c>
      <c r="G114" s="28">
        <v>30</v>
      </c>
      <c r="H114" s="29">
        <v>360000</v>
      </c>
      <c r="I114" s="30" t="s">
        <v>341</v>
      </c>
      <c r="J114" s="28" t="s">
        <v>78</v>
      </c>
    </row>
    <row r="115" spans="1:10" ht="60" customHeight="1" x14ac:dyDescent="0.25">
      <c r="A115" s="27" t="s">
        <v>139</v>
      </c>
      <c r="B115" s="27" t="s">
        <v>140</v>
      </c>
      <c r="C115" s="27" t="s">
        <v>14</v>
      </c>
      <c r="D115" s="27" t="s">
        <v>130</v>
      </c>
      <c r="E115" s="27" t="s">
        <v>131</v>
      </c>
      <c r="F115" s="28">
        <v>1</v>
      </c>
      <c r="G115" s="28">
        <v>25</v>
      </c>
      <c r="H115" s="29">
        <v>12500</v>
      </c>
      <c r="I115" s="30" t="s">
        <v>341</v>
      </c>
      <c r="J115" s="28" t="s">
        <v>78</v>
      </c>
    </row>
    <row r="116" spans="1:10" ht="60" customHeight="1" x14ac:dyDescent="0.25">
      <c r="A116" s="27" t="s">
        <v>139</v>
      </c>
      <c r="B116" s="27" t="s">
        <v>140</v>
      </c>
      <c r="C116" s="27" t="s">
        <v>14</v>
      </c>
      <c r="D116" s="27" t="s">
        <v>130</v>
      </c>
      <c r="E116" s="27" t="s">
        <v>132</v>
      </c>
      <c r="F116" s="28">
        <v>1</v>
      </c>
      <c r="G116" s="28">
        <v>5</v>
      </c>
      <c r="H116" s="29">
        <v>4000</v>
      </c>
      <c r="I116" s="30" t="s">
        <v>341</v>
      </c>
      <c r="J116" s="28" t="s">
        <v>78</v>
      </c>
    </row>
    <row r="117" spans="1:10" ht="60" customHeight="1" x14ac:dyDescent="0.25">
      <c r="A117" s="27" t="s">
        <v>139</v>
      </c>
      <c r="B117" s="27" t="s">
        <v>140</v>
      </c>
      <c r="C117" s="27" t="s">
        <v>14</v>
      </c>
      <c r="D117" s="27" t="s">
        <v>133</v>
      </c>
      <c r="E117" s="27" t="s">
        <v>134</v>
      </c>
      <c r="F117" s="28">
        <v>1</v>
      </c>
      <c r="G117" s="28">
        <v>5</v>
      </c>
      <c r="H117" s="29">
        <v>25000</v>
      </c>
      <c r="I117" s="30" t="s">
        <v>341</v>
      </c>
      <c r="J117" s="28" t="s">
        <v>78</v>
      </c>
    </row>
    <row r="118" spans="1:10" ht="60" customHeight="1" x14ac:dyDescent="0.25">
      <c r="A118" s="27" t="s">
        <v>139</v>
      </c>
      <c r="B118" s="27" t="s">
        <v>140</v>
      </c>
      <c r="C118" s="27" t="s">
        <v>14</v>
      </c>
      <c r="D118" s="27" t="s">
        <v>135</v>
      </c>
      <c r="E118" s="27" t="s">
        <v>136</v>
      </c>
      <c r="F118" s="28">
        <v>1</v>
      </c>
      <c r="G118" s="28">
        <v>5</v>
      </c>
      <c r="H118" s="29">
        <v>20000</v>
      </c>
      <c r="I118" s="30" t="s">
        <v>341</v>
      </c>
      <c r="J118" s="28" t="s">
        <v>78</v>
      </c>
    </row>
    <row r="119" spans="1:10" ht="60" customHeight="1" x14ac:dyDescent="0.25">
      <c r="A119" s="27" t="s">
        <v>144</v>
      </c>
      <c r="B119" s="27" t="s">
        <v>44</v>
      </c>
      <c r="C119" s="27" t="s">
        <v>14</v>
      </c>
      <c r="D119" s="27" t="s">
        <v>152</v>
      </c>
      <c r="E119" s="27" t="s">
        <v>146</v>
      </c>
      <c r="F119" s="28" t="s">
        <v>153</v>
      </c>
      <c r="G119" s="28" t="s">
        <v>154</v>
      </c>
      <c r="H119" s="29">
        <v>173204293.66</v>
      </c>
      <c r="I119" s="30" t="s">
        <v>341</v>
      </c>
      <c r="J119" s="28" t="s">
        <v>113</v>
      </c>
    </row>
    <row r="120" spans="1:10" ht="60" customHeight="1" x14ac:dyDescent="0.25">
      <c r="A120" s="27" t="s">
        <v>144</v>
      </c>
      <c r="B120" s="27" t="s">
        <v>44</v>
      </c>
      <c r="C120" s="27" t="s">
        <v>14</v>
      </c>
      <c r="D120" s="27" t="s">
        <v>152</v>
      </c>
      <c r="E120" s="27" t="s">
        <v>147</v>
      </c>
      <c r="F120" s="28" t="s">
        <v>155</v>
      </c>
      <c r="G120" s="28" t="s">
        <v>154</v>
      </c>
      <c r="H120" s="29">
        <v>36369050</v>
      </c>
      <c r="I120" s="30" t="s">
        <v>341</v>
      </c>
      <c r="J120" s="28" t="s">
        <v>78</v>
      </c>
    </row>
    <row r="121" spans="1:10" ht="60" customHeight="1" x14ac:dyDescent="0.25">
      <c r="A121" s="27" t="s">
        <v>144</v>
      </c>
      <c r="B121" s="27" t="s">
        <v>44</v>
      </c>
      <c r="C121" s="27" t="s">
        <v>14</v>
      </c>
      <c r="D121" s="27" t="s">
        <v>152</v>
      </c>
      <c r="E121" s="27" t="s">
        <v>148</v>
      </c>
      <c r="F121" s="28" t="s">
        <v>156</v>
      </c>
      <c r="G121" s="28" t="s">
        <v>154</v>
      </c>
      <c r="H121" s="29" t="s">
        <v>76</v>
      </c>
      <c r="I121" s="30" t="s">
        <v>341</v>
      </c>
      <c r="J121" s="28" t="s">
        <v>40</v>
      </c>
    </row>
    <row r="122" spans="1:10" ht="60" customHeight="1" x14ac:dyDescent="0.25">
      <c r="A122" s="27" t="s">
        <v>144</v>
      </c>
      <c r="B122" s="27" t="s">
        <v>44</v>
      </c>
      <c r="C122" s="27" t="s">
        <v>14</v>
      </c>
      <c r="D122" s="27" t="s">
        <v>152</v>
      </c>
      <c r="E122" s="27" t="s">
        <v>149</v>
      </c>
      <c r="F122" s="28" t="s">
        <v>157</v>
      </c>
      <c r="G122" s="28" t="s">
        <v>154</v>
      </c>
      <c r="H122" s="29">
        <v>16616720</v>
      </c>
      <c r="I122" s="30" t="s">
        <v>341</v>
      </c>
      <c r="J122" s="28" t="s">
        <v>40</v>
      </c>
    </row>
    <row r="123" spans="1:10" ht="60" customHeight="1" x14ac:dyDescent="0.25">
      <c r="A123" s="27" t="s">
        <v>144</v>
      </c>
      <c r="B123" s="27" t="s">
        <v>44</v>
      </c>
      <c r="C123" s="27" t="s">
        <v>14</v>
      </c>
      <c r="D123" s="27" t="s">
        <v>152</v>
      </c>
      <c r="E123" s="27" t="s">
        <v>150</v>
      </c>
      <c r="F123" s="28" t="s">
        <v>158</v>
      </c>
      <c r="G123" s="28" t="s">
        <v>154</v>
      </c>
      <c r="H123" s="29">
        <v>110250000</v>
      </c>
      <c r="I123" s="30" t="s">
        <v>341</v>
      </c>
      <c r="J123" s="28" t="s">
        <v>910</v>
      </c>
    </row>
    <row r="124" spans="1:10" ht="60" customHeight="1" x14ac:dyDescent="0.25">
      <c r="A124" s="27" t="s">
        <v>144</v>
      </c>
      <c r="B124" s="27" t="s">
        <v>44</v>
      </c>
      <c r="C124" s="27" t="s">
        <v>14</v>
      </c>
      <c r="D124" s="27" t="s">
        <v>152</v>
      </c>
      <c r="E124" s="27" t="s">
        <v>151</v>
      </c>
      <c r="F124" s="28" t="s">
        <v>158</v>
      </c>
      <c r="G124" s="28" t="s">
        <v>154</v>
      </c>
      <c r="H124" s="29">
        <v>21362000</v>
      </c>
      <c r="I124" s="30" t="s">
        <v>341</v>
      </c>
      <c r="J124" s="28" t="s">
        <v>78</v>
      </c>
    </row>
    <row r="125" spans="1:10" ht="60" customHeight="1" x14ac:dyDescent="0.25">
      <c r="A125" s="27" t="s">
        <v>144</v>
      </c>
      <c r="B125" s="27" t="s">
        <v>44</v>
      </c>
      <c r="C125" s="27" t="s">
        <v>14</v>
      </c>
      <c r="D125" s="27" t="s">
        <v>159</v>
      </c>
      <c r="E125" s="27" t="s">
        <v>160</v>
      </c>
      <c r="F125" s="28" t="s">
        <v>161</v>
      </c>
      <c r="G125" s="28" t="s">
        <v>162</v>
      </c>
      <c r="H125" s="29">
        <v>48970161</v>
      </c>
      <c r="I125" s="30" t="s">
        <v>341</v>
      </c>
      <c r="J125" s="28" t="s">
        <v>40</v>
      </c>
    </row>
    <row r="126" spans="1:10" ht="60" customHeight="1" x14ac:dyDescent="0.25">
      <c r="A126" s="27" t="s">
        <v>144</v>
      </c>
      <c r="B126" s="27" t="s">
        <v>44</v>
      </c>
      <c r="C126" s="27" t="s">
        <v>14</v>
      </c>
      <c r="D126" s="27" t="s">
        <v>163</v>
      </c>
      <c r="E126" s="27" t="s">
        <v>164</v>
      </c>
      <c r="F126" s="28" t="s">
        <v>165</v>
      </c>
      <c r="G126" s="28" t="s">
        <v>166</v>
      </c>
      <c r="H126" s="29" t="s">
        <v>167</v>
      </c>
      <c r="I126" s="30" t="s">
        <v>339</v>
      </c>
      <c r="J126" s="28" t="s">
        <v>113</v>
      </c>
    </row>
    <row r="127" spans="1:10" ht="60" customHeight="1" x14ac:dyDescent="0.25">
      <c r="A127" s="27" t="s">
        <v>144</v>
      </c>
      <c r="B127" s="27" t="s">
        <v>44</v>
      </c>
      <c r="C127" s="27" t="s">
        <v>14</v>
      </c>
      <c r="D127" s="27" t="s">
        <v>342</v>
      </c>
      <c r="E127" s="27" t="s">
        <v>343</v>
      </c>
      <c r="F127" s="28" t="s">
        <v>170</v>
      </c>
      <c r="G127" s="28" t="s">
        <v>273</v>
      </c>
      <c r="H127" s="29" t="s">
        <v>76</v>
      </c>
      <c r="I127" s="30" t="s">
        <v>344</v>
      </c>
      <c r="J127" s="28" t="s">
        <v>40</v>
      </c>
    </row>
    <row r="128" spans="1:10" ht="60" customHeight="1" x14ac:dyDescent="0.25">
      <c r="A128" s="27" t="s">
        <v>144</v>
      </c>
      <c r="B128" s="27" t="s">
        <v>44</v>
      </c>
      <c r="C128" s="27" t="s">
        <v>14</v>
      </c>
      <c r="D128" s="27" t="s">
        <v>168</v>
      </c>
      <c r="E128" s="27" t="s">
        <v>169</v>
      </c>
      <c r="F128" s="28" t="s">
        <v>170</v>
      </c>
      <c r="G128" s="28" t="s">
        <v>171</v>
      </c>
      <c r="H128" s="29" t="s">
        <v>76</v>
      </c>
      <c r="I128" s="30" t="s">
        <v>344</v>
      </c>
      <c r="J128" s="28" t="s">
        <v>113</v>
      </c>
    </row>
    <row r="129" spans="1:10" ht="60" customHeight="1" x14ac:dyDescent="0.25">
      <c r="A129" s="27" t="s">
        <v>144</v>
      </c>
      <c r="B129" s="27" t="s">
        <v>44</v>
      </c>
      <c r="C129" s="27" t="s">
        <v>14</v>
      </c>
      <c r="D129" s="27" t="s">
        <v>172</v>
      </c>
      <c r="E129" s="27" t="s">
        <v>173</v>
      </c>
      <c r="F129" s="28" t="s">
        <v>174</v>
      </c>
      <c r="G129" s="28" t="s">
        <v>171</v>
      </c>
      <c r="H129" s="29" t="s">
        <v>76</v>
      </c>
      <c r="I129" s="30" t="s">
        <v>345</v>
      </c>
      <c r="J129" s="28" t="s">
        <v>113</v>
      </c>
    </row>
    <row r="130" spans="1:10" ht="60" customHeight="1" x14ac:dyDescent="0.25">
      <c r="A130" s="27" t="s">
        <v>144</v>
      </c>
      <c r="B130" s="27" t="s">
        <v>44</v>
      </c>
      <c r="C130" s="27" t="s">
        <v>14</v>
      </c>
      <c r="D130" s="27" t="s">
        <v>198</v>
      </c>
      <c r="E130" s="27" t="s">
        <v>175</v>
      </c>
      <c r="F130" s="28" t="s">
        <v>176</v>
      </c>
      <c r="G130" s="28" t="s">
        <v>177</v>
      </c>
      <c r="H130" s="29">
        <v>2189431.5</v>
      </c>
      <c r="I130" s="30" t="s">
        <v>341</v>
      </c>
      <c r="J130" s="28" t="s">
        <v>78</v>
      </c>
    </row>
    <row r="131" spans="1:10" ht="60" customHeight="1" x14ac:dyDescent="0.25">
      <c r="A131" s="27" t="s">
        <v>144</v>
      </c>
      <c r="B131" s="27" t="s">
        <v>44</v>
      </c>
      <c r="C131" s="27" t="s">
        <v>14</v>
      </c>
      <c r="D131" s="27" t="s">
        <v>198</v>
      </c>
      <c r="E131" s="27" t="s">
        <v>178</v>
      </c>
      <c r="F131" s="28" t="s">
        <v>176</v>
      </c>
      <c r="G131" s="28" t="s">
        <v>179</v>
      </c>
      <c r="H131" s="29">
        <v>1997388</v>
      </c>
      <c r="I131" s="30" t="s">
        <v>341</v>
      </c>
      <c r="J131" s="28" t="s">
        <v>78</v>
      </c>
    </row>
    <row r="132" spans="1:10" ht="60" customHeight="1" x14ac:dyDescent="0.25">
      <c r="A132" s="27" t="s">
        <v>144</v>
      </c>
      <c r="B132" s="27" t="s">
        <v>44</v>
      </c>
      <c r="C132" s="27" t="s">
        <v>14</v>
      </c>
      <c r="D132" s="27" t="s">
        <v>198</v>
      </c>
      <c r="E132" s="27" t="s">
        <v>180</v>
      </c>
      <c r="F132" s="28" t="s">
        <v>176</v>
      </c>
      <c r="G132" s="28" t="s">
        <v>181</v>
      </c>
      <c r="H132" s="29">
        <v>312000</v>
      </c>
      <c r="I132" s="30" t="s">
        <v>341</v>
      </c>
      <c r="J132" s="28" t="s">
        <v>78</v>
      </c>
    </row>
    <row r="133" spans="1:10" ht="60" customHeight="1" x14ac:dyDescent="0.25">
      <c r="A133" s="27" t="s">
        <v>144</v>
      </c>
      <c r="B133" s="27" t="s">
        <v>44</v>
      </c>
      <c r="C133" s="27" t="s">
        <v>14</v>
      </c>
      <c r="D133" s="27" t="s">
        <v>198</v>
      </c>
      <c r="E133" s="27" t="s">
        <v>182</v>
      </c>
      <c r="F133" s="28" t="s">
        <v>176</v>
      </c>
      <c r="G133" s="28" t="s">
        <v>183</v>
      </c>
      <c r="H133" s="29">
        <v>61050</v>
      </c>
      <c r="I133" s="30" t="s">
        <v>341</v>
      </c>
      <c r="J133" s="28" t="s">
        <v>78</v>
      </c>
    </row>
    <row r="134" spans="1:10" ht="60" customHeight="1" x14ac:dyDescent="0.25">
      <c r="A134" s="27" t="s">
        <v>144</v>
      </c>
      <c r="B134" s="27" t="s">
        <v>44</v>
      </c>
      <c r="C134" s="27" t="s">
        <v>14</v>
      </c>
      <c r="D134" s="27" t="s">
        <v>198</v>
      </c>
      <c r="E134" s="27" t="s">
        <v>184</v>
      </c>
      <c r="F134" s="28" t="s">
        <v>176</v>
      </c>
      <c r="G134" s="28" t="s">
        <v>185</v>
      </c>
      <c r="H134" s="29">
        <v>76740</v>
      </c>
      <c r="I134" s="30" t="s">
        <v>341</v>
      </c>
      <c r="J134" s="28" t="s">
        <v>78</v>
      </c>
    </row>
    <row r="135" spans="1:10" ht="60" customHeight="1" x14ac:dyDescent="0.25">
      <c r="A135" s="27" t="s">
        <v>144</v>
      </c>
      <c r="B135" s="27" t="s">
        <v>44</v>
      </c>
      <c r="C135" s="27" t="s">
        <v>14</v>
      </c>
      <c r="D135" s="27" t="s">
        <v>198</v>
      </c>
      <c r="E135" s="27" t="s">
        <v>186</v>
      </c>
      <c r="F135" s="28" t="s">
        <v>176</v>
      </c>
      <c r="G135" s="28" t="s">
        <v>187</v>
      </c>
      <c r="H135" s="29">
        <v>23165</v>
      </c>
      <c r="I135" s="30" t="s">
        <v>341</v>
      </c>
      <c r="J135" s="28" t="s">
        <v>78</v>
      </c>
    </row>
    <row r="136" spans="1:10" ht="60" customHeight="1" x14ac:dyDescent="0.25">
      <c r="A136" s="27" t="s">
        <v>144</v>
      </c>
      <c r="B136" s="27" t="s">
        <v>44</v>
      </c>
      <c r="C136" s="27" t="s">
        <v>14</v>
      </c>
      <c r="D136" s="27" t="s">
        <v>198</v>
      </c>
      <c r="E136" s="27" t="s">
        <v>188</v>
      </c>
      <c r="F136" s="28" t="s">
        <v>176</v>
      </c>
      <c r="G136" s="28" t="s">
        <v>189</v>
      </c>
      <c r="H136" s="29">
        <v>271200</v>
      </c>
      <c r="I136" s="30" t="s">
        <v>341</v>
      </c>
      <c r="J136" s="28" t="s">
        <v>78</v>
      </c>
    </row>
    <row r="137" spans="1:10" ht="60" customHeight="1" x14ac:dyDescent="0.25">
      <c r="A137" s="27" t="s">
        <v>144</v>
      </c>
      <c r="B137" s="27" t="s">
        <v>44</v>
      </c>
      <c r="C137" s="27" t="s">
        <v>14</v>
      </c>
      <c r="D137" s="27" t="s">
        <v>198</v>
      </c>
      <c r="E137" s="27" t="s">
        <v>190</v>
      </c>
      <c r="F137" s="28" t="s">
        <v>176</v>
      </c>
      <c r="G137" s="28" t="s">
        <v>191</v>
      </c>
      <c r="H137" s="29">
        <v>330000</v>
      </c>
      <c r="I137" s="30" t="s">
        <v>341</v>
      </c>
      <c r="J137" s="28" t="s">
        <v>78</v>
      </c>
    </row>
    <row r="138" spans="1:10" ht="60" customHeight="1" x14ac:dyDescent="0.25">
      <c r="A138" s="27" t="s">
        <v>144</v>
      </c>
      <c r="B138" s="27" t="s">
        <v>44</v>
      </c>
      <c r="C138" s="27" t="s">
        <v>14</v>
      </c>
      <c r="D138" s="27" t="s">
        <v>198</v>
      </c>
      <c r="E138" s="27" t="s">
        <v>192</v>
      </c>
      <c r="F138" s="28" t="s">
        <v>176</v>
      </c>
      <c r="G138" s="28" t="s">
        <v>189</v>
      </c>
      <c r="H138" s="29" t="s">
        <v>76</v>
      </c>
      <c r="I138" s="30" t="s">
        <v>341</v>
      </c>
      <c r="J138" s="28" t="s">
        <v>78</v>
      </c>
    </row>
    <row r="139" spans="1:10" ht="60" customHeight="1" x14ac:dyDescent="0.25">
      <c r="A139" s="27" t="s">
        <v>144</v>
      </c>
      <c r="B139" s="27" t="s">
        <v>44</v>
      </c>
      <c r="C139" s="27" t="s">
        <v>14</v>
      </c>
      <c r="D139" s="27" t="s">
        <v>198</v>
      </c>
      <c r="E139" s="27" t="s">
        <v>193</v>
      </c>
      <c r="F139" s="28" t="s">
        <v>176</v>
      </c>
      <c r="G139" s="28" t="s">
        <v>194</v>
      </c>
      <c r="H139" s="29" t="s">
        <v>76</v>
      </c>
      <c r="I139" s="30" t="s">
        <v>341</v>
      </c>
      <c r="J139" s="28" t="s">
        <v>78</v>
      </c>
    </row>
    <row r="140" spans="1:10" ht="60" customHeight="1" x14ac:dyDescent="0.25">
      <c r="A140" s="27" t="s">
        <v>144</v>
      </c>
      <c r="B140" s="27" t="s">
        <v>44</v>
      </c>
      <c r="C140" s="27" t="s">
        <v>14</v>
      </c>
      <c r="D140" s="27" t="s">
        <v>198</v>
      </c>
      <c r="E140" s="27" t="s">
        <v>195</v>
      </c>
      <c r="F140" s="28" t="s">
        <v>176</v>
      </c>
      <c r="G140" s="28" t="s">
        <v>196</v>
      </c>
      <c r="H140" s="29" t="s">
        <v>76</v>
      </c>
      <c r="I140" s="30" t="s">
        <v>341</v>
      </c>
      <c r="J140" s="28" t="s">
        <v>78</v>
      </c>
    </row>
    <row r="141" spans="1:10" ht="60" customHeight="1" x14ac:dyDescent="0.25">
      <c r="A141" s="27" t="s">
        <v>144</v>
      </c>
      <c r="B141" s="27" t="s">
        <v>44</v>
      </c>
      <c r="C141" s="27" t="s">
        <v>14</v>
      </c>
      <c r="D141" s="27" t="s">
        <v>198</v>
      </c>
      <c r="E141" s="27" t="s">
        <v>197</v>
      </c>
      <c r="F141" s="28" t="s">
        <v>176</v>
      </c>
      <c r="G141" s="28" t="s">
        <v>183</v>
      </c>
      <c r="H141" s="29" t="s">
        <v>76</v>
      </c>
      <c r="I141" s="30" t="s">
        <v>341</v>
      </c>
      <c r="J141" s="28" t="s">
        <v>78</v>
      </c>
    </row>
    <row r="142" spans="1:10" ht="35.25" customHeight="1" x14ac:dyDescent="0.25">
      <c r="A142" s="27" t="s">
        <v>144</v>
      </c>
      <c r="B142" s="27" t="s">
        <v>44</v>
      </c>
      <c r="C142" s="27" t="s">
        <v>14</v>
      </c>
      <c r="D142" s="27" t="s">
        <v>215</v>
      </c>
      <c r="E142" s="27" t="s">
        <v>188</v>
      </c>
      <c r="F142" s="28" t="s">
        <v>199</v>
      </c>
      <c r="G142" s="28">
        <v>100000</v>
      </c>
      <c r="H142" s="29">
        <v>70000000</v>
      </c>
      <c r="I142" s="30" t="s">
        <v>341</v>
      </c>
      <c r="J142" s="28" t="s">
        <v>113</v>
      </c>
    </row>
    <row r="143" spans="1:10" ht="35.25" customHeight="1" x14ac:dyDescent="0.25">
      <c r="A143" s="27" t="s">
        <v>144</v>
      </c>
      <c r="B143" s="27" t="s">
        <v>44</v>
      </c>
      <c r="C143" s="27" t="s">
        <v>14</v>
      </c>
      <c r="D143" s="27" t="s">
        <v>215</v>
      </c>
      <c r="E143" s="27" t="s">
        <v>200</v>
      </c>
      <c r="F143" s="28" t="s">
        <v>39</v>
      </c>
      <c r="G143" s="28">
        <v>4000</v>
      </c>
      <c r="H143" s="29">
        <v>14000000</v>
      </c>
      <c r="I143" s="30" t="s">
        <v>341</v>
      </c>
      <c r="J143" s="28" t="s">
        <v>78</v>
      </c>
    </row>
    <row r="144" spans="1:10" ht="35.25" customHeight="1" x14ac:dyDescent="0.25">
      <c r="A144" s="27" t="s">
        <v>144</v>
      </c>
      <c r="B144" s="27" t="s">
        <v>44</v>
      </c>
      <c r="C144" s="27" t="s">
        <v>14</v>
      </c>
      <c r="D144" s="27" t="s">
        <v>215</v>
      </c>
      <c r="E144" s="27" t="s">
        <v>201</v>
      </c>
      <c r="F144" s="28" t="s">
        <v>39</v>
      </c>
      <c r="G144" s="28">
        <v>8000</v>
      </c>
      <c r="H144" s="29">
        <v>20000000</v>
      </c>
      <c r="I144" s="30" t="s">
        <v>341</v>
      </c>
      <c r="J144" s="28" t="s">
        <v>78</v>
      </c>
    </row>
    <row r="145" spans="1:10" ht="35.25" customHeight="1" x14ac:dyDescent="0.25">
      <c r="A145" s="27" t="s">
        <v>144</v>
      </c>
      <c r="B145" s="27" t="s">
        <v>44</v>
      </c>
      <c r="C145" s="27" t="s">
        <v>14</v>
      </c>
      <c r="D145" s="27" t="s">
        <v>215</v>
      </c>
      <c r="E145" s="27" t="s">
        <v>202</v>
      </c>
      <c r="F145" s="28" t="s">
        <v>39</v>
      </c>
      <c r="G145" s="28">
        <v>955</v>
      </c>
      <c r="H145" s="29">
        <v>4775000</v>
      </c>
      <c r="I145" s="30" t="s">
        <v>341</v>
      </c>
      <c r="J145" s="28" t="s">
        <v>78</v>
      </c>
    </row>
    <row r="146" spans="1:10" ht="35.25" customHeight="1" x14ac:dyDescent="0.25">
      <c r="A146" s="27" t="s">
        <v>144</v>
      </c>
      <c r="B146" s="27" t="s">
        <v>44</v>
      </c>
      <c r="C146" s="27" t="s">
        <v>14</v>
      </c>
      <c r="D146" s="27" t="s">
        <v>215</v>
      </c>
      <c r="E146" s="27" t="s">
        <v>203</v>
      </c>
      <c r="F146" s="28" t="s">
        <v>39</v>
      </c>
      <c r="G146" s="28">
        <v>660</v>
      </c>
      <c r="H146" s="29">
        <v>5610000</v>
      </c>
      <c r="I146" s="30" t="s">
        <v>341</v>
      </c>
      <c r="J146" s="28" t="s">
        <v>78</v>
      </c>
    </row>
    <row r="147" spans="1:10" ht="35.25" customHeight="1" x14ac:dyDescent="0.25">
      <c r="A147" s="27" t="s">
        <v>144</v>
      </c>
      <c r="B147" s="27" t="s">
        <v>44</v>
      </c>
      <c r="C147" s="27" t="s">
        <v>14</v>
      </c>
      <c r="D147" s="27" t="s">
        <v>215</v>
      </c>
      <c r="E147" s="27" t="s">
        <v>204</v>
      </c>
      <c r="F147" s="28" t="s">
        <v>39</v>
      </c>
      <c r="G147" s="28">
        <v>660</v>
      </c>
      <c r="H147" s="29">
        <v>4950000</v>
      </c>
      <c r="I147" s="30" t="s">
        <v>341</v>
      </c>
      <c r="J147" s="28" t="s">
        <v>78</v>
      </c>
    </row>
    <row r="148" spans="1:10" ht="35.25" customHeight="1" x14ac:dyDescent="0.25">
      <c r="A148" s="27" t="s">
        <v>144</v>
      </c>
      <c r="B148" s="27" t="s">
        <v>44</v>
      </c>
      <c r="C148" s="27" t="s">
        <v>14</v>
      </c>
      <c r="D148" s="27" t="s">
        <v>215</v>
      </c>
      <c r="E148" s="27" t="s">
        <v>205</v>
      </c>
      <c r="F148" s="28" t="s">
        <v>39</v>
      </c>
      <c r="G148" s="28">
        <v>550</v>
      </c>
      <c r="H148" s="29" t="s">
        <v>76</v>
      </c>
      <c r="I148" s="30" t="s">
        <v>341</v>
      </c>
      <c r="J148" s="28" t="s">
        <v>78</v>
      </c>
    </row>
    <row r="149" spans="1:10" ht="35.25" customHeight="1" x14ac:dyDescent="0.25">
      <c r="A149" s="27" t="s">
        <v>144</v>
      </c>
      <c r="B149" s="27" t="s">
        <v>44</v>
      </c>
      <c r="C149" s="27" t="s">
        <v>14</v>
      </c>
      <c r="D149" s="27" t="s">
        <v>215</v>
      </c>
      <c r="E149" s="27" t="s">
        <v>206</v>
      </c>
      <c r="F149" s="28" t="s">
        <v>39</v>
      </c>
      <c r="G149" s="28">
        <v>5000</v>
      </c>
      <c r="H149" s="29" t="s">
        <v>76</v>
      </c>
      <c r="I149" s="30" t="s">
        <v>341</v>
      </c>
      <c r="J149" s="28" t="s">
        <v>78</v>
      </c>
    </row>
    <row r="150" spans="1:10" ht="35.25" customHeight="1" x14ac:dyDescent="0.25">
      <c r="A150" s="27" t="s">
        <v>144</v>
      </c>
      <c r="B150" s="27" t="s">
        <v>44</v>
      </c>
      <c r="C150" s="27" t="s">
        <v>14</v>
      </c>
      <c r="D150" s="27" t="s">
        <v>215</v>
      </c>
      <c r="E150" s="27" t="s">
        <v>207</v>
      </c>
      <c r="F150" s="28" t="s">
        <v>39</v>
      </c>
      <c r="G150" s="28">
        <v>20</v>
      </c>
      <c r="H150" s="29">
        <v>5000000</v>
      </c>
      <c r="I150" s="30" t="s">
        <v>341</v>
      </c>
      <c r="J150" s="28" t="s">
        <v>113</v>
      </c>
    </row>
    <row r="151" spans="1:10" ht="35.25" customHeight="1" x14ac:dyDescent="0.25">
      <c r="A151" s="27" t="s">
        <v>144</v>
      </c>
      <c r="B151" s="27" t="s">
        <v>44</v>
      </c>
      <c r="C151" s="27" t="s">
        <v>14</v>
      </c>
      <c r="D151" s="27" t="s">
        <v>208</v>
      </c>
      <c r="E151" s="27" t="s">
        <v>209</v>
      </c>
      <c r="F151" s="28" t="s">
        <v>210</v>
      </c>
      <c r="G151" s="28" t="s">
        <v>123</v>
      </c>
      <c r="H151" s="29" t="s">
        <v>76</v>
      </c>
      <c r="I151" s="30" t="s">
        <v>341</v>
      </c>
      <c r="J151" s="28" t="s">
        <v>78</v>
      </c>
    </row>
    <row r="152" spans="1:10" ht="35.25" customHeight="1" x14ac:dyDescent="0.25">
      <c r="A152" s="27" t="s">
        <v>144</v>
      </c>
      <c r="B152" s="27" t="s">
        <v>44</v>
      </c>
      <c r="C152" s="27" t="s">
        <v>14</v>
      </c>
      <c r="D152" s="27" t="s">
        <v>211</v>
      </c>
      <c r="E152" s="27" t="s">
        <v>209</v>
      </c>
      <c r="F152" s="28" t="s">
        <v>210</v>
      </c>
      <c r="G152" s="28" t="s">
        <v>123</v>
      </c>
      <c r="H152" s="29" t="s">
        <v>76</v>
      </c>
      <c r="I152" s="30" t="s">
        <v>341</v>
      </c>
      <c r="J152" s="28" t="s">
        <v>78</v>
      </c>
    </row>
    <row r="153" spans="1:10" ht="35.25" customHeight="1" x14ac:dyDescent="0.25">
      <c r="A153" s="27" t="s">
        <v>144</v>
      </c>
      <c r="B153" s="27" t="s">
        <v>44</v>
      </c>
      <c r="C153" s="27" t="s">
        <v>14</v>
      </c>
      <c r="D153" s="27" t="s">
        <v>212</v>
      </c>
      <c r="E153" s="27" t="s">
        <v>209</v>
      </c>
      <c r="F153" s="28" t="s">
        <v>210</v>
      </c>
      <c r="G153" s="28" t="s">
        <v>123</v>
      </c>
      <c r="H153" s="29" t="s">
        <v>76</v>
      </c>
      <c r="I153" s="30" t="s">
        <v>341</v>
      </c>
      <c r="J153" s="28" t="s">
        <v>78</v>
      </c>
    </row>
    <row r="154" spans="1:10" ht="35.25" customHeight="1" x14ac:dyDescent="0.25">
      <c r="A154" s="27" t="s">
        <v>144</v>
      </c>
      <c r="B154" s="27" t="s">
        <v>44</v>
      </c>
      <c r="C154" s="27" t="s">
        <v>14</v>
      </c>
      <c r="D154" s="27" t="s">
        <v>213</v>
      </c>
      <c r="E154" s="27" t="s">
        <v>214</v>
      </c>
      <c r="F154" s="28" t="s">
        <v>39</v>
      </c>
      <c r="G154" s="28" t="s">
        <v>123</v>
      </c>
      <c r="H154" s="29" t="s">
        <v>76</v>
      </c>
      <c r="I154" s="30" t="s">
        <v>341</v>
      </c>
      <c r="J154" s="28" t="s">
        <v>78</v>
      </c>
    </row>
    <row r="155" spans="1:10" ht="35.25" customHeight="1" x14ac:dyDescent="0.25">
      <c r="A155" s="27" t="s">
        <v>144</v>
      </c>
      <c r="B155" s="27" t="s">
        <v>44</v>
      </c>
      <c r="C155" s="27" t="s">
        <v>14</v>
      </c>
      <c r="D155" s="27" t="s">
        <v>216</v>
      </c>
      <c r="E155" s="27" t="s">
        <v>217</v>
      </c>
      <c r="F155" s="28" t="s">
        <v>218</v>
      </c>
      <c r="G155" s="28" t="s">
        <v>123</v>
      </c>
      <c r="H155" s="29" t="s">
        <v>219</v>
      </c>
      <c r="I155" s="30" t="s">
        <v>344</v>
      </c>
      <c r="J155" s="28" t="s">
        <v>40</v>
      </c>
    </row>
    <row r="156" spans="1:10" ht="35.25" customHeight="1" x14ac:dyDescent="0.25">
      <c r="A156" s="27" t="s">
        <v>144</v>
      </c>
      <c r="B156" s="27" t="s">
        <v>44</v>
      </c>
      <c r="C156" s="27" t="s">
        <v>14</v>
      </c>
      <c r="D156" s="27" t="s">
        <v>220</v>
      </c>
      <c r="E156" s="27" t="s">
        <v>221</v>
      </c>
      <c r="F156" s="28" t="s">
        <v>39</v>
      </c>
      <c r="G156" s="28" t="s">
        <v>123</v>
      </c>
      <c r="H156" s="29" t="s">
        <v>76</v>
      </c>
      <c r="I156" s="30" t="s">
        <v>344</v>
      </c>
      <c r="J156" s="28" t="s">
        <v>78</v>
      </c>
    </row>
    <row r="157" spans="1:10" ht="35.25" customHeight="1" x14ac:dyDescent="0.25">
      <c r="A157" s="27" t="s">
        <v>144</v>
      </c>
      <c r="B157" s="27" t="s">
        <v>44</v>
      </c>
      <c r="C157" s="27" t="s">
        <v>14</v>
      </c>
      <c r="D157" s="27" t="s">
        <v>222</v>
      </c>
      <c r="E157" s="27" t="s">
        <v>223</v>
      </c>
      <c r="F157" s="28" t="s">
        <v>224</v>
      </c>
      <c r="G157" s="28" t="s">
        <v>225</v>
      </c>
      <c r="H157" s="29" t="s">
        <v>226</v>
      </c>
      <c r="I157" s="30" t="s">
        <v>344</v>
      </c>
      <c r="J157" s="28" t="s">
        <v>911</v>
      </c>
    </row>
    <row r="158" spans="1:10" ht="35.25" customHeight="1" x14ac:dyDescent="0.25">
      <c r="A158" s="27" t="s">
        <v>144</v>
      </c>
      <c r="B158" s="27" t="s">
        <v>44</v>
      </c>
      <c r="C158" s="27" t="s">
        <v>14</v>
      </c>
      <c r="D158" s="27" t="s">
        <v>227</v>
      </c>
      <c r="E158" s="27" t="s">
        <v>228</v>
      </c>
      <c r="F158" s="28" t="s">
        <v>229</v>
      </c>
      <c r="G158" s="28" t="s">
        <v>123</v>
      </c>
      <c r="H158" s="29" t="s">
        <v>230</v>
      </c>
      <c r="I158" s="30" t="s">
        <v>344</v>
      </c>
      <c r="J158" s="28" t="s">
        <v>78</v>
      </c>
    </row>
    <row r="159" spans="1:10" ht="35.25" customHeight="1" x14ac:dyDescent="0.25">
      <c r="A159" s="27" t="s">
        <v>144</v>
      </c>
      <c r="B159" s="27" t="s">
        <v>44</v>
      </c>
      <c r="C159" s="27" t="s">
        <v>14</v>
      </c>
      <c r="D159" s="27" t="s">
        <v>231</v>
      </c>
      <c r="E159" s="27" t="s">
        <v>232</v>
      </c>
      <c r="F159" s="28" t="s">
        <v>39</v>
      </c>
      <c r="G159" s="28" t="s">
        <v>123</v>
      </c>
      <c r="H159" s="29" t="s">
        <v>76</v>
      </c>
      <c r="I159" s="30" t="s">
        <v>339</v>
      </c>
      <c r="J159" s="28" t="s">
        <v>78</v>
      </c>
    </row>
    <row r="160" spans="1:10" ht="35.25" customHeight="1" x14ac:dyDescent="0.25">
      <c r="A160" s="27" t="s">
        <v>144</v>
      </c>
      <c r="B160" s="27" t="s">
        <v>44</v>
      </c>
      <c r="C160" s="27" t="s">
        <v>20</v>
      </c>
      <c r="D160" s="27" t="s">
        <v>233</v>
      </c>
      <c r="E160" s="27" t="s">
        <v>234</v>
      </c>
      <c r="F160" s="28" t="s">
        <v>153</v>
      </c>
      <c r="G160" s="28" t="s">
        <v>235</v>
      </c>
      <c r="H160" s="29" t="s">
        <v>236</v>
      </c>
      <c r="I160" s="30" t="s">
        <v>339</v>
      </c>
      <c r="J160" s="28" t="s">
        <v>40</v>
      </c>
    </row>
    <row r="161" spans="1:10" ht="35.25" customHeight="1" x14ac:dyDescent="0.25">
      <c r="A161" s="27" t="s">
        <v>144</v>
      </c>
      <c r="B161" s="27" t="s">
        <v>44</v>
      </c>
      <c r="C161" s="27" t="s">
        <v>20</v>
      </c>
      <c r="D161" s="27" t="s">
        <v>263</v>
      </c>
      <c r="E161" s="27" t="s">
        <v>237</v>
      </c>
      <c r="F161" s="28" t="s">
        <v>39</v>
      </c>
      <c r="G161" s="28" t="s">
        <v>123</v>
      </c>
      <c r="H161" s="29" t="s">
        <v>76</v>
      </c>
      <c r="I161" s="30" t="s">
        <v>339</v>
      </c>
      <c r="J161" s="28" t="s">
        <v>40</v>
      </c>
    </row>
    <row r="162" spans="1:10" ht="35.25" customHeight="1" x14ac:dyDescent="0.25">
      <c r="A162" s="27" t="s">
        <v>144</v>
      </c>
      <c r="B162" s="27" t="s">
        <v>44</v>
      </c>
      <c r="C162" s="27" t="s">
        <v>20</v>
      </c>
      <c r="D162" s="27" t="s">
        <v>264</v>
      </c>
      <c r="E162" s="27" t="s">
        <v>238</v>
      </c>
      <c r="F162" s="28" t="s">
        <v>39</v>
      </c>
      <c r="G162" s="28" t="s">
        <v>123</v>
      </c>
      <c r="H162" s="29" t="s">
        <v>76</v>
      </c>
      <c r="I162" s="30" t="s">
        <v>339</v>
      </c>
      <c r="J162" s="28" t="s">
        <v>40</v>
      </c>
    </row>
    <row r="163" spans="1:10" ht="35.25" customHeight="1" x14ac:dyDescent="0.25">
      <c r="A163" s="27" t="s">
        <v>144</v>
      </c>
      <c r="B163" s="27" t="s">
        <v>44</v>
      </c>
      <c r="C163" s="27" t="s">
        <v>20</v>
      </c>
      <c r="D163" s="27" t="s">
        <v>265</v>
      </c>
      <c r="E163" s="27" t="s">
        <v>87</v>
      </c>
      <c r="F163" s="28" t="s">
        <v>39</v>
      </c>
      <c r="G163" s="28" t="s">
        <v>123</v>
      </c>
      <c r="H163" s="29" t="s">
        <v>76</v>
      </c>
      <c r="I163" s="30" t="s">
        <v>339</v>
      </c>
      <c r="J163" s="28" t="s">
        <v>40</v>
      </c>
    </row>
    <row r="164" spans="1:10" ht="35.25" customHeight="1" x14ac:dyDescent="0.25">
      <c r="A164" s="27" t="s">
        <v>144</v>
      </c>
      <c r="B164" s="27" t="s">
        <v>44</v>
      </c>
      <c r="C164" s="27" t="s">
        <v>20</v>
      </c>
      <c r="D164" s="27" t="s">
        <v>266</v>
      </c>
      <c r="E164" s="27" t="s">
        <v>239</v>
      </c>
      <c r="F164" s="28" t="s">
        <v>39</v>
      </c>
      <c r="G164" s="28" t="s">
        <v>123</v>
      </c>
      <c r="H164" s="29" t="s">
        <v>76</v>
      </c>
      <c r="I164" s="30" t="s">
        <v>339</v>
      </c>
      <c r="J164" s="28" t="s">
        <v>40</v>
      </c>
    </row>
    <row r="165" spans="1:10" ht="35.25" customHeight="1" x14ac:dyDescent="0.25">
      <c r="A165" s="27" t="s">
        <v>144</v>
      </c>
      <c r="B165" s="27" t="s">
        <v>44</v>
      </c>
      <c r="C165" s="27" t="s">
        <v>20</v>
      </c>
      <c r="D165" s="27" t="s">
        <v>267</v>
      </c>
      <c r="E165" s="27" t="s">
        <v>240</v>
      </c>
      <c r="F165" s="28" t="s">
        <v>39</v>
      </c>
      <c r="G165" s="28" t="s">
        <v>123</v>
      </c>
      <c r="H165" s="29" t="s">
        <v>76</v>
      </c>
      <c r="I165" s="30" t="s">
        <v>339</v>
      </c>
      <c r="J165" s="28" t="s">
        <v>40</v>
      </c>
    </row>
    <row r="166" spans="1:10" ht="35.25" customHeight="1" x14ac:dyDescent="0.25">
      <c r="A166" s="27" t="s">
        <v>144</v>
      </c>
      <c r="B166" s="27" t="s">
        <v>44</v>
      </c>
      <c r="C166" s="27" t="s">
        <v>20</v>
      </c>
      <c r="D166" s="27" t="s">
        <v>241</v>
      </c>
      <c r="E166" s="27" t="s">
        <v>242</v>
      </c>
      <c r="F166" s="28" t="s">
        <v>153</v>
      </c>
      <c r="G166" s="28" t="s">
        <v>243</v>
      </c>
      <c r="H166" s="29" t="s">
        <v>244</v>
      </c>
      <c r="I166" s="30" t="s">
        <v>344</v>
      </c>
      <c r="J166" s="28" t="s">
        <v>40</v>
      </c>
    </row>
    <row r="167" spans="1:10" ht="35.25" customHeight="1" x14ac:dyDescent="0.25">
      <c r="A167" s="27" t="s">
        <v>144</v>
      </c>
      <c r="B167" s="27" t="s">
        <v>44</v>
      </c>
      <c r="C167" s="27" t="s">
        <v>20</v>
      </c>
      <c r="D167" s="27" t="s">
        <v>245</v>
      </c>
      <c r="E167" s="27" t="s">
        <v>246</v>
      </c>
      <c r="F167" s="28" t="s">
        <v>247</v>
      </c>
      <c r="G167" s="28" t="s">
        <v>171</v>
      </c>
      <c r="H167" s="29" t="s">
        <v>76</v>
      </c>
      <c r="I167" s="30" t="s">
        <v>344</v>
      </c>
      <c r="J167" s="28" t="s">
        <v>40</v>
      </c>
    </row>
    <row r="168" spans="1:10" ht="35.25" customHeight="1" x14ac:dyDescent="0.25">
      <c r="A168" s="27" t="s">
        <v>144</v>
      </c>
      <c r="B168" s="27" t="s">
        <v>44</v>
      </c>
      <c r="C168" s="27" t="s">
        <v>20</v>
      </c>
      <c r="D168" s="27" t="s">
        <v>248</v>
      </c>
      <c r="E168" s="27" t="s">
        <v>249</v>
      </c>
      <c r="F168" s="28" t="s">
        <v>250</v>
      </c>
      <c r="G168" s="28" t="s">
        <v>251</v>
      </c>
      <c r="H168" s="29" t="s">
        <v>252</v>
      </c>
      <c r="I168" s="30" t="s">
        <v>341</v>
      </c>
      <c r="J168" s="28" t="s">
        <v>40</v>
      </c>
    </row>
    <row r="169" spans="1:10" ht="35.25" customHeight="1" x14ac:dyDescent="0.25">
      <c r="A169" s="27" t="s">
        <v>144</v>
      </c>
      <c r="B169" s="27" t="s">
        <v>44</v>
      </c>
      <c r="C169" s="27" t="s">
        <v>20</v>
      </c>
      <c r="D169" s="27" t="s">
        <v>253</v>
      </c>
      <c r="E169" s="27" t="s">
        <v>254</v>
      </c>
      <c r="F169" s="28" t="s">
        <v>268</v>
      </c>
      <c r="G169" s="28" t="s">
        <v>255</v>
      </c>
      <c r="H169" s="29" t="s">
        <v>269</v>
      </c>
      <c r="I169" s="30" t="s">
        <v>341</v>
      </c>
      <c r="J169" s="28" t="s">
        <v>40</v>
      </c>
    </row>
    <row r="170" spans="1:10" ht="35.25" customHeight="1" x14ac:dyDescent="0.25">
      <c r="A170" s="27" t="s">
        <v>144</v>
      </c>
      <c r="B170" s="27" t="s">
        <v>44</v>
      </c>
      <c r="C170" s="27" t="s">
        <v>20</v>
      </c>
      <c r="D170" s="27" t="s">
        <v>256</v>
      </c>
      <c r="E170" s="27" t="s">
        <v>257</v>
      </c>
      <c r="F170" s="28" t="s">
        <v>258</v>
      </c>
      <c r="G170" s="28" t="s">
        <v>123</v>
      </c>
      <c r="H170" s="29" t="s">
        <v>76</v>
      </c>
      <c r="I170" s="30" t="s">
        <v>341</v>
      </c>
      <c r="J170" s="28" t="s">
        <v>40</v>
      </c>
    </row>
    <row r="171" spans="1:10" ht="35.25" customHeight="1" x14ac:dyDescent="0.25">
      <c r="A171" s="27" t="s">
        <v>144</v>
      </c>
      <c r="B171" s="27" t="s">
        <v>44</v>
      </c>
      <c r="C171" s="27" t="s">
        <v>20</v>
      </c>
      <c r="D171" s="27" t="s">
        <v>259</v>
      </c>
      <c r="E171" s="27" t="s">
        <v>260</v>
      </c>
      <c r="F171" s="28" t="s">
        <v>261</v>
      </c>
      <c r="G171" s="28" t="s">
        <v>262</v>
      </c>
      <c r="H171" s="29" t="s">
        <v>226</v>
      </c>
      <c r="I171" s="30" t="s">
        <v>344</v>
      </c>
      <c r="J171" s="28" t="s">
        <v>40</v>
      </c>
    </row>
    <row r="172" spans="1:10" ht="35.25" customHeight="1" x14ac:dyDescent="0.25">
      <c r="A172" s="27" t="s">
        <v>144</v>
      </c>
      <c r="B172" s="27" t="s">
        <v>44</v>
      </c>
      <c r="C172" s="27" t="s">
        <v>124</v>
      </c>
      <c r="D172" s="27" t="s">
        <v>270</v>
      </c>
      <c r="E172" s="27" t="s">
        <v>271</v>
      </c>
      <c r="F172" s="28" t="s">
        <v>272</v>
      </c>
      <c r="G172" s="28" t="s">
        <v>273</v>
      </c>
      <c r="H172" s="29" t="s">
        <v>76</v>
      </c>
      <c r="I172" s="30" t="s">
        <v>344</v>
      </c>
      <c r="J172" s="28" t="s">
        <v>40</v>
      </c>
    </row>
    <row r="173" spans="1:10" ht="35.25" customHeight="1" x14ac:dyDescent="0.25">
      <c r="A173" s="27" t="s">
        <v>144</v>
      </c>
      <c r="B173" s="27" t="s">
        <v>44</v>
      </c>
      <c r="C173" s="27" t="s">
        <v>124</v>
      </c>
      <c r="D173" s="27" t="s">
        <v>270</v>
      </c>
      <c r="E173" s="27" t="s">
        <v>274</v>
      </c>
      <c r="F173" s="28" t="s">
        <v>275</v>
      </c>
      <c r="G173" s="28" t="s">
        <v>123</v>
      </c>
      <c r="H173" s="29" t="s">
        <v>76</v>
      </c>
      <c r="I173" s="30" t="s">
        <v>344</v>
      </c>
      <c r="J173" s="28" t="s">
        <v>40</v>
      </c>
    </row>
    <row r="174" spans="1:10" ht="35.25" customHeight="1" x14ac:dyDescent="0.25">
      <c r="A174" s="27" t="s">
        <v>144</v>
      </c>
      <c r="B174" s="27" t="s">
        <v>44</v>
      </c>
      <c r="C174" s="27" t="s">
        <v>124</v>
      </c>
      <c r="D174" s="27" t="s">
        <v>270</v>
      </c>
      <c r="E174" s="27" t="s">
        <v>276</v>
      </c>
      <c r="F174" s="28" t="s">
        <v>277</v>
      </c>
      <c r="G174" s="28" t="s">
        <v>123</v>
      </c>
      <c r="H174" s="29" t="s">
        <v>76</v>
      </c>
      <c r="I174" s="30" t="s">
        <v>344</v>
      </c>
      <c r="J174" s="28" t="s">
        <v>40</v>
      </c>
    </row>
    <row r="175" spans="1:10" ht="35.25" customHeight="1" x14ac:dyDescent="0.25">
      <c r="A175" s="27" t="s">
        <v>144</v>
      </c>
      <c r="B175" s="27" t="s">
        <v>44</v>
      </c>
      <c r="C175" s="27" t="s">
        <v>124</v>
      </c>
      <c r="D175" s="27" t="s">
        <v>270</v>
      </c>
      <c r="E175" s="27" t="s">
        <v>278</v>
      </c>
      <c r="F175" s="28" t="s">
        <v>279</v>
      </c>
      <c r="G175" s="28" t="s">
        <v>123</v>
      </c>
      <c r="H175" s="29" t="s">
        <v>76</v>
      </c>
      <c r="I175" s="30" t="s">
        <v>344</v>
      </c>
      <c r="J175" s="28" t="s">
        <v>40</v>
      </c>
    </row>
    <row r="176" spans="1:10" ht="35.25" customHeight="1" x14ac:dyDescent="0.25">
      <c r="A176" s="22" t="s">
        <v>314</v>
      </c>
      <c r="B176" s="22" t="s">
        <v>140</v>
      </c>
      <c r="C176" s="22" t="s">
        <v>14</v>
      </c>
      <c r="D176" s="22" t="s">
        <v>284</v>
      </c>
      <c r="E176" s="22" t="s">
        <v>285</v>
      </c>
      <c r="F176" s="20" t="s">
        <v>286</v>
      </c>
      <c r="G176" s="20" t="s">
        <v>287</v>
      </c>
      <c r="H176" s="25">
        <v>4392321012.3199997</v>
      </c>
      <c r="I176" s="26" t="s">
        <v>344</v>
      </c>
      <c r="J176" s="20" t="s">
        <v>910</v>
      </c>
    </row>
    <row r="177" spans="1:10" ht="35.25" customHeight="1" x14ac:dyDescent="0.25">
      <c r="A177" s="22" t="s">
        <v>314</v>
      </c>
      <c r="B177" s="22" t="s">
        <v>140</v>
      </c>
      <c r="C177" s="22" t="s">
        <v>14</v>
      </c>
      <c r="D177" s="22" t="s">
        <v>288</v>
      </c>
      <c r="E177" s="22" t="s">
        <v>289</v>
      </c>
      <c r="F177" s="20" t="s">
        <v>286</v>
      </c>
      <c r="G177" s="20" t="s">
        <v>287</v>
      </c>
      <c r="H177" s="25">
        <v>604131230.55999994</v>
      </c>
      <c r="I177" s="26" t="s">
        <v>344</v>
      </c>
      <c r="J177" s="20" t="s">
        <v>40</v>
      </c>
    </row>
    <row r="178" spans="1:10" ht="35.25" customHeight="1" x14ac:dyDescent="0.25">
      <c r="A178" s="22" t="s">
        <v>314</v>
      </c>
      <c r="B178" s="22" t="s">
        <v>140</v>
      </c>
      <c r="C178" s="22" t="s">
        <v>14</v>
      </c>
      <c r="D178" s="22" t="s">
        <v>290</v>
      </c>
      <c r="E178" s="22" t="s">
        <v>291</v>
      </c>
      <c r="F178" s="20" t="s">
        <v>292</v>
      </c>
      <c r="G178" s="20">
        <v>300</v>
      </c>
      <c r="H178" s="25">
        <v>500000000</v>
      </c>
      <c r="I178" s="26" t="s">
        <v>344</v>
      </c>
      <c r="J178" s="20" t="s">
        <v>40</v>
      </c>
    </row>
    <row r="179" spans="1:10" ht="35.25" customHeight="1" x14ac:dyDescent="0.25">
      <c r="A179" s="22" t="s">
        <v>314</v>
      </c>
      <c r="B179" s="22" t="s">
        <v>140</v>
      </c>
      <c r="C179" s="22" t="s">
        <v>14</v>
      </c>
      <c r="D179" s="22" t="s">
        <v>293</v>
      </c>
      <c r="E179" s="22" t="s">
        <v>294</v>
      </c>
      <c r="F179" s="20" t="s">
        <v>286</v>
      </c>
      <c r="G179" s="20" t="s">
        <v>287</v>
      </c>
      <c r="H179" s="25">
        <v>82000000</v>
      </c>
      <c r="I179" s="26" t="s">
        <v>344</v>
      </c>
      <c r="J179" s="20" t="s">
        <v>78</v>
      </c>
    </row>
    <row r="180" spans="1:10" ht="35.25" customHeight="1" x14ac:dyDescent="0.25">
      <c r="A180" s="22" t="s">
        <v>314</v>
      </c>
      <c r="B180" s="22" t="s">
        <v>140</v>
      </c>
      <c r="C180" s="22" t="s">
        <v>14</v>
      </c>
      <c r="D180" s="22" t="s">
        <v>295</v>
      </c>
      <c r="E180" s="22" t="s">
        <v>296</v>
      </c>
      <c r="F180" s="20" t="s">
        <v>297</v>
      </c>
      <c r="G180" s="20">
        <v>12</v>
      </c>
      <c r="H180" s="25">
        <v>300000</v>
      </c>
      <c r="I180" s="26" t="s">
        <v>344</v>
      </c>
      <c r="J180" s="20" t="s">
        <v>911</v>
      </c>
    </row>
    <row r="181" spans="1:10" ht="35.25" customHeight="1" x14ac:dyDescent="0.25">
      <c r="A181" s="22" t="s">
        <v>314</v>
      </c>
      <c r="B181" s="22" t="s">
        <v>140</v>
      </c>
      <c r="C181" s="22" t="s">
        <v>14</v>
      </c>
      <c r="D181" s="22" t="s">
        <v>298</v>
      </c>
      <c r="E181" s="22" t="s">
        <v>299</v>
      </c>
      <c r="F181" s="20" t="s">
        <v>297</v>
      </c>
      <c r="G181" s="20">
        <v>50</v>
      </c>
      <c r="H181" s="25">
        <v>200000</v>
      </c>
      <c r="I181" s="26" t="s">
        <v>344</v>
      </c>
      <c r="J181" s="20" t="s">
        <v>78</v>
      </c>
    </row>
    <row r="182" spans="1:10" ht="35.25" customHeight="1" x14ac:dyDescent="0.25">
      <c r="A182" s="22" t="s">
        <v>314</v>
      </c>
      <c r="B182" s="22" t="s">
        <v>140</v>
      </c>
      <c r="C182" s="22" t="s">
        <v>14</v>
      </c>
      <c r="D182" s="22" t="s">
        <v>300</v>
      </c>
      <c r="E182" s="22" t="s">
        <v>301</v>
      </c>
      <c r="F182" s="20" t="s">
        <v>302</v>
      </c>
      <c r="G182" s="20">
        <v>100</v>
      </c>
      <c r="H182" s="25">
        <v>100000</v>
      </c>
      <c r="I182" s="26" t="s">
        <v>344</v>
      </c>
      <c r="J182" s="20" t="s">
        <v>40</v>
      </c>
    </row>
    <row r="183" spans="1:10" ht="35.25" customHeight="1" x14ac:dyDescent="0.25">
      <c r="A183" s="22" t="s">
        <v>314</v>
      </c>
      <c r="B183" s="22" t="s">
        <v>140</v>
      </c>
      <c r="C183" s="22" t="s">
        <v>14</v>
      </c>
      <c r="D183" s="22" t="s">
        <v>303</v>
      </c>
      <c r="E183" s="22" t="s">
        <v>304</v>
      </c>
      <c r="F183" s="20" t="s">
        <v>305</v>
      </c>
      <c r="G183" s="20">
        <v>1</v>
      </c>
      <c r="H183" s="25">
        <v>3000000</v>
      </c>
      <c r="I183" s="26" t="s">
        <v>344</v>
      </c>
      <c r="J183" s="20" t="s">
        <v>910</v>
      </c>
    </row>
    <row r="184" spans="1:10" ht="35.25" customHeight="1" x14ac:dyDescent="0.25">
      <c r="A184" s="22" t="s">
        <v>314</v>
      </c>
      <c r="B184" s="22" t="s">
        <v>140</v>
      </c>
      <c r="C184" s="22" t="s">
        <v>14</v>
      </c>
      <c r="D184" s="22" t="s">
        <v>306</v>
      </c>
      <c r="E184" s="22" t="s">
        <v>307</v>
      </c>
      <c r="F184" s="20" t="s">
        <v>308</v>
      </c>
      <c r="G184" s="20" t="s">
        <v>309</v>
      </c>
      <c r="H184" s="25">
        <v>825079984</v>
      </c>
      <c r="I184" s="26" t="s">
        <v>344</v>
      </c>
      <c r="J184" s="20" t="s">
        <v>113</v>
      </c>
    </row>
    <row r="185" spans="1:10" ht="35.25" customHeight="1" x14ac:dyDescent="0.25">
      <c r="A185" s="22" t="s">
        <v>314</v>
      </c>
      <c r="B185" s="22" t="s">
        <v>140</v>
      </c>
      <c r="C185" s="22" t="s">
        <v>20</v>
      </c>
      <c r="D185" s="22" t="s">
        <v>284</v>
      </c>
      <c r="E185" s="22" t="s">
        <v>318</v>
      </c>
      <c r="F185" s="20" t="s">
        <v>286</v>
      </c>
      <c r="G185" s="20" t="s">
        <v>287</v>
      </c>
      <c r="H185" s="25">
        <v>7906177822.1800003</v>
      </c>
      <c r="I185" s="26" t="s">
        <v>344</v>
      </c>
      <c r="J185" s="20" t="s">
        <v>910</v>
      </c>
    </row>
    <row r="186" spans="1:10" ht="35.25" customHeight="1" x14ac:dyDescent="0.25">
      <c r="A186" s="22" t="s">
        <v>314</v>
      </c>
      <c r="B186" s="22" t="s">
        <v>140</v>
      </c>
      <c r="C186" s="22" t="s">
        <v>20</v>
      </c>
      <c r="D186" s="22" t="s">
        <v>288</v>
      </c>
      <c r="E186" s="22" t="s">
        <v>319</v>
      </c>
      <c r="F186" s="20" t="s">
        <v>286</v>
      </c>
      <c r="G186" s="20" t="s">
        <v>287</v>
      </c>
      <c r="H186" s="25">
        <v>1087436215</v>
      </c>
      <c r="I186" s="26" t="s">
        <v>344</v>
      </c>
      <c r="J186" s="20" t="s">
        <v>40</v>
      </c>
    </row>
    <row r="187" spans="1:10" ht="35.25" customHeight="1" x14ac:dyDescent="0.25">
      <c r="A187" s="22" t="s">
        <v>314</v>
      </c>
      <c r="B187" s="22" t="s">
        <v>140</v>
      </c>
      <c r="C187" s="22" t="s">
        <v>20</v>
      </c>
      <c r="D187" s="22" t="s">
        <v>320</v>
      </c>
      <c r="E187" s="22" t="s">
        <v>321</v>
      </c>
      <c r="F187" s="20" t="s">
        <v>286</v>
      </c>
      <c r="G187" s="20" t="s">
        <v>287</v>
      </c>
      <c r="H187" s="25">
        <v>148000000</v>
      </c>
      <c r="I187" s="26" t="s">
        <v>344</v>
      </c>
      <c r="J187" s="20" t="s">
        <v>78</v>
      </c>
    </row>
    <row r="188" spans="1:10" ht="35.25" customHeight="1" x14ac:dyDescent="0.25">
      <c r="A188" s="22" t="s">
        <v>314</v>
      </c>
      <c r="B188" s="22" t="s">
        <v>140</v>
      </c>
      <c r="C188" s="22" t="s">
        <v>20</v>
      </c>
      <c r="D188" s="22" t="s">
        <v>295</v>
      </c>
      <c r="E188" s="22" t="s">
        <v>296</v>
      </c>
      <c r="F188" s="20" t="s">
        <v>297</v>
      </c>
      <c r="G188" s="20">
        <v>18</v>
      </c>
      <c r="H188" s="25">
        <v>450000</v>
      </c>
      <c r="I188" s="26" t="s">
        <v>344</v>
      </c>
      <c r="J188" s="20" t="s">
        <v>78</v>
      </c>
    </row>
    <row r="189" spans="1:10" ht="35.25" customHeight="1" x14ac:dyDescent="0.25">
      <c r="A189" s="22" t="s">
        <v>314</v>
      </c>
      <c r="B189" s="22" t="s">
        <v>140</v>
      </c>
      <c r="C189" s="22" t="s">
        <v>20</v>
      </c>
      <c r="D189" s="22" t="s">
        <v>322</v>
      </c>
      <c r="E189" s="22" t="s">
        <v>299</v>
      </c>
      <c r="F189" s="20" t="s">
        <v>297</v>
      </c>
      <c r="G189" s="20">
        <v>50</v>
      </c>
      <c r="H189" s="25">
        <v>400000</v>
      </c>
      <c r="I189" s="26" t="s">
        <v>344</v>
      </c>
      <c r="J189" s="20" t="s">
        <v>78</v>
      </c>
    </row>
    <row r="190" spans="1:10" ht="35.25" customHeight="1" x14ac:dyDescent="0.25">
      <c r="A190" s="22" t="s">
        <v>314</v>
      </c>
      <c r="B190" s="22" t="s">
        <v>140</v>
      </c>
      <c r="C190" s="22" t="s">
        <v>20</v>
      </c>
      <c r="D190" s="22" t="s">
        <v>300</v>
      </c>
      <c r="E190" s="22" t="s">
        <v>301</v>
      </c>
      <c r="F190" s="20" t="s">
        <v>302</v>
      </c>
      <c r="G190" s="20">
        <v>400</v>
      </c>
      <c r="H190" s="25">
        <v>400000</v>
      </c>
      <c r="I190" s="26" t="s">
        <v>344</v>
      </c>
      <c r="J190" s="20" t="s">
        <v>78</v>
      </c>
    </row>
    <row r="191" spans="1:10" ht="35.25" customHeight="1" x14ac:dyDescent="0.25">
      <c r="A191" s="22" t="s">
        <v>314</v>
      </c>
      <c r="B191" s="22" t="s">
        <v>140</v>
      </c>
      <c r="C191" s="22" t="s">
        <v>20</v>
      </c>
      <c r="D191" s="22" t="s">
        <v>323</v>
      </c>
      <c r="E191" s="22" t="s">
        <v>324</v>
      </c>
      <c r="F191" s="20" t="s">
        <v>325</v>
      </c>
      <c r="G191" s="20">
        <v>2</v>
      </c>
      <c r="H191" s="25">
        <v>6000</v>
      </c>
      <c r="I191" s="26" t="s">
        <v>344</v>
      </c>
      <c r="J191" s="20" t="s">
        <v>911</v>
      </c>
    </row>
    <row r="192" spans="1:10" ht="35.25" customHeight="1" x14ac:dyDescent="0.25">
      <c r="A192" s="22" t="s">
        <v>314</v>
      </c>
      <c r="B192" s="22" t="s">
        <v>140</v>
      </c>
      <c r="C192" s="22" t="s">
        <v>124</v>
      </c>
      <c r="D192" s="22" t="s">
        <v>326</v>
      </c>
      <c r="E192" s="22" t="s">
        <v>327</v>
      </c>
      <c r="F192" s="20" t="s">
        <v>328</v>
      </c>
      <c r="G192" s="20" t="s">
        <v>123</v>
      </c>
      <c r="H192" s="25">
        <v>135000000</v>
      </c>
      <c r="I192" s="26" t="s">
        <v>344</v>
      </c>
      <c r="J192" s="20" t="s">
        <v>338</v>
      </c>
    </row>
    <row r="193" spans="1:10" ht="35.25" customHeight="1" x14ac:dyDescent="0.25">
      <c r="A193" s="22" t="s">
        <v>314</v>
      </c>
      <c r="B193" s="22" t="s">
        <v>140</v>
      </c>
      <c r="C193" s="22" t="s">
        <v>124</v>
      </c>
      <c r="D193" s="22" t="s">
        <v>329</v>
      </c>
      <c r="E193" s="22" t="s">
        <v>143</v>
      </c>
      <c r="F193" s="20" t="s">
        <v>39</v>
      </c>
      <c r="G193" s="20" t="s">
        <v>123</v>
      </c>
      <c r="H193" s="25" t="s">
        <v>76</v>
      </c>
      <c r="I193" s="26" t="s">
        <v>344</v>
      </c>
      <c r="J193" s="20" t="s">
        <v>338</v>
      </c>
    </row>
    <row r="194" spans="1:10" ht="35.25" customHeight="1" x14ac:dyDescent="0.25">
      <c r="A194" s="22" t="s">
        <v>314</v>
      </c>
      <c r="B194" s="22" t="s">
        <v>140</v>
      </c>
      <c r="C194" s="22" t="s">
        <v>124</v>
      </c>
      <c r="D194" s="22" t="s">
        <v>330</v>
      </c>
      <c r="E194" s="22" t="s">
        <v>143</v>
      </c>
      <c r="F194" s="20" t="s">
        <v>331</v>
      </c>
      <c r="G194" s="20">
        <v>1</v>
      </c>
      <c r="H194" s="25">
        <v>3000000</v>
      </c>
      <c r="I194" s="26" t="s">
        <v>344</v>
      </c>
      <c r="J194" s="20" t="s">
        <v>910</v>
      </c>
    </row>
    <row r="195" spans="1:10" ht="35.25" customHeight="1" x14ac:dyDescent="0.25">
      <c r="A195" s="22" t="s">
        <v>314</v>
      </c>
      <c r="B195" s="22" t="s">
        <v>140</v>
      </c>
      <c r="C195" s="22" t="s">
        <v>124</v>
      </c>
      <c r="D195" s="22" t="s">
        <v>332</v>
      </c>
      <c r="E195" s="22" t="s">
        <v>143</v>
      </c>
      <c r="F195" s="20" t="s">
        <v>331</v>
      </c>
      <c r="G195" s="20">
        <v>1</v>
      </c>
      <c r="H195" s="25">
        <v>2000000</v>
      </c>
      <c r="I195" s="26" t="s">
        <v>344</v>
      </c>
      <c r="J195" s="20" t="s">
        <v>910</v>
      </c>
    </row>
    <row r="196" spans="1:10" ht="35.25" customHeight="1" x14ac:dyDescent="0.25">
      <c r="A196" s="22" t="s">
        <v>314</v>
      </c>
      <c r="B196" s="22" t="s">
        <v>140</v>
      </c>
      <c r="C196" s="22" t="s">
        <v>124</v>
      </c>
      <c r="D196" s="22" t="s">
        <v>333</v>
      </c>
      <c r="E196" s="22" t="s">
        <v>143</v>
      </c>
      <c r="F196" s="20" t="s">
        <v>39</v>
      </c>
      <c r="G196" s="20" t="s">
        <v>123</v>
      </c>
      <c r="H196" s="25" t="s">
        <v>76</v>
      </c>
      <c r="I196" s="26" t="s">
        <v>344</v>
      </c>
      <c r="J196" s="20" t="s">
        <v>40</v>
      </c>
    </row>
    <row r="197" spans="1:10" ht="35.25" customHeight="1" x14ac:dyDescent="0.25">
      <c r="A197" s="22" t="s">
        <v>314</v>
      </c>
      <c r="B197" s="22" t="s">
        <v>140</v>
      </c>
      <c r="C197" s="22" t="s">
        <v>124</v>
      </c>
      <c r="D197" s="22" t="s">
        <v>334</v>
      </c>
      <c r="E197" s="22" t="s">
        <v>143</v>
      </c>
      <c r="F197" s="20" t="s">
        <v>39</v>
      </c>
      <c r="G197" s="20" t="s">
        <v>123</v>
      </c>
      <c r="H197" s="25" t="s">
        <v>76</v>
      </c>
      <c r="I197" s="26" t="s">
        <v>344</v>
      </c>
      <c r="J197" s="20" t="s">
        <v>78</v>
      </c>
    </row>
    <row r="198" spans="1:10" ht="35.25" customHeight="1" x14ac:dyDescent="0.25">
      <c r="A198" s="22" t="s">
        <v>314</v>
      </c>
      <c r="B198" s="22" t="s">
        <v>140</v>
      </c>
      <c r="C198" s="22" t="s">
        <v>124</v>
      </c>
      <c r="D198" s="22" t="s">
        <v>335</v>
      </c>
      <c r="E198" s="22" t="s">
        <v>143</v>
      </c>
      <c r="F198" s="20" t="s">
        <v>39</v>
      </c>
      <c r="G198" s="20" t="s">
        <v>123</v>
      </c>
      <c r="H198" s="25" t="s">
        <v>76</v>
      </c>
      <c r="I198" s="26" t="s">
        <v>344</v>
      </c>
      <c r="J198" s="20" t="s">
        <v>78</v>
      </c>
    </row>
    <row r="199" spans="1:10" ht="35.25" customHeight="1" x14ac:dyDescent="0.25">
      <c r="A199" s="22" t="s">
        <v>314</v>
      </c>
      <c r="B199" s="22" t="s">
        <v>140</v>
      </c>
      <c r="C199" s="22" t="s">
        <v>124</v>
      </c>
      <c r="D199" s="22" t="s">
        <v>336</v>
      </c>
      <c r="E199" s="22" t="s">
        <v>143</v>
      </c>
      <c r="F199" s="20" t="s">
        <v>39</v>
      </c>
      <c r="G199" s="20" t="s">
        <v>123</v>
      </c>
      <c r="H199" s="25" t="s">
        <v>76</v>
      </c>
      <c r="I199" s="26" t="s">
        <v>344</v>
      </c>
      <c r="J199" s="20" t="s">
        <v>40</v>
      </c>
    </row>
    <row r="200" spans="1:10" ht="35.25" customHeight="1" x14ac:dyDescent="0.25">
      <c r="A200" s="22" t="s">
        <v>314</v>
      </c>
      <c r="B200" s="22" t="s">
        <v>140</v>
      </c>
      <c r="C200" s="22" t="s">
        <v>124</v>
      </c>
      <c r="D200" s="22" t="s">
        <v>337</v>
      </c>
      <c r="E200" s="22" t="s">
        <v>143</v>
      </c>
      <c r="F200" s="20" t="s">
        <v>39</v>
      </c>
      <c r="G200" s="20" t="s">
        <v>123</v>
      </c>
      <c r="H200" s="25" t="s">
        <v>76</v>
      </c>
      <c r="I200" s="26" t="s">
        <v>344</v>
      </c>
      <c r="J200" s="20" t="s">
        <v>40</v>
      </c>
    </row>
    <row r="201" spans="1:10" ht="35.25" customHeight="1" x14ac:dyDescent="0.25">
      <c r="A201" s="22" t="s">
        <v>346</v>
      </c>
      <c r="B201" s="22" t="s">
        <v>347</v>
      </c>
      <c r="C201" s="22" t="s">
        <v>14</v>
      </c>
      <c r="D201" s="22" t="s">
        <v>348</v>
      </c>
      <c r="E201" s="22" t="s">
        <v>349</v>
      </c>
      <c r="F201" s="20" t="s">
        <v>350</v>
      </c>
      <c r="G201" s="20">
        <v>6</v>
      </c>
      <c r="H201" s="25" t="s">
        <v>76</v>
      </c>
      <c r="I201" s="26" t="s">
        <v>339</v>
      </c>
      <c r="J201" s="20" t="s">
        <v>111</v>
      </c>
    </row>
    <row r="202" spans="1:10" ht="35.25" customHeight="1" x14ac:dyDescent="0.25">
      <c r="A202" s="22" t="s">
        <v>346</v>
      </c>
      <c r="B202" s="22" t="s">
        <v>347</v>
      </c>
      <c r="C202" s="22" t="s">
        <v>14</v>
      </c>
      <c r="D202" s="22" t="s">
        <v>351</v>
      </c>
      <c r="E202" s="22" t="s">
        <v>349</v>
      </c>
      <c r="F202" s="20" t="s">
        <v>350</v>
      </c>
      <c r="G202" s="20">
        <v>2</v>
      </c>
      <c r="H202" s="25" t="s">
        <v>76</v>
      </c>
      <c r="I202" s="26" t="s">
        <v>339</v>
      </c>
      <c r="J202" s="20" t="s">
        <v>111</v>
      </c>
    </row>
    <row r="203" spans="1:10" ht="35.25" customHeight="1" x14ac:dyDescent="0.25">
      <c r="A203" s="22" t="s">
        <v>346</v>
      </c>
      <c r="B203" s="22" t="s">
        <v>347</v>
      </c>
      <c r="C203" s="22" t="s">
        <v>14</v>
      </c>
      <c r="D203" s="22" t="s">
        <v>352</v>
      </c>
      <c r="E203" s="22" t="s">
        <v>349</v>
      </c>
      <c r="F203" s="20" t="s">
        <v>350</v>
      </c>
      <c r="G203" s="20">
        <v>1</v>
      </c>
      <c r="H203" s="25" t="s">
        <v>76</v>
      </c>
      <c r="I203" s="26" t="s">
        <v>339</v>
      </c>
      <c r="J203" s="20" t="s">
        <v>111</v>
      </c>
    </row>
    <row r="204" spans="1:10" ht="35.25" customHeight="1" x14ac:dyDescent="0.25">
      <c r="A204" s="22" t="s">
        <v>346</v>
      </c>
      <c r="B204" s="22" t="s">
        <v>347</v>
      </c>
      <c r="C204" s="22" t="s">
        <v>14</v>
      </c>
      <c r="D204" s="22" t="s">
        <v>353</v>
      </c>
      <c r="E204" s="22" t="s">
        <v>349</v>
      </c>
      <c r="F204" s="20" t="s">
        <v>350</v>
      </c>
      <c r="G204" s="20">
        <v>2</v>
      </c>
      <c r="H204" s="25" t="s">
        <v>76</v>
      </c>
      <c r="I204" s="26" t="s">
        <v>339</v>
      </c>
      <c r="J204" s="20" t="s">
        <v>111</v>
      </c>
    </row>
    <row r="205" spans="1:10" ht="35.25" customHeight="1" x14ac:dyDescent="0.25">
      <c r="A205" s="22" t="s">
        <v>346</v>
      </c>
      <c r="B205" s="22" t="s">
        <v>347</v>
      </c>
      <c r="C205" s="22" t="s">
        <v>14</v>
      </c>
      <c r="D205" s="22" t="s">
        <v>354</v>
      </c>
      <c r="E205" s="22" t="s">
        <v>349</v>
      </c>
      <c r="F205" s="20" t="s">
        <v>350</v>
      </c>
      <c r="G205" s="20">
        <v>4</v>
      </c>
      <c r="H205" s="25" t="s">
        <v>76</v>
      </c>
      <c r="I205" s="26" t="s">
        <v>339</v>
      </c>
      <c r="J205" s="20" t="s">
        <v>111</v>
      </c>
    </row>
    <row r="206" spans="1:10" ht="35.25" customHeight="1" x14ac:dyDescent="0.25">
      <c r="A206" s="22" t="s">
        <v>366</v>
      </c>
      <c r="B206" s="22" t="s">
        <v>140</v>
      </c>
      <c r="C206" s="22" t="s">
        <v>14</v>
      </c>
      <c r="D206" s="22" t="s">
        <v>385</v>
      </c>
      <c r="E206" s="22" t="s">
        <v>368</v>
      </c>
      <c r="F206" s="20" t="s">
        <v>369</v>
      </c>
      <c r="G206" s="20">
        <v>1503000</v>
      </c>
      <c r="H206" s="25">
        <v>1169000000</v>
      </c>
      <c r="I206" s="26" t="s">
        <v>344</v>
      </c>
      <c r="J206" s="20" t="s">
        <v>113</v>
      </c>
    </row>
    <row r="207" spans="1:10" ht="35.25" customHeight="1" x14ac:dyDescent="0.25">
      <c r="A207" s="22" t="s">
        <v>366</v>
      </c>
      <c r="B207" s="22" t="s">
        <v>140</v>
      </c>
      <c r="C207" s="22" t="s">
        <v>14</v>
      </c>
      <c r="D207" s="22" t="s">
        <v>386</v>
      </c>
      <c r="E207" s="22" t="s">
        <v>368</v>
      </c>
      <c r="F207" s="20" t="s">
        <v>369</v>
      </c>
      <c r="G207" s="20">
        <v>751500</v>
      </c>
      <c r="H207" s="25">
        <v>918500000</v>
      </c>
      <c r="I207" s="26" t="s">
        <v>344</v>
      </c>
      <c r="J207" s="20" t="s">
        <v>113</v>
      </c>
    </row>
    <row r="208" spans="1:10" ht="35.25" customHeight="1" x14ac:dyDescent="0.25">
      <c r="A208" s="22" t="s">
        <v>366</v>
      </c>
      <c r="B208" s="22" t="s">
        <v>140</v>
      </c>
      <c r="C208" s="22" t="s">
        <v>14</v>
      </c>
      <c r="D208" s="22" t="s">
        <v>387</v>
      </c>
      <c r="E208" s="22" t="s">
        <v>368</v>
      </c>
      <c r="F208" s="20" t="s">
        <v>369</v>
      </c>
      <c r="G208" s="20">
        <v>334000</v>
      </c>
      <c r="H208" s="25">
        <v>835000000</v>
      </c>
      <c r="I208" s="26" t="s">
        <v>344</v>
      </c>
      <c r="J208" s="20" t="s">
        <v>113</v>
      </c>
    </row>
    <row r="209" spans="1:10" ht="35.25" customHeight="1" x14ac:dyDescent="0.25">
      <c r="A209" s="22" t="s">
        <v>366</v>
      </c>
      <c r="B209" s="22" t="s">
        <v>140</v>
      </c>
      <c r="C209" s="22" t="s">
        <v>14</v>
      </c>
      <c r="D209" s="22" t="s">
        <v>388</v>
      </c>
      <c r="E209" s="22" t="s">
        <v>368</v>
      </c>
      <c r="F209" s="20" t="s">
        <v>369</v>
      </c>
      <c r="G209" s="20">
        <v>334000</v>
      </c>
      <c r="H209" s="25">
        <v>501000000</v>
      </c>
      <c r="I209" s="26" t="s">
        <v>344</v>
      </c>
      <c r="J209" s="20" t="s">
        <v>113</v>
      </c>
    </row>
    <row r="210" spans="1:10" s="11" customFormat="1" ht="35.25" customHeight="1" x14ac:dyDescent="0.25">
      <c r="A210" s="22" t="s">
        <v>366</v>
      </c>
      <c r="B210" s="22" t="s">
        <v>140</v>
      </c>
      <c r="C210" s="22" t="s">
        <v>14</v>
      </c>
      <c r="D210" s="22" t="s">
        <v>370</v>
      </c>
      <c r="E210" s="22" t="s">
        <v>368</v>
      </c>
      <c r="F210" s="20" t="s">
        <v>369</v>
      </c>
      <c r="G210" s="20">
        <v>208750</v>
      </c>
      <c r="H210" s="25">
        <v>208750000</v>
      </c>
      <c r="I210" s="26" t="s">
        <v>344</v>
      </c>
      <c r="J210" s="20" t="s">
        <v>113</v>
      </c>
    </row>
    <row r="211" spans="1:10" ht="35.25" customHeight="1" x14ac:dyDescent="0.25">
      <c r="A211" s="22" t="s">
        <v>366</v>
      </c>
      <c r="B211" s="22" t="s">
        <v>140</v>
      </c>
      <c r="C211" s="22" t="s">
        <v>14</v>
      </c>
      <c r="D211" s="22" t="s">
        <v>371</v>
      </c>
      <c r="E211" s="22" t="s">
        <v>368</v>
      </c>
      <c r="F211" s="20" t="s">
        <v>372</v>
      </c>
      <c r="G211" s="20">
        <v>417500000</v>
      </c>
      <c r="H211" s="25">
        <v>918500000</v>
      </c>
      <c r="I211" s="26" t="s">
        <v>344</v>
      </c>
      <c r="J211" s="20" t="s">
        <v>113</v>
      </c>
    </row>
    <row r="212" spans="1:10" s="4" customFormat="1" ht="35.25" customHeight="1" x14ac:dyDescent="0.25">
      <c r="A212" s="22" t="s">
        <v>366</v>
      </c>
      <c r="B212" s="22" t="s">
        <v>140</v>
      </c>
      <c r="C212" s="22" t="s">
        <v>14</v>
      </c>
      <c r="D212" s="22" t="s">
        <v>373</v>
      </c>
      <c r="E212" s="22" t="s">
        <v>368</v>
      </c>
      <c r="F212" s="20" t="s">
        <v>369</v>
      </c>
      <c r="G212" s="20">
        <v>1870400.0000000002</v>
      </c>
      <c r="H212" s="25">
        <v>5678000000</v>
      </c>
      <c r="I212" s="26" t="s">
        <v>344</v>
      </c>
      <c r="J212" s="20" t="s">
        <v>113</v>
      </c>
    </row>
    <row r="213" spans="1:10" s="4" customFormat="1" ht="35.25" customHeight="1" x14ac:dyDescent="0.25">
      <c r="A213" s="22" t="s">
        <v>366</v>
      </c>
      <c r="B213" s="22" t="s">
        <v>140</v>
      </c>
      <c r="C213" s="22" t="s">
        <v>14</v>
      </c>
      <c r="D213" s="22" t="s">
        <v>389</v>
      </c>
      <c r="E213" s="22" t="s">
        <v>368</v>
      </c>
      <c r="F213" s="20" t="s">
        <v>369</v>
      </c>
      <c r="G213" s="20">
        <v>626250</v>
      </c>
      <c r="H213" s="25">
        <v>1878750000</v>
      </c>
      <c r="I213" s="26" t="s">
        <v>344</v>
      </c>
      <c r="J213" s="20" t="s">
        <v>113</v>
      </c>
    </row>
    <row r="214" spans="1:10" s="4" customFormat="1" ht="35.25" customHeight="1" x14ac:dyDescent="0.25">
      <c r="A214" s="22" t="s">
        <v>366</v>
      </c>
      <c r="B214" s="22" t="s">
        <v>140</v>
      </c>
      <c r="C214" s="22" t="s">
        <v>14</v>
      </c>
      <c r="D214" s="22" t="s">
        <v>374</v>
      </c>
      <c r="E214" s="22" t="s">
        <v>368</v>
      </c>
      <c r="F214" s="20" t="s">
        <v>375</v>
      </c>
      <c r="G214" s="20">
        <v>3340000</v>
      </c>
      <c r="H214" s="25">
        <v>2505000000</v>
      </c>
      <c r="I214" s="26" t="s">
        <v>344</v>
      </c>
      <c r="J214" s="20" t="s">
        <v>113</v>
      </c>
    </row>
    <row r="215" spans="1:10" s="4" customFormat="1" ht="35.25" customHeight="1" x14ac:dyDescent="0.25">
      <c r="A215" s="22" t="s">
        <v>366</v>
      </c>
      <c r="B215" s="22" t="s">
        <v>140</v>
      </c>
      <c r="C215" s="22" t="s">
        <v>14</v>
      </c>
      <c r="D215" s="22" t="s">
        <v>376</v>
      </c>
      <c r="E215" s="22" t="s">
        <v>377</v>
      </c>
      <c r="F215" s="20" t="s">
        <v>17</v>
      </c>
      <c r="G215" s="20">
        <v>835000</v>
      </c>
      <c r="H215" s="25">
        <v>174932500</v>
      </c>
      <c r="I215" s="26" t="s">
        <v>344</v>
      </c>
      <c r="J215" s="20" t="s">
        <v>113</v>
      </c>
    </row>
    <row r="216" spans="1:10" s="4" customFormat="1" ht="35.25" customHeight="1" x14ac:dyDescent="0.25">
      <c r="A216" s="22" t="s">
        <v>366</v>
      </c>
      <c r="B216" s="22" t="s">
        <v>140</v>
      </c>
      <c r="C216" s="22" t="s">
        <v>14</v>
      </c>
      <c r="D216" s="22" t="s">
        <v>378</v>
      </c>
      <c r="E216" s="22" t="s">
        <v>377</v>
      </c>
      <c r="F216" s="20" t="s">
        <v>17</v>
      </c>
      <c r="G216" s="20">
        <v>835000</v>
      </c>
      <c r="H216" s="25">
        <v>35445750</v>
      </c>
      <c r="I216" s="26" t="s">
        <v>344</v>
      </c>
      <c r="J216" s="20" t="s">
        <v>113</v>
      </c>
    </row>
    <row r="217" spans="1:10" s="4" customFormat="1" ht="35.25" customHeight="1" x14ac:dyDescent="0.25">
      <c r="A217" s="22" t="s">
        <v>366</v>
      </c>
      <c r="B217" s="22" t="s">
        <v>140</v>
      </c>
      <c r="C217" s="22" t="s">
        <v>14</v>
      </c>
      <c r="D217" s="22" t="s">
        <v>379</v>
      </c>
      <c r="E217" s="22" t="s">
        <v>377</v>
      </c>
      <c r="F217" s="20" t="s">
        <v>17</v>
      </c>
      <c r="G217" s="20">
        <v>835000</v>
      </c>
      <c r="H217" s="25">
        <v>283900000</v>
      </c>
      <c r="I217" s="26" t="s">
        <v>344</v>
      </c>
      <c r="J217" s="20" t="s">
        <v>113</v>
      </c>
    </row>
    <row r="218" spans="1:10" s="4" customFormat="1" ht="35.25" customHeight="1" x14ac:dyDescent="0.25">
      <c r="A218" s="22" t="s">
        <v>366</v>
      </c>
      <c r="B218" s="22" t="s">
        <v>140</v>
      </c>
      <c r="C218" s="22" t="s">
        <v>14</v>
      </c>
      <c r="D218" s="22" t="s">
        <v>380</v>
      </c>
      <c r="E218" s="22" t="s">
        <v>377</v>
      </c>
      <c r="F218" s="20" t="s">
        <v>17</v>
      </c>
      <c r="G218" s="20">
        <v>835000</v>
      </c>
      <c r="H218" s="25">
        <v>47929000.000000007</v>
      </c>
      <c r="I218" s="26" t="s">
        <v>344</v>
      </c>
      <c r="J218" s="20" t="s">
        <v>113</v>
      </c>
    </row>
    <row r="219" spans="1:10" s="4" customFormat="1" ht="35.25" customHeight="1" x14ac:dyDescent="0.25">
      <c r="A219" s="22" t="s">
        <v>366</v>
      </c>
      <c r="B219" s="22" t="s">
        <v>140</v>
      </c>
      <c r="C219" s="22" t="s">
        <v>14</v>
      </c>
      <c r="D219" s="22" t="s">
        <v>381</v>
      </c>
      <c r="E219" s="22" t="s">
        <v>377</v>
      </c>
      <c r="F219" s="20" t="s">
        <v>17</v>
      </c>
      <c r="G219" s="20">
        <v>835000</v>
      </c>
      <c r="H219" s="25">
        <v>116900000</v>
      </c>
      <c r="I219" s="26" t="s">
        <v>344</v>
      </c>
      <c r="J219" s="20" t="s">
        <v>113</v>
      </c>
    </row>
    <row r="220" spans="1:10" s="4" customFormat="1" ht="35.25" customHeight="1" x14ac:dyDescent="0.25">
      <c r="A220" s="22" t="s">
        <v>366</v>
      </c>
      <c r="B220" s="22" t="s">
        <v>140</v>
      </c>
      <c r="C220" s="22" t="s">
        <v>14</v>
      </c>
      <c r="D220" s="22" t="s">
        <v>390</v>
      </c>
      <c r="E220" s="22" t="s">
        <v>377</v>
      </c>
      <c r="F220" s="20" t="s">
        <v>17</v>
      </c>
      <c r="G220" s="20">
        <v>835000</v>
      </c>
      <c r="H220" s="25">
        <v>562372500</v>
      </c>
      <c r="I220" s="26" t="s">
        <v>344</v>
      </c>
      <c r="J220" s="20" t="s">
        <v>113</v>
      </c>
    </row>
    <row r="221" spans="1:10" s="4" customFormat="1" ht="35.25" customHeight="1" x14ac:dyDescent="0.25">
      <c r="A221" s="22" t="s">
        <v>366</v>
      </c>
      <c r="B221" s="22" t="s">
        <v>140</v>
      </c>
      <c r="C221" s="22" t="s">
        <v>14</v>
      </c>
      <c r="D221" s="22" t="s">
        <v>391</v>
      </c>
      <c r="E221" s="22" t="s">
        <v>377</v>
      </c>
      <c r="F221" s="20" t="s">
        <v>17</v>
      </c>
      <c r="G221" s="20">
        <v>835000</v>
      </c>
      <c r="H221" s="25">
        <v>270540000</v>
      </c>
      <c r="I221" s="26" t="s">
        <v>344</v>
      </c>
      <c r="J221" s="20" t="s">
        <v>113</v>
      </c>
    </row>
    <row r="222" spans="1:10" s="4" customFormat="1" ht="35.25" customHeight="1" x14ac:dyDescent="0.25">
      <c r="A222" s="22" t="s">
        <v>366</v>
      </c>
      <c r="B222" s="22" t="s">
        <v>140</v>
      </c>
      <c r="C222" s="22" t="s">
        <v>14</v>
      </c>
      <c r="D222" s="22" t="s">
        <v>382</v>
      </c>
      <c r="E222" s="22" t="s">
        <v>377</v>
      </c>
      <c r="F222" s="20" t="s">
        <v>17</v>
      </c>
      <c r="G222" s="20">
        <v>835000</v>
      </c>
      <c r="H222" s="25">
        <v>501000000</v>
      </c>
      <c r="I222" s="26" t="s">
        <v>344</v>
      </c>
      <c r="J222" s="20" t="s">
        <v>113</v>
      </c>
    </row>
    <row r="223" spans="1:10" ht="35.25" customHeight="1" x14ac:dyDescent="0.25">
      <c r="A223" s="22" t="s">
        <v>366</v>
      </c>
      <c r="B223" s="22" t="s">
        <v>140</v>
      </c>
      <c r="C223" s="22" t="s">
        <v>14</v>
      </c>
      <c r="D223" s="22" t="s">
        <v>383</v>
      </c>
      <c r="E223" s="22" t="s">
        <v>377</v>
      </c>
      <c r="F223" s="20" t="s">
        <v>17</v>
      </c>
      <c r="G223" s="20">
        <v>835000</v>
      </c>
      <c r="H223" s="25">
        <v>146960000</v>
      </c>
      <c r="I223" s="26" t="s">
        <v>344</v>
      </c>
      <c r="J223" s="20" t="s">
        <v>113</v>
      </c>
    </row>
    <row r="224" spans="1:10" ht="59.25" customHeight="1" x14ac:dyDescent="0.25">
      <c r="A224" s="22" t="s">
        <v>366</v>
      </c>
      <c r="B224" s="22" t="s">
        <v>140</v>
      </c>
      <c r="C224" s="22" t="s">
        <v>14</v>
      </c>
      <c r="D224" s="22" t="s">
        <v>384</v>
      </c>
      <c r="E224" s="22" t="s">
        <v>377</v>
      </c>
      <c r="F224" s="20" t="s">
        <v>17</v>
      </c>
      <c r="G224" s="20">
        <v>835000</v>
      </c>
      <c r="H224" s="25">
        <v>320640000</v>
      </c>
      <c r="I224" s="26" t="s">
        <v>344</v>
      </c>
      <c r="J224" s="20" t="s">
        <v>113</v>
      </c>
    </row>
    <row r="225" spans="1:10" ht="59.25" customHeight="1" x14ac:dyDescent="0.25">
      <c r="A225" s="22" t="s">
        <v>366</v>
      </c>
      <c r="B225" s="22" t="s">
        <v>140</v>
      </c>
      <c r="C225" s="22" t="s">
        <v>14</v>
      </c>
      <c r="D225" s="22" t="s">
        <v>392</v>
      </c>
      <c r="E225" s="22" t="s">
        <v>393</v>
      </c>
      <c r="F225" s="20" t="s">
        <v>394</v>
      </c>
      <c r="G225" s="20">
        <v>5183</v>
      </c>
      <c r="H225" s="25">
        <v>13139027.281398272</v>
      </c>
      <c r="I225" s="26" t="s">
        <v>339</v>
      </c>
      <c r="J225" s="20" t="s">
        <v>78</v>
      </c>
    </row>
    <row r="226" spans="1:10" ht="59.25" customHeight="1" x14ac:dyDescent="0.25">
      <c r="A226" s="22" t="s">
        <v>366</v>
      </c>
      <c r="B226" s="22" t="s">
        <v>140</v>
      </c>
      <c r="C226" s="22" t="s">
        <v>14</v>
      </c>
      <c r="D226" s="22" t="s">
        <v>178</v>
      </c>
      <c r="E226" s="22" t="s">
        <v>395</v>
      </c>
      <c r="F226" s="20" t="s">
        <v>394</v>
      </c>
      <c r="G226" s="20">
        <v>2222</v>
      </c>
      <c r="H226" s="25">
        <v>23924529.692273214</v>
      </c>
      <c r="I226" s="26" t="s">
        <v>339</v>
      </c>
      <c r="J226" s="20" t="s">
        <v>78</v>
      </c>
    </row>
    <row r="227" spans="1:10" ht="59.25" customHeight="1" x14ac:dyDescent="0.25">
      <c r="A227" s="22" t="s">
        <v>366</v>
      </c>
      <c r="B227" s="22" t="s">
        <v>140</v>
      </c>
      <c r="C227" s="22" t="s">
        <v>14</v>
      </c>
      <c r="D227" s="22" t="s">
        <v>396</v>
      </c>
      <c r="E227" s="22" t="s">
        <v>397</v>
      </c>
      <c r="F227" s="20" t="s">
        <v>394</v>
      </c>
      <c r="G227" s="20">
        <v>6464</v>
      </c>
      <c r="H227" s="25">
        <v>17453922.557129167</v>
      </c>
      <c r="I227" s="26" t="s">
        <v>339</v>
      </c>
      <c r="J227" s="20" t="s">
        <v>78</v>
      </c>
    </row>
    <row r="228" spans="1:10" ht="59.25" customHeight="1" x14ac:dyDescent="0.25">
      <c r="A228" s="22" t="s">
        <v>366</v>
      </c>
      <c r="B228" s="22" t="s">
        <v>140</v>
      </c>
      <c r="C228" s="22" t="s">
        <v>14</v>
      </c>
      <c r="D228" s="22" t="s">
        <v>398</v>
      </c>
      <c r="E228" s="22" t="s">
        <v>399</v>
      </c>
      <c r="F228" s="20" t="s">
        <v>394</v>
      </c>
      <c r="G228" s="20">
        <v>1711</v>
      </c>
      <c r="H228" s="25">
        <v>11527623.609604552</v>
      </c>
      <c r="I228" s="26" t="s">
        <v>339</v>
      </c>
      <c r="J228" s="20" t="s">
        <v>78</v>
      </c>
    </row>
    <row r="229" spans="1:10" ht="59.25" customHeight="1" x14ac:dyDescent="0.25">
      <c r="A229" s="22" t="s">
        <v>366</v>
      </c>
      <c r="B229" s="22" t="s">
        <v>140</v>
      </c>
      <c r="C229" s="22" t="s">
        <v>14</v>
      </c>
      <c r="D229" s="22" t="s">
        <v>400</v>
      </c>
      <c r="E229" s="22" t="s">
        <v>401</v>
      </c>
      <c r="F229" s="20" t="s">
        <v>402</v>
      </c>
      <c r="G229" s="20">
        <v>5717</v>
      </c>
      <c r="H229" s="25">
        <v>4018542.9979940788</v>
      </c>
      <c r="I229" s="26" t="s">
        <v>339</v>
      </c>
      <c r="J229" s="20" t="s">
        <v>78</v>
      </c>
    </row>
    <row r="230" spans="1:10" ht="59.25" customHeight="1" x14ac:dyDescent="0.25">
      <c r="A230" s="22" t="s">
        <v>366</v>
      </c>
      <c r="B230" s="22" t="s">
        <v>140</v>
      </c>
      <c r="C230" s="22" t="s">
        <v>14</v>
      </c>
      <c r="D230" s="22" t="s">
        <v>403</v>
      </c>
      <c r="E230" s="22" t="s">
        <v>404</v>
      </c>
      <c r="F230" s="20" t="s">
        <v>405</v>
      </c>
      <c r="G230" s="20">
        <v>22891</v>
      </c>
      <c r="H230" s="25">
        <v>22776649.585240878</v>
      </c>
      <c r="I230" s="26" t="s">
        <v>339</v>
      </c>
      <c r="J230" s="20" t="s">
        <v>78</v>
      </c>
    </row>
    <row r="231" spans="1:10" ht="59.25" customHeight="1" x14ac:dyDescent="0.25">
      <c r="A231" s="22" t="s">
        <v>406</v>
      </c>
      <c r="B231" s="22" t="s">
        <v>44</v>
      </c>
      <c r="C231" s="22" t="s">
        <v>14</v>
      </c>
      <c r="D231" s="22" t="s">
        <v>407</v>
      </c>
      <c r="E231" s="22" t="s">
        <v>412</v>
      </c>
      <c r="F231" s="20" t="s">
        <v>408</v>
      </c>
      <c r="G231" s="20">
        <v>13600</v>
      </c>
      <c r="H231" s="25">
        <v>5916000</v>
      </c>
      <c r="I231" s="26" t="s">
        <v>339</v>
      </c>
      <c r="J231" s="20" t="s">
        <v>78</v>
      </c>
    </row>
    <row r="232" spans="1:10" ht="59.25" customHeight="1" x14ac:dyDescent="0.25">
      <c r="A232" s="22" t="s">
        <v>406</v>
      </c>
      <c r="B232" s="22" t="s">
        <v>44</v>
      </c>
      <c r="C232" s="22" t="s">
        <v>14</v>
      </c>
      <c r="D232" s="22" t="s">
        <v>409</v>
      </c>
      <c r="E232" s="22" t="s">
        <v>410</v>
      </c>
      <c r="F232" s="20" t="s">
        <v>408</v>
      </c>
      <c r="G232" s="20">
        <v>13600</v>
      </c>
      <c r="H232" s="25">
        <v>13600000</v>
      </c>
      <c r="I232" s="26" t="s">
        <v>339</v>
      </c>
      <c r="J232" s="20" t="s">
        <v>78</v>
      </c>
    </row>
    <row r="233" spans="1:10" ht="59.25" customHeight="1" x14ac:dyDescent="0.25">
      <c r="A233" s="22" t="s">
        <v>406</v>
      </c>
      <c r="B233" s="22" t="s">
        <v>44</v>
      </c>
      <c r="C233" s="22" t="s">
        <v>14</v>
      </c>
      <c r="D233" s="22" t="s">
        <v>411</v>
      </c>
      <c r="E233" s="22" t="s">
        <v>413</v>
      </c>
      <c r="F233" s="20" t="s">
        <v>408</v>
      </c>
      <c r="G233" s="20">
        <v>20</v>
      </c>
      <c r="H233" s="25">
        <v>1000000</v>
      </c>
      <c r="I233" s="26" t="s">
        <v>339</v>
      </c>
      <c r="J233" s="20" t="s">
        <v>78</v>
      </c>
    </row>
    <row r="234" spans="1:10" ht="59.25" customHeight="1" x14ac:dyDescent="0.25">
      <c r="A234" s="22" t="s">
        <v>406</v>
      </c>
      <c r="B234" s="22" t="s">
        <v>44</v>
      </c>
      <c r="C234" s="22" t="s">
        <v>14</v>
      </c>
      <c r="D234" s="22" t="s">
        <v>414</v>
      </c>
      <c r="E234" s="22" t="s">
        <v>415</v>
      </c>
      <c r="F234" s="20" t="s">
        <v>416</v>
      </c>
      <c r="G234" s="20">
        <v>14</v>
      </c>
      <c r="H234" s="25">
        <v>16800000</v>
      </c>
      <c r="I234" s="26" t="s">
        <v>339</v>
      </c>
      <c r="J234" s="20" t="s">
        <v>910</v>
      </c>
    </row>
    <row r="235" spans="1:10" ht="35.25" customHeight="1" x14ac:dyDescent="0.25">
      <c r="A235" s="22" t="s">
        <v>406</v>
      </c>
      <c r="B235" s="22" t="s">
        <v>44</v>
      </c>
      <c r="C235" s="22" t="s">
        <v>14</v>
      </c>
      <c r="D235" s="22" t="s">
        <v>417</v>
      </c>
      <c r="E235" s="22" t="s">
        <v>415</v>
      </c>
      <c r="F235" s="20" t="s">
        <v>416</v>
      </c>
      <c r="G235" s="20">
        <v>16</v>
      </c>
      <c r="H235" s="25">
        <v>12000000</v>
      </c>
      <c r="I235" s="26" t="s">
        <v>339</v>
      </c>
      <c r="J235" s="20" t="s">
        <v>910</v>
      </c>
    </row>
    <row r="236" spans="1:10" ht="35.25" customHeight="1" x14ac:dyDescent="0.25">
      <c r="A236" s="22" t="s">
        <v>406</v>
      </c>
      <c r="B236" s="22" t="s">
        <v>44</v>
      </c>
      <c r="C236" s="22" t="s">
        <v>14</v>
      </c>
      <c r="D236" s="22" t="s">
        <v>418</v>
      </c>
      <c r="E236" s="22" t="s">
        <v>419</v>
      </c>
      <c r="F236" s="20" t="s">
        <v>416</v>
      </c>
      <c r="G236" s="20">
        <v>4</v>
      </c>
      <c r="H236" s="25">
        <v>4800000</v>
      </c>
      <c r="I236" s="26" t="s">
        <v>339</v>
      </c>
      <c r="J236" s="20" t="s">
        <v>910</v>
      </c>
    </row>
    <row r="237" spans="1:10" ht="35.25" customHeight="1" x14ac:dyDescent="0.25">
      <c r="A237" s="22" t="s">
        <v>406</v>
      </c>
      <c r="B237" s="22" t="s">
        <v>44</v>
      </c>
      <c r="C237" s="22" t="s">
        <v>14</v>
      </c>
      <c r="D237" s="22" t="s">
        <v>420</v>
      </c>
      <c r="E237" s="22" t="s">
        <v>419</v>
      </c>
      <c r="F237" s="20" t="s">
        <v>416</v>
      </c>
      <c r="G237" s="20">
        <v>4</v>
      </c>
      <c r="H237" s="25">
        <v>3200000</v>
      </c>
      <c r="I237" s="26" t="s">
        <v>339</v>
      </c>
      <c r="J237" s="20" t="s">
        <v>910</v>
      </c>
    </row>
    <row r="238" spans="1:10" ht="35.25" customHeight="1" x14ac:dyDescent="0.25">
      <c r="A238" s="22" t="s">
        <v>406</v>
      </c>
      <c r="B238" s="22" t="s">
        <v>44</v>
      </c>
      <c r="C238" s="22" t="s">
        <v>14</v>
      </c>
      <c r="D238" s="22" t="s">
        <v>421</v>
      </c>
      <c r="E238" s="22" t="s">
        <v>143</v>
      </c>
      <c r="F238" s="20" t="s">
        <v>422</v>
      </c>
      <c r="G238" s="20">
        <v>784</v>
      </c>
      <c r="H238" s="25">
        <v>11760000</v>
      </c>
      <c r="I238" s="26" t="s">
        <v>339</v>
      </c>
      <c r="J238" s="20" t="s">
        <v>910</v>
      </c>
    </row>
    <row r="239" spans="1:10" ht="35.25" customHeight="1" x14ac:dyDescent="0.25">
      <c r="A239" s="22" t="s">
        <v>406</v>
      </c>
      <c r="B239" s="22" t="s">
        <v>44</v>
      </c>
      <c r="C239" s="22" t="s">
        <v>14</v>
      </c>
      <c r="D239" s="22" t="s">
        <v>423</v>
      </c>
      <c r="E239" s="22" t="s">
        <v>143</v>
      </c>
      <c r="F239" s="20" t="s">
        <v>422</v>
      </c>
      <c r="G239" s="20">
        <v>56</v>
      </c>
      <c r="H239" s="25">
        <v>280000</v>
      </c>
      <c r="I239" s="26" t="s">
        <v>339</v>
      </c>
      <c r="J239" s="20" t="s">
        <v>910</v>
      </c>
    </row>
    <row r="240" spans="1:10" ht="35.25" customHeight="1" x14ac:dyDescent="0.25">
      <c r="A240" s="22" t="s">
        <v>406</v>
      </c>
      <c r="B240" s="22" t="s">
        <v>44</v>
      </c>
      <c r="C240" s="22" t="s">
        <v>14</v>
      </c>
      <c r="D240" s="22" t="s">
        <v>424</v>
      </c>
      <c r="E240" s="22" t="s">
        <v>425</v>
      </c>
      <c r="F240" s="20" t="s">
        <v>426</v>
      </c>
      <c r="G240" s="20">
        <v>10</v>
      </c>
      <c r="H240" s="25">
        <v>2750000</v>
      </c>
      <c r="I240" s="26" t="s">
        <v>339</v>
      </c>
      <c r="J240" s="20" t="s">
        <v>910</v>
      </c>
    </row>
    <row r="241" spans="1:10" ht="35.25" customHeight="1" x14ac:dyDescent="0.25">
      <c r="A241" s="22" t="s">
        <v>427</v>
      </c>
      <c r="B241" s="22" t="s">
        <v>44</v>
      </c>
      <c r="C241" s="22" t="s">
        <v>14</v>
      </c>
      <c r="D241" s="22" t="s">
        <v>428</v>
      </c>
      <c r="E241" s="22" t="s">
        <v>429</v>
      </c>
      <c r="F241" s="20" t="s">
        <v>430</v>
      </c>
      <c r="G241" s="20">
        <v>1000</v>
      </c>
      <c r="H241" s="25" t="s">
        <v>431</v>
      </c>
      <c r="I241" s="26" t="s">
        <v>339</v>
      </c>
      <c r="J241" s="20" t="s">
        <v>78</v>
      </c>
    </row>
    <row r="242" spans="1:10" ht="35.25" customHeight="1" x14ac:dyDescent="0.25">
      <c r="A242" s="22" t="s">
        <v>427</v>
      </c>
      <c r="B242" s="22" t="s">
        <v>44</v>
      </c>
      <c r="C242" s="22" t="s">
        <v>14</v>
      </c>
      <c r="D242" s="22" t="s">
        <v>432</v>
      </c>
      <c r="E242" s="22" t="s">
        <v>433</v>
      </c>
      <c r="F242" s="20" t="s">
        <v>430</v>
      </c>
      <c r="G242" s="20">
        <v>20</v>
      </c>
      <c r="H242" s="25" t="s">
        <v>434</v>
      </c>
      <c r="I242" s="26" t="s">
        <v>339</v>
      </c>
      <c r="J242" s="20" t="s">
        <v>78</v>
      </c>
    </row>
    <row r="243" spans="1:10" ht="35.25" customHeight="1" x14ac:dyDescent="0.25">
      <c r="A243" s="22" t="s">
        <v>427</v>
      </c>
      <c r="B243" s="22" t="s">
        <v>44</v>
      </c>
      <c r="C243" s="22" t="s">
        <v>14</v>
      </c>
      <c r="D243" s="22" t="s">
        <v>435</v>
      </c>
      <c r="E243" s="22" t="s">
        <v>436</v>
      </c>
      <c r="F243" s="20" t="s">
        <v>430</v>
      </c>
      <c r="G243" s="20">
        <v>250</v>
      </c>
      <c r="H243" s="25">
        <v>15000000</v>
      </c>
      <c r="I243" s="26" t="s">
        <v>339</v>
      </c>
      <c r="J243" s="20" t="s">
        <v>78</v>
      </c>
    </row>
    <row r="244" spans="1:10" ht="35.25" customHeight="1" x14ac:dyDescent="0.25">
      <c r="A244" s="22" t="s">
        <v>427</v>
      </c>
      <c r="B244" s="22" t="s">
        <v>44</v>
      </c>
      <c r="C244" s="22" t="s">
        <v>14</v>
      </c>
      <c r="D244" s="22" t="s">
        <v>437</v>
      </c>
      <c r="E244" s="22" t="s">
        <v>438</v>
      </c>
      <c r="F244" s="20" t="s">
        <v>439</v>
      </c>
      <c r="G244" s="20">
        <v>97891</v>
      </c>
      <c r="H244" s="25">
        <v>45225595.799999997</v>
      </c>
      <c r="I244" s="26" t="s">
        <v>339</v>
      </c>
      <c r="J244" s="20" t="s">
        <v>40</v>
      </c>
    </row>
    <row r="245" spans="1:10" ht="35.25" customHeight="1" x14ac:dyDescent="0.25">
      <c r="A245" s="22" t="s">
        <v>427</v>
      </c>
      <c r="B245" s="22" t="s">
        <v>44</v>
      </c>
      <c r="C245" s="22" t="s">
        <v>14</v>
      </c>
      <c r="D245" s="22" t="s">
        <v>440</v>
      </c>
      <c r="E245" s="22" t="s">
        <v>441</v>
      </c>
      <c r="F245" s="20" t="s">
        <v>430</v>
      </c>
      <c r="G245" s="20">
        <v>16940</v>
      </c>
      <c r="H245" s="25">
        <v>14822500</v>
      </c>
      <c r="I245" s="26" t="s">
        <v>339</v>
      </c>
      <c r="J245" s="20" t="s">
        <v>78</v>
      </c>
    </row>
    <row r="246" spans="1:10" ht="35.25" customHeight="1" x14ac:dyDescent="0.25">
      <c r="A246" s="22" t="s">
        <v>427</v>
      </c>
      <c r="B246" s="22" t="s">
        <v>44</v>
      </c>
      <c r="C246" s="22" t="s">
        <v>14</v>
      </c>
      <c r="D246" s="22" t="s">
        <v>442</v>
      </c>
      <c r="E246" s="22" t="s">
        <v>443</v>
      </c>
      <c r="F246" s="20" t="s">
        <v>444</v>
      </c>
      <c r="G246" s="20">
        <v>900</v>
      </c>
      <c r="H246" s="25">
        <v>1787886</v>
      </c>
      <c r="I246" s="26" t="s">
        <v>339</v>
      </c>
      <c r="J246" s="20" t="s">
        <v>78</v>
      </c>
    </row>
    <row r="247" spans="1:10" ht="35.25" customHeight="1" x14ac:dyDescent="0.25">
      <c r="A247" s="22" t="s">
        <v>427</v>
      </c>
      <c r="B247" s="22" t="s">
        <v>44</v>
      </c>
      <c r="C247" s="22" t="s">
        <v>14</v>
      </c>
      <c r="D247" s="22" t="s">
        <v>445</v>
      </c>
      <c r="E247" s="22" t="s">
        <v>446</v>
      </c>
      <c r="F247" s="20" t="s">
        <v>444</v>
      </c>
      <c r="G247" s="20">
        <v>300</v>
      </c>
      <c r="H247" s="25">
        <v>694272</v>
      </c>
      <c r="I247" s="26" t="s">
        <v>339</v>
      </c>
      <c r="J247" s="20" t="s">
        <v>78</v>
      </c>
    </row>
    <row r="248" spans="1:10" ht="35.25" customHeight="1" x14ac:dyDescent="0.25">
      <c r="A248" s="22" t="s">
        <v>427</v>
      </c>
      <c r="B248" s="22" t="s">
        <v>44</v>
      </c>
      <c r="C248" s="22" t="s">
        <v>14</v>
      </c>
      <c r="D248" s="22" t="s">
        <v>447</v>
      </c>
      <c r="E248" s="22" t="s">
        <v>448</v>
      </c>
      <c r="F248" s="20" t="s">
        <v>444</v>
      </c>
      <c r="G248" s="20">
        <v>1200</v>
      </c>
      <c r="H248" s="25">
        <v>16332.409</v>
      </c>
      <c r="I248" s="26" t="s">
        <v>339</v>
      </c>
      <c r="J248" s="20" t="s">
        <v>78</v>
      </c>
    </row>
    <row r="249" spans="1:10" ht="35.25" customHeight="1" x14ac:dyDescent="0.25">
      <c r="A249" s="22" t="s">
        <v>427</v>
      </c>
      <c r="B249" s="22" t="s">
        <v>44</v>
      </c>
      <c r="C249" s="22" t="s">
        <v>14</v>
      </c>
      <c r="D249" s="22" t="s">
        <v>449</v>
      </c>
      <c r="E249" s="22" t="s">
        <v>450</v>
      </c>
      <c r="F249" s="20" t="s">
        <v>444</v>
      </c>
      <c r="G249" s="20">
        <v>600</v>
      </c>
      <c r="H249" s="25">
        <v>3285000</v>
      </c>
      <c r="I249" s="26" t="s">
        <v>339</v>
      </c>
      <c r="J249" s="20" t="s">
        <v>78</v>
      </c>
    </row>
    <row r="250" spans="1:10" s="4" customFormat="1" ht="35.25" customHeight="1" x14ac:dyDescent="0.25">
      <c r="A250" s="22" t="s">
        <v>427</v>
      </c>
      <c r="B250" s="22" t="s">
        <v>44</v>
      </c>
      <c r="C250" s="22" t="s">
        <v>14</v>
      </c>
      <c r="D250" s="22" t="s">
        <v>451</v>
      </c>
      <c r="E250" s="22" t="s">
        <v>452</v>
      </c>
      <c r="F250" s="20" t="s">
        <v>430</v>
      </c>
      <c r="G250" s="20">
        <v>6000</v>
      </c>
      <c r="H250" s="25">
        <v>40800000</v>
      </c>
      <c r="I250" s="26" t="s">
        <v>339</v>
      </c>
      <c r="J250" s="20" t="s">
        <v>78</v>
      </c>
    </row>
    <row r="251" spans="1:10" s="4" customFormat="1" ht="35.25" customHeight="1" x14ac:dyDescent="0.25">
      <c r="A251" s="22" t="s">
        <v>427</v>
      </c>
      <c r="B251" s="22" t="s">
        <v>44</v>
      </c>
      <c r="C251" s="22" t="s">
        <v>14</v>
      </c>
      <c r="D251" s="22" t="s">
        <v>453</v>
      </c>
      <c r="E251" s="22" t="s">
        <v>454</v>
      </c>
      <c r="F251" s="20" t="s">
        <v>444</v>
      </c>
      <c r="G251" s="20">
        <v>1800</v>
      </c>
      <c r="H251" s="25">
        <v>6508800</v>
      </c>
      <c r="I251" s="26" t="s">
        <v>339</v>
      </c>
      <c r="J251" s="20" t="s">
        <v>78</v>
      </c>
    </row>
    <row r="252" spans="1:10" s="4" customFormat="1" ht="35.25" customHeight="1" x14ac:dyDescent="0.25">
      <c r="A252" s="22" t="s">
        <v>427</v>
      </c>
      <c r="B252" s="22" t="s">
        <v>44</v>
      </c>
      <c r="C252" s="22" t="s">
        <v>14</v>
      </c>
      <c r="D252" s="22" t="s">
        <v>455</v>
      </c>
      <c r="E252" s="22" t="s">
        <v>456</v>
      </c>
      <c r="F252" s="20" t="s">
        <v>430</v>
      </c>
      <c r="G252" s="20">
        <v>5000</v>
      </c>
      <c r="H252" s="25">
        <v>87500000</v>
      </c>
      <c r="I252" s="26" t="s">
        <v>339</v>
      </c>
      <c r="J252" s="20" t="s">
        <v>78</v>
      </c>
    </row>
    <row r="253" spans="1:10" s="4" customFormat="1" ht="35.25" customHeight="1" x14ac:dyDescent="0.25">
      <c r="A253" s="22" t="s">
        <v>427</v>
      </c>
      <c r="B253" s="22" t="s">
        <v>44</v>
      </c>
      <c r="C253" s="22" t="s">
        <v>14</v>
      </c>
      <c r="D253" s="22" t="s">
        <v>457</v>
      </c>
      <c r="E253" s="22" t="s">
        <v>458</v>
      </c>
      <c r="F253" s="20" t="s">
        <v>430</v>
      </c>
      <c r="G253" s="20">
        <v>1300</v>
      </c>
      <c r="H253" s="25">
        <v>2470000</v>
      </c>
      <c r="I253" s="26" t="s">
        <v>339</v>
      </c>
      <c r="J253" s="20" t="s">
        <v>78</v>
      </c>
    </row>
    <row r="254" spans="1:10" s="4" customFormat="1" ht="35.25" customHeight="1" x14ac:dyDescent="0.25">
      <c r="A254" s="22" t="s">
        <v>427</v>
      </c>
      <c r="B254" s="22" t="s">
        <v>44</v>
      </c>
      <c r="C254" s="22" t="s">
        <v>14</v>
      </c>
      <c r="D254" s="22" t="s">
        <v>459</v>
      </c>
      <c r="E254" s="22" t="s">
        <v>460</v>
      </c>
      <c r="F254" s="20" t="s">
        <v>430</v>
      </c>
      <c r="G254" s="20">
        <v>10000</v>
      </c>
      <c r="H254" s="25">
        <v>22148000</v>
      </c>
      <c r="I254" s="26" t="s">
        <v>339</v>
      </c>
      <c r="J254" s="20" t="s">
        <v>78</v>
      </c>
    </row>
    <row r="255" spans="1:10" s="4" customFormat="1" ht="35.25" customHeight="1" x14ac:dyDescent="0.25">
      <c r="A255" s="22" t="s">
        <v>427</v>
      </c>
      <c r="B255" s="22" t="s">
        <v>44</v>
      </c>
      <c r="C255" s="22" t="s">
        <v>14</v>
      </c>
      <c r="D255" s="22" t="s">
        <v>461</v>
      </c>
      <c r="E255" s="22" t="s">
        <v>462</v>
      </c>
      <c r="F255" s="20" t="s">
        <v>463</v>
      </c>
      <c r="G255" s="20">
        <v>4000</v>
      </c>
      <c r="H255" s="25">
        <v>41810000</v>
      </c>
      <c r="I255" s="26" t="s">
        <v>339</v>
      </c>
      <c r="J255" s="20" t="s">
        <v>78</v>
      </c>
    </row>
    <row r="256" spans="1:10" s="4" customFormat="1" ht="35.25" customHeight="1" x14ac:dyDescent="0.25">
      <c r="A256" s="22" t="s">
        <v>427</v>
      </c>
      <c r="B256" s="22" t="s">
        <v>44</v>
      </c>
      <c r="C256" s="22" t="s">
        <v>14</v>
      </c>
      <c r="D256" s="22" t="s">
        <v>464</v>
      </c>
      <c r="E256" s="22" t="s">
        <v>465</v>
      </c>
      <c r="F256" s="20" t="s">
        <v>463</v>
      </c>
      <c r="G256" s="20">
        <v>50</v>
      </c>
      <c r="H256" s="25">
        <v>1750000</v>
      </c>
      <c r="I256" s="26" t="s">
        <v>339</v>
      </c>
      <c r="J256" s="20" t="s">
        <v>78</v>
      </c>
    </row>
    <row r="257" spans="1:10" s="4" customFormat="1" ht="35.25" customHeight="1" x14ac:dyDescent="0.25">
      <c r="A257" s="22" t="s">
        <v>427</v>
      </c>
      <c r="B257" s="22" t="s">
        <v>44</v>
      </c>
      <c r="C257" s="22" t="s">
        <v>14</v>
      </c>
      <c r="D257" s="22" t="s">
        <v>466</v>
      </c>
      <c r="E257" s="22" t="s">
        <v>467</v>
      </c>
      <c r="F257" s="20" t="s">
        <v>430</v>
      </c>
      <c r="G257" s="20">
        <v>20000</v>
      </c>
      <c r="H257" s="25">
        <v>13000000</v>
      </c>
      <c r="I257" s="26" t="s">
        <v>339</v>
      </c>
      <c r="J257" s="20" t="s">
        <v>78</v>
      </c>
    </row>
    <row r="258" spans="1:10" s="4" customFormat="1" ht="35.25" customHeight="1" x14ac:dyDescent="0.25">
      <c r="A258" s="22" t="s">
        <v>468</v>
      </c>
      <c r="B258" s="22" t="s">
        <v>44</v>
      </c>
      <c r="C258" s="22" t="s">
        <v>14</v>
      </c>
      <c r="D258" s="22" t="s">
        <v>469</v>
      </c>
      <c r="E258" s="22" t="s">
        <v>470</v>
      </c>
      <c r="F258" s="20" t="s">
        <v>471</v>
      </c>
      <c r="G258" s="20">
        <v>600</v>
      </c>
      <c r="H258" s="25">
        <v>3240000</v>
      </c>
      <c r="I258" s="26" t="s">
        <v>339</v>
      </c>
      <c r="J258" s="20" t="s">
        <v>78</v>
      </c>
    </row>
    <row r="259" spans="1:10" s="4" customFormat="1" ht="35.25" customHeight="1" x14ac:dyDescent="0.25">
      <c r="A259" s="22" t="s">
        <v>468</v>
      </c>
      <c r="B259" s="22" t="s">
        <v>44</v>
      </c>
      <c r="C259" s="22" t="s">
        <v>14</v>
      </c>
      <c r="D259" s="22" t="s">
        <v>472</v>
      </c>
      <c r="E259" s="22" t="s">
        <v>473</v>
      </c>
      <c r="F259" s="20" t="s">
        <v>474</v>
      </c>
      <c r="G259" s="20">
        <v>1500</v>
      </c>
      <c r="H259" s="25">
        <v>3000000</v>
      </c>
      <c r="I259" s="26" t="s">
        <v>339</v>
      </c>
      <c r="J259" s="20" t="s">
        <v>78</v>
      </c>
    </row>
    <row r="260" spans="1:10" s="4" customFormat="1" ht="35.25" customHeight="1" x14ac:dyDescent="0.25">
      <c r="A260" s="27" t="s">
        <v>475</v>
      </c>
      <c r="B260" s="27" t="s">
        <v>476</v>
      </c>
      <c r="C260" s="27" t="s">
        <v>14</v>
      </c>
      <c r="D260" s="27" t="s">
        <v>477</v>
      </c>
      <c r="E260" s="27" t="s">
        <v>478</v>
      </c>
      <c r="F260" s="28" t="s">
        <v>17</v>
      </c>
      <c r="G260" s="28">
        <v>15160</v>
      </c>
      <c r="H260" s="29" t="s">
        <v>76</v>
      </c>
      <c r="I260" s="30" t="s">
        <v>339</v>
      </c>
      <c r="J260" s="28" t="s">
        <v>113</v>
      </c>
    </row>
    <row r="261" spans="1:10" s="4" customFormat="1" ht="35.25" customHeight="1" x14ac:dyDescent="0.25">
      <c r="A261" s="27" t="s">
        <v>475</v>
      </c>
      <c r="B261" s="27" t="s">
        <v>476</v>
      </c>
      <c r="C261" s="27" t="s">
        <v>14</v>
      </c>
      <c r="D261" s="27" t="s">
        <v>479</v>
      </c>
      <c r="E261" s="27" t="s">
        <v>480</v>
      </c>
      <c r="F261" s="28" t="s">
        <v>39</v>
      </c>
      <c r="G261" s="28" t="s">
        <v>123</v>
      </c>
      <c r="H261" s="29" t="s">
        <v>76</v>
      </c>
      <c r="I261" s="30" t="s">
        <v>339</v>
      </c>
      <c r="J261" s="28" t="s">
        <v>113</v>
      </c>
    </row>
    <row r="262" spans="1:10" s="4" customFormat="1" ht="35.25" customHeight="1" x14ac:dyDescent="0.25">
      <c r="A262" s="22" t="s">
        <v>481</v>
      </c>
      <c r="B262" s="22" t="s">
        <v>44</v>
      </c>
      <c r="C262" s="22" t="s">
        <v>14</v>
      </c>
      <c r="D262" s="22" t="s">
        <v>486</v>
      </c>
      <c r="E262" s="22" t="s">
        <v>487</v>
      </c>
      <c r="F262" s="20" t="s">
        <v>488</v>
      </c>
      <c r="G262" s="20">
        <v>1128</v>
      </c>
      <c r="H262" s="25" t="s">
        <v>76</v>
      </c>
      <c r="I262" s="26" t="s">
        <v>339</v>
      </c>
      <c r="J262" s="20" t="s">
        <v>78</v>
      </c>
    </row>
    <row r="263" spans="1:10" s="4" customFormat="1" ht="35.25" customHeight="1" x14ac:dyDescent="0.25">
      <c r="A263" s="22" t="s">
        <v>481</v>
      </c>
      <c r="B263" s="22" t="s">
        <v>44</v>
      </c>
      <c r="C263" s="22" t="s">
        <v>14</v>
      </c>
      <c r="D263" s="22" t="s">
        <v>489</v>
      </c>
      <c r="E263" s="22" t="s">
        <v>483</v>
      </c>
      <c r="F263" s="20" t="s">
        <v>490</v>
      </c>
      <c r="G263" s="20">
        <v>1128</v>
      </c>
      <c r="H263" s="25" t="s">
        <v>76</v>
      </c>
      <c r="I263" s="26" t="s">
        <v>339</v>
      </c>
      <c r="J263" s="20" t="s">
        <v>78</v>
      </c>
    </row>
    <row r="264" spans="1:10" s="4" customFormat="1" ht="35.25" customHeight="1" x14ac:dyDescent="0.25">
      <c r="A264" s="22" t="s">
        <v>481</v>
      </c>
      <c r="B264" s="22" t="s">
        <v>44</v>
      </c>
      <c r="C264" s="22" t="s">
        <v>14</v>
      </c>
      <c r="D264" s="22" t="s">
        <v>491</v>
      </c>
      <c r="E264" s="22" t="s">
        <v>492</v>
      </c>
      <c r="F264" s="20" t="s">
        <v>490</v>
      </c>
      <c r="G264" s="20">
        <v>1128</v>
      </c>
      <c r="H264" s="25" t="s">
        <v>76</v>
      </c>
      <c r="I264" s="26" t="s">
        <v>339</v>
      </c>
      <c r="J264" s="20" t="s">
        <v>78</v>
      </c>
    </row>
    <row r="265" spans="1:10" s="4" customFormat="1" ht="35.25" customHeight="1" x14ac:dyDescent="0.25">
      <c r="A265" s="22" t="s">
        <v>481</v>
      </c>
      <c r="B265" s="22" t="s">
        <v>44</v>
      </c>
      <c r="C265" s="22" t="s">
        <v>14</v>
      </c>
      <c r="D265" s="22" t="s">
        <v>493</v>
      </c>
      <c r="E265" s="22" t="s">
        <v>483</v>
      </c>
      <c r="F265" s="20" t="s">
        <v>494</v>
      </c>
      <c r="G265" s="20">
        <v>1128</v>
      </c>
      <c r="H265" s="25" t="s">
        <v>76</v>
      </c>
      <c r="I265" s="26" t="s">
        <v>339</v>
      </c>
      <c r="J265" s="20" t="s">
        <v>78</v>
      </c>
    </row>
    <row r="266" spans="1:10" s="4" customFormat="1" ht="35.25" customHeight="1" x14ac:dyDescent="0.25">
      <c r="A266" s="22" t="s">
        <v>481</v>
      </c>
      <c r="B266" s="22" t="s">
        <v>44</v>
      </c>
      <c r="C266" s="22" t="s">
        <v>14</v>
      </c>
      <c r="D266" s="22" t="s">
        <v>495</v>
      </c>
      <c r="E266" s="22" t="s">
        <v>483</v>
      </c>
      <c r="F266" s="20" t="s">
        <v>494</v>
      </c>
      <c r="G266" s="20">
        <v>1128</v>
      </c>
      <c r="H266" s="25" t="s">
        <v>76</v>
      </c>
      <c r="I266" s="26" t="s">
        <v>339</v>
      </c>
      <c r="J266" s="20" t="s">
        <v>78</v>
      </c>
    </row>
    <row r="267" spans="1:10" s="4" customFormat="1" ht="35.25" customHeight="1" x14ac:dyDescent="0.25">
      <c r="A267" s="22" t="s">
        <v>481</v>
      </c>
      <c r="B267" s="22" t="s">
        <v>44</v>
      </c>
      <c r="C267" s="22" t="s">
        <v>14</v>
      </c>
      <c r="D267" s="22" t="s">
        <v>496</v>
      </c>
      <c r="E267" s="22" t="s">
        <v>143</v>
      </c>
      <c r="F267" s="20" t="s">
        <v>497</v>
      </c>
      <c r="G267" s="20">
        <v>1692</v>
      </c>
      <c r="H267" s="25" t="s">
        <v>76</v>
      </c>
      <c r="I267" s="26" t="s">
        <v>339</v>
      </c>
      <c r="J267" s="20" t="s">
        <v>78</v>
      </c>
    </row>
    <row r="268" spans="1:10" s="4" customFormat="1" ht="35.25" customHeight="1" x14ac:dyDescent="0.25">
      <c r="A268" s="22" t="s">
        <v>481</v>
      </c>
      <c r="B268" s="22" t="s">
        <v>44</v>
      </c>
      <c r="C268" s="22" t="s">
        <v>14</v>
      </c>
      <c r="D268" s="22" t="s">
        <v>498</v>
      </c>
      <c r="E268" s="22" t="s">
        <v>499</v>
      </c>
      <c r="F268" s="20" t="s">
        <v>500</v>
      </c>
      <c r="G268" s="20">
        <v>846</v>
      </c>
      <c r="H268" s="25" t="s">
        <v>76</v>
      </c>
      <c r="I268" s="26" t="s">
        <v>339</v>
      </c>
      <c r="J268" s="20" t="s">
        <v>78</v>
      </c>
    </row>
    <row r="269" spans="1:10" s="4" customFormat="1" ht="35.25" customHeight="1" x14ac:dyDescent="0.25">
      <c r="A269" s="22" t="s">
        <v>481</v>
      </c>
      <c r="B269" s="22" t="s">
        <v>44</v>
      </c>
      <c r="C269" s="22" t="s">
        <v>14</v>
      </c>
      <c r="D269" s="22" t="s">
        <v>501</v>
      </c>
      <c r="E269" s="22" t="s">
        <v>502</v>
      </c>
      <c r="F269" s="20" t="s">
        <v>408</v>
      </c>
      <c r="G269" s="20">
        <v>423</v>
      </c>
      <c r="H269" s="25" t="s">
        <v>76</v>
      </c>
      <c r="I269" s="26" t="s">
        <v>339</v>
      </c>
      <c r="J269" s="20" t="s">
        <v>78</v>
      </c>
    </row>
    <row r="270" spans="1:10" s="4" customFormat="1" ht="35.25" customHeight="1" x14ac:dyDescent="0.25">
      <c r="A270" s="22" t="s">
        <v>481</v>
      </c>
      <c r="B270" s="22" t="s">
        <v>44</v>
      </c>
      <c r="C270" s="22" t="s">
        <v>14</v>
      </c>
      <c r="D270" s="22" t="s">
        <v>503</v>
      </c>
      <c r="E270" s="22" t="s">
        <v>504</v>
      </c>
      <c r="F270" s="20" t="s">
        <v>408</v>
      </c>
      <c r="G270" s="20">
        <v>423</v>
      </c>
      <c r="H270" s="25" t="s">
        <v>76</v>
      </c>
      <c r="I270" s="26" t="s">
        <v>339</v>
      </c>
      <c r="J270" s="20" t="s">
        <v>78</v>
      </c>
    </row>
    <row r="271" spans="1:10" ht="35.25" customHeight="1" x14ac:dyDescent="0.25">
      <c r="A271" s="27" t="s">
        <v>505</v>
      </c>
      <c r="B271" s="27" t="s">
        <v>506</v>
      </c>
      <c r="C271" s="27" t="s">
        <v>124</v>
      </c>
      <c r="D271" s="27" t="s">
        <v>507</v>
      </c>
      <c r="E271" s="27" t="s">
        <v>508</v>
      </c>
      <c r="F271" s="28" t="s">
        <v>153</v>
      </c>
      <c r="G271" s="28">
        <v>5200</v>
      </c>
      <c r="H271" s="29">
        <v>4500000000</v>
      </c>
      <c r="I271" s="30" t="s">
        <v>341</v>
      </c>
      <c r="J271" s="28" t="s">
        <v>113</v>
      </c>
    </row>
    <row r="272" spans="1:10" ht="35.25" customHeight="1" x14ac:dyDescent="0.25">
      <c r="A272" s="27" t="s">
        <v>505</v>
      </c>
      <c r="B272" s="27" t="s">
        <v>506</v>
      </c>
      <c r="C272" s="27" t="s">
        <v>20</v>
      </c>
      <c r="D272" s="27" t="s">
        <v>509</v>
      </c>
      <c r="E272" s="27" t="s">
        <v>510</v>
      </c>
      <c r="F272" s="28" t="s">
        <v>511</v>
      </c>
      <c r="G272" s="28">
        <v>200</v>
      </c>
      <c r="H272" s="29">
        <v>240000000</v>
      </c>
      <c r="I272" s="30" t="s">
        <v>341</v>
      </c>
      <c r="J272" s="28" t="s">
        <v>113</v>
      </c>
    </row>
    <row r="273" spans="1:10" ht="35.25" customHeight="1" x14ac:dyDescent="0.25">
      <c r="A273" s="27" t="s">
        <v>505</v>
      </c>
      <c r="B273" s="27" t="s">
        <v>506</v>
      </c>
      <c r="C273" s="27" t="s">
        <v>20</v>
      </c>
      <c r="D273" s="27" t="s">
        <v>512</v>
      </c>
      <c r="E273" s="27" t="s">
        <v>513</v>
      </c>
      <c r="F273" s="28" t="s">
        <v>514</v>
      </c>
      <c r="G273" s="28" t="s">
        <v>515</v>
      </c>
      <c r="H273" s="29" t="s">
        <v>76</v>
      </c>
      <c r="I273" s="30" t="s">
        <v>341</v>
      </c>
      <c r="J273" s="28" t="s">
        <v>113</v>
      </c>
    </row>
    <row r="274" spans="1:10" ht="35.25" customHeight="1" x14ac:dyDescent="0.25">
      <c r="A274" s="27" t="s">
        <v>505</v>
      </c>
      <c r="B274" s="27" t="s">
        <v>506</v>
      </c>
      <c r="C274" s="27" t="s">
        <v>20</v>
      </c>
      <c r="D274" s="27" t="s">
        <v>516</v>
      </c>
      <c r="E274" s="27" t="s">
        <v>518</v>
      </c>
      <c r="F274" s="28" t="s">
        <v>511</v>
      </c>
      <c r="G274" s="28" t="s">
        <v>515</v>
      </c>
      <c r="H274" s="29" t="s">
        <v>76</v>
      </c>
      <c r="I274" s="30" t="s">
        <v>341</v>
      </c>
      <c r="J274" s="28" t="s">
        <v>113</v>
      </c>
    </row>
    <row r="275" spans="1:10" ht="35.25" customHeight="1" x14ac:dyDescent="0.25">
      <c r="A275" s="27" t="s">
        <v>505</v>
      </c>
      <c r="B275" s="27" t="s">
        <v>506</v>
      </c>
      <c r="C275" s="27" t="s">
        <v>20</v>
      </c>
      <c r="D275" s="27" t="s">
        <v>517</v>
      </c>
      <c r="E275" s="27" t="s">
        <v>519</v>
      </c>
      <c r="F275" s="28" t="s">
        <v>511</v>
      </c>
      <c r="G275" s="28">
        <v>5000</v>
      </c>
      <c r="H275" s="29">
        <v>1200000000</v>
      </c>
      <c r="I275" s="30" t="s">
        <v>341</v>
      </c>
      <c r="J275" s="28" t="s">
        <v>113</v>
      </c>
    </row>
    <row r="276" spans="1:10" ht="35.25" customHeight="1" x14ac:dyDescent="0.25">
      <c r="A276" s="27" t="s">
        <v>505</v>
      </c>
      <c r="B276" s="27" t="s">
        <v>506</v>
      </c>
      <c r="C276" s="27" t="s">
        <v>14</v>
      </c>
      <c r="D276" s="27" t="s">
        <v>520</v>
      </c>
      <c r="E276" s="27" t="s">
        <v>521</v>
      </c>
      <c r="F276" s="28" t="s">
        <v>511</v>
      </c>
      <c r="G276" s="28">
        <v>200</v>
      </c>
      <c r="H276" s="29">
        <v>300000000</v>
      </c>
      <c r="I276" s="30" t="s">
        <v>341</v>
      </c>
      <c r="J276" s="28" t="s">
        <v>113</v>
      </c>
    </row>
    <row r="277" spans="1:10" ht="35.25" customHeight="1" x14ac:dyDescent="0.25">
      <c r="A277" s="27" t="s">
        <v>505</v>
      </c>
      <c r="B277" s="27" t="s">
        <v>506</v>
      </c>
      <c r="C277" s="27" t="s">
        <v>14</v>
      </c>
      <c r="D277" s="27" t="s">
        <v>522</v>
      </c>
      <c r="E277" s="27" t="s">
        <v>523</v>
      </c>
      <c r="F277" s="28" t="s">
        <v>524</v>
      </c>
      <c r="G277" s="28" t="s">
        <v>525</v>
      </c>
      <c r="H277" s="29" t="s">
        <v>76</v>
      </c>
      <c r="I277" s="30" t="s">
        <v>341</v>
      </c>
      <c r="J277" s="28" t="s">
        <v>113</v>
      </c>
    </row>
    <row r="278" spans="1:10" ht="35.25" customHeight="1" x14ac:dyDescent="0.25">
      <c r="A278" s="27" t="s">
        <v>505</v>
      </c>
      <c r="B278" s="27" t="s">
        <v>506</v>
      </c>
      <c r="C278" s="27" t="s">
        <v>14</v>
      </c>
      <c r="D278" s="27" t="s">
        <v>526</v>
      </c>
      <c r="E278" s="27" t="s">
        <v>527</v>
      </c>
      <c r="F278" s="28" t="s">
        <v>524</v>
      </c>
      <c r="G278" s="28" t="s">
        <v>525</v>
      </c>
      <c r="H278" s="29" t="s">
        <v>76</v>
      </c>
      <c r="I278" s="30" t="s">
        <v>341</v>
      </c>
      <c r="J278" s="28" t="s">
        <v>113</v>
      </c>
    </row>
    <row r="279" spans="1:10" ht="35.25" customHeight="1" x14ac:dyDescent="0.25">
      <c r="A279" s="27" t="s">
        <v>505</v>
      </c>
      <c r="B279" s="27" t="s">
        <v>506</v>
      </c>
      <c r="C279" s="27" t="s">
        <v>14</v>
      </c>
      <c r="D279" s="27" t="s">
        <v>528</v>
      </c>
      <c r="E279" s="27" t="s">
        <v>530</v>
      </c>
      <c r="F279" s="28" t="s">
        <v>514</v>
      </c>
      <c r="G279" s="28" t="s">
        <v>515</v>
      </c>
      <c r="H279" s="29" t="s">
        <v>76</v>
      </c>
      <c r="I279" s="30" t="s">
        <v>341</v>
      </c>
      <c r="J279" s="28" t="s">
        <v>113</v>
      </c>
    </row>
    <row r="280" spans="1:10" ht="35.25" customHeight="1" x14ac:dyDescent="0.25">
      <c r="A280" s="27" t="s">
        <v>505</v>
      </c>
      <c r="B280" s="27" t="s">
        <v>506</v>
      </c>
      <c r="C280" s="27" t="s">
        <v>14</v>
      </c>
      <c r="D280" s="27" t="s">
        <v>529</v>
      </c>
      <c r="E280" s="27" t="s">
        <v>518</v>
      </c>
      <c r="F280" s="28" t="s">
        <v>511</v>
      </c>
      <c r="G280" s="28" t="s">
        <v>515</v>
      </c>
      <c r="H280" s="29" t="s">
        <v>76</v>
      </c>
      <c r="I280" s="30" t="s">
        <v>341</v>
      </c>
      <c r="J280" s="28" t="s">
        <v>113</v>
      </c>
    </row>
    <row r="281" spans="1:10" ht="35.25" customHeight="1" x14ac:dyDescent="0.25">
      <c r="A281" s="27" t="s">
        <v>505</v>
      </c>
      <c r="B281" s="27" t="s">
        <v>506</v>
      </c>
      <c r="C281" s="27" t="s">
        <v>14</v>
      </c>
      <c r="D281" s="27" t="s">
        <v>531</v>
      </c>
      <c r="E281" s="27" t="s">
        <v>533</v>
      </c>
      <c r="F281" s="28" t="s">
        <v>511</v>
      </c>
      <c r="G281" s="28">
        <v>5000</v>
      </c>
      <c r="H281" s="29">
        <v>1500000000</v>
      </c>
      <c r="I281" s="30" t="s">
        <v>341</v>
      </c>
      <c r="J281" s="28" t="s">
        <v>113</v>
      </c>
    </row>
    <row r="282" spans="1:10" ht="35.25" customHeight="1" x14ac:dyDescent="0.25">
      <c r="A282" s="27" t="s">
        <v>505</v>
      </c>
      <c r="B282" s="27" t="s">
        <v>506</v>
      </c>
      <c r="C282" s="27" t="s">
        <v>14</v>
      </c>
      <c r="D282" s="27" t="s">
        <v>532</v>
      </c>
      <c r="E282" s="27" t="s">
        <v>534</v>
      </c>
      <c r="F282" s="28" t="s">
        <v>535</v>
      </c>
      <c r="G282" s="28">
        <v>400</v>
      </c>
      <c r="H282" s="29">
        <v>1400000000</v>
      </c>
      <c r="I282" s="30" t="s">
        <v>341</v>
      </c>
      <c r="J282" s="28" t="s">
        <v>113</v>
      </c>
    </row>
    <row r="283" spans="1:10" ht="35.25" customHeight="1" x14ac:dyDescent="0.25">
      <c r="A283" s="22" t="s">
        <v>537</v>
      </c>
      <c r="B283" s="22" t="s">
        <v>569</v>
      </c>
      <c r="C283" s="22" t="s">
        <v>14</v>
      </c>
      <c r="D283" s="22" t="s">
        <v>543</v>
      </c>
      <c r="E283" s="22" t="s">
        <v>544</v>
      </c>
      <c r="F283" s="20" t="s">
        <v>545</v>
      </c>
      <c r="G283" s="20" t="s">
        <v>542</v>
      </c>
      <c r="H283" s="25">
        <v>8000000</v>
      </c>
      <c r="I283" s="26" t="s">
        <v>339</v>
      </c>
      <c r="J283" s="20" t="s">
        <v>40</v>
      </c>
    </row>
    <row r="284" spans="1:10" ht="35.25" customHeight="1" x14ac:dyDescent="0.25">
      <c r="A284" s="22" t="s">
        <v>537</v>
      </c>
      <c r="B284" s="22" t="s">
        <v>569</v>
      </c>
      <c r="C284" s="22" t="s">
        <v>14</v>
      </c>
      <c r="D284" s="22" t="s">
        <v>549</v>
      </c>
      <c r="E284" s="22" t="s">
        <v>550</v>
      </c>
      <c r="F284" s="20" t="s">
        <v>548</v>
      </c>
      <c r="G284" s="20" t="s">
        <v>123</v>
      </c>
      <c r="H284" s="25">
        <v>18362502</v>
      </c>
      <c r="I284" s="26" t="s">
        <v>339</v>
      </c>
      <c r="J284" s="20" t="s">
        <v>40</v>
      </c>
    </row>
    <row r="285" spans="1:10" ht="35.25" customHeight="1" x14ac:dyDescent="0.25">
      <c r="A285" s="22" t="s">
        <v>537</v>
      </c>
      <c r="B285" s="22" t="s">
        <v>569</v>
      </c>
      <c r="C285" s="22" t="s">
        <v>14</v>
      </c>
      <c r="D285" s="22" t="s">
        <v>178</v>
      </c>
      <c r="E285" s="22" t="s">
        <v>551</v>
      </c>
      <c r="F285" s="20" t="s">
        <v>552</v>
      </c>
      <c r="G285" s="20" t="s">
        <v>553</v>
      </c>
      <c r="H285" s="25">
        <v>10720000</v>
      </c>
      <c r="I285" s="26" t="s">
        <v>339</v>
      </c>
      <c r="J285" s="20" t="s">
        <v>78</v>
      </c>
    </row>
    <row r="286" spans="1:10" ht="35.25" customHeight="1" x14ac:dyDescent="0.25">
      <c r="A286" s="22" t="s">
        <v>537</v>
      </c>
      <c r="B286" s="22" t="s">
        <v>569</v>
      </c>
      <c r="C286" s="22" t="s">
        <v>14</v>
      </c>
      <c r="D286" s="22" t="s">
        <v>554</v>
      </c>
      <c r="E286" s="22" t="s">
        <v>555</v>
      </c>
      <c r="F286" s="20" t="s">
        <v>556</v>
      </c>
      <c r="G286" s="20" t="s">
        <v>557</v>
      </c>
      <c r="H286" s="25">
        <v>738000000</v>
      </c>
      <c r="I286" s="26" t="s">
        <v>339</v>
      </c>
      <c r="J286" s="20" t="s">
        <v>78</v>
      </c>
    </row>
    <row r="287" spans="1:10" ht="35.25" customHeight="1" x14ac:dyDescent="0.25">
      <c r="A287" s="22" t="s">
        <v>537</v>
      </c>
      <c r="B287" s="22" t="s">
        <v>569</v>
      </c>
      <c r="C287" s="22" t="s">
        <v>14</v>
      </c>
      <c r="D287" s="22" t="s">
        <v>558</v>
      </c>
      <c r="E287" s="22" t="s">
        <v>559</v>
      </c>
      <c r="F287" s="20" t="s">
        <v>560</v>
      </c>
      <c r="G287" s="20" t="s">
        <v>561</v>
      </c>
      <c r="H287" s="25">
        <v>187600</v>
      </c>
      <c r="I287" s="26" t="s">
        <v>339</v>
      </c>
      <c r="J287" s="20" t="s">
        <v>78</v>
      </c>
    </row>
    <row r="288" spans="1:10" ht="35.25" customHeight="1" x14ac:dyDescent="0.25">
      <c r="A288" s="22" t="s">
        <v>537</v>
      </c>
      <c r="B288" s="22" t="s">
        <v>569</v>
      </c>
      <c r="C288" s="22" t="s">
        <v>14</v>
      </c>
      <c r="D288" s="22" t="s">
        <v>562</v>
      </c>
      <c r="E288" s="22" t="s">
        <v>563</v>
      </c>
      <c r="F288" s="20" t="s">
        <v>564</v>
      </c>
      <c r="G288" s="20" t="s">
        <v>565</v>
      </c>
      <c r="H288" s="25">
        <v>4576000</v>
      </c>
      <c r="I288" s="26" t="s">
        <v>339</v>
      </c>
      <c r="J288" s="20" t="s">
        <v>78</v>
      </c>
    </row>
    <row r="289" spans="1:10" ht="35.25" customHeight="1" x14ac:dyDescent="0.25">
      <c r="A289" s="22" t="s">
        <v>537</v>
      </c>
      <c r="B289" s="22" t="s">
        <v>569</v>
      </c>
      <c r="C289" s="22" t="s">
        <v>14</v>
      </c>
      <c r="D289" s="22" t="s">
        <v>52</v>
      </c>
      <c r="E289" s="22" t="s">
        <v>566</v>
      </c>
      <c r="F289" s="20" t="s">
        <v>567</v>
      </c>
      <c r="G289" s="20" t="s">
        <v>568</v>
      </c>
      <c r="H289" s="25">
        <v>1409100</v>
      </c>
      <c r="I289" s="26" t="s">
        <v>339</v>
      </c>
      <c r="J289" s="20" t="s">
        <v>78</v>
      </c>
    </row>
    <row r="290" spans="1:10" ht="35.25" customHeight="1" x14ac:dyDescent="0.25">
      <c r="A290" s="22" t="s">
        <v>537</v>
      </c>
      <c r="B290" s="22" t="s">
        <v>569</v>
      </c>
      <c r="C290" s="22" t="s">
        <v>14</v>
      </c>
      <c r="D290" s="22" t="s">
        <v>576</v>
      </c>
      <c r="E290" s="22" t="s">
        <v>577</v>
      </c>
      <c r="F290" s="20" t="s">
        <v>578</v>
      </c>
      <c r="G290" s="20" t="s">
        <v>579</v>
      </c>
      <c r="H290" s="25">
        <v>7000000</v>
      </c>
      <c r="I290" s="26" t="s">
        <v>339</v>
      </c>
      <c r="J290" s="20" t="s">
        <v>910</v>
      </c>
    </row>
    <row r="291" spans="1:10" ht="35.25" customHeight="1" x14ac:dyDescent="0.25">
      <c r="A291" s="22" t="s">
        <v>537</v>
      </c>
      <c r="B291" s="22" t="s">
        <v>569</v>
      </c>
      <c r="C291" s="22" t="s">
        <v>14</v>
      </c>
      <c r="D291" s="22" t="s">
        <v>583</v>
      </c>
      <c r="E291" s="22" t="s">
        <v>584</v>
      </c>
      <c r="F291" s="20" t="s">
        <v>585</v>
      </c>
      <c r="G291" s="20">
        <v>1</v>
      </c>
      <c r="H291" s="25" t="s">
        <v>76</v>
      </c>
      <c r="I291" s="26" t="s">
        <v>339</v>
      </c>
      <c r="J291" s="20" t="s">
        <v>910</v>
      </c>
    </row>
    <row r="292" spans="1:10" ht="35.25" customHeight="1" x14ac:dyDescent="0.25">
      <c r="A292" s="22" t="s">
        <v>537</v>
      </c>
      <c r="B292" s="22" t="s">
        <v>569</v>
      </c>
      <c r="C292" s="22" t="s">
        <v>14</v>
      </c>
      <c r="D292" s="22" t="s">
        <v>583</v>
      </c>
      <c r="E292" s="22" t="s">
        <v>586</v>
      </c>
      <c r="F292" s="20" t="s">
        <v>585</v>
      </c>
      <c r="G292" s="20">
        <v>2</v>
      </c>
      <c r="H292" s="25" t="s">
        <v>76</v>
      </c>
      <c r="I292" s="26" t="s">
        <v>339</v>
      </c>
      <c r="J292" s="20" t="s">
        <v>910</v>
      </c>
    </row>
    <row r="293" spans="1:10" ht="35.25" customHeight="1" x14ac:dyDescent="0.25">
      <c r="A293" s="22" t="s">
        <v>537</v>
      </c>
      <c r="B293" s="22" t="s">
        <v>569</v>
      </c>
      <c r="C293" s="22" t="s">
        <v>14</v>
      </c>
      <c r="D293" s="22" t="s">
        <v>588</v>
      </c>
      <c r="E293" s="22" t="s">
        <v>589</v>
      </c>
      <c r="F293" s="20" t="s">
        <v>590</v>
      </c>
      <c r="G293" s="20">
        <v>3</v>
      </c>
      <c r="H293" s="25">
        <v>18000000</v>
      </c>
      <c r="I293" s="26" t="s">
        <v>339</v>
      </c>
      <c r="J293" s="20" t="s">
        <v>910</v>
      </c>
    </row>
    <row r="294" spans="1:10" ht="35.25" customHeight="1" x14ac:dyDescent="0.25">
      <c r="A294" s="22" t="s">
        <v>537</v>
      </c>
      <c r="B294" s="22" t="s">
        <v>569</v>
      </c>
      <c r="C294" s="22" t="s">
        <v>14</v>
      </c>
      <c r="D294" s="22" t="s">
        <v>588</v>
      </c>
      <c r="E294" s="22" t="s">
        <v>591</v>
      </c>
      <c r="F294" s="20" t="s">
        <v>590</v>
      </c>
      <c r="G294" s="20">
        <v>1</v>
      </c>
      <c r="H294" s="25">
        <v>6000000</v>
      </c>
      <c r="I294" s="26" t="s">
        <v>339</v>
      </c>
      <c r="J294" s="20" t="s">
        <v>910</v>
      </c>
    </row>
    <row r="295" spans="1:10" ht="35.25" customHeight="1" x14ac:dyDescent="0.25">
      <c r="A295" s="22" t="s">
        <v>537</v>
      </c>
      <c r="B295" s="22" t="s">
        <v>569</v>
      </c>
      <c r="C295" s="22" t="s">
        <v>14</v>
      </c>
      <c r="D295" s="22" t="s">
        <v>588</v>
      </c>
      <c r="E295" s="22" t="s">
        <v>592</v>
      </c>
      <c r="F295" s="20" t="s">
        <v>590</v>
      </c>
      <c r="G295" s="20">
        <v>1</v>
      </c>
      <c r="H295" s="25">
        <v>6000000</v>
      </c>
      <c r="I295" s="26" t="s">
        <v>339</v>
      </c>
      <c r="J295" s="20" t="s">
        <v>910</v>
      </c>
    </row>
    <row r="296" spans="1:10" ht="35.25" customHeight="1" x14ac:dyDescent="0.25">
      <c r="A296" s="22" t="s">
        <v>537</v>
      </c>
      <c r="B296" s="22" t="s">
        <v>569</v>
      </c>
      <c r="C296" s="22" t="s">
        <v>14</v>
      </c>
      <c r="D296" s="22" t="s">
        <v>588</v>
      </c>
      <c r="E296" s="22" t="s">
        <v>593</v>
      </c>
      <c r="F296" s="20" t="s">
        <v>590</v>
      </c>
      <c r="G296" s="20">
        <v>1</v>
      </c>
      <c r="H296" s="25">
        <v>6000000</v>
      </c>
      <c r="I296" s="26" t="s">
        <v>339</v>
      </c>
      <c r="J296" s="20" t="s">
        <v>910</v>
      </c>
    </row>
    <row r="297" spans="1:10" ht="35.25" customHeight="1" x14ac:dyDescent="0.25">
      <c r="A297" s="22" t="s">
        <v>537</v>
      </c>
      <c r="B297" s="22" t="s">
        <v>569</v>
      </c>
      <c r="C297" s="22" t="s">
        <v>14</v>
      </c>
      <c r="D297" s="22" t="s">
        <v>594</v>
      </c>
      <c r="E297" s="22" t="s">
        <v>595</v>
      </c>
      <c r="F297" s="20" t="s">
        <v>596</v>
      </c>
      <c r="G297" s="20">
        <v>1</v>
      </c>
      <c r="H297" s="25">
        <v>50000000</v>
      </c>
      <c r="I297" s="26" t="s">
        <v>339</v>
      </c>
      <c r="J297" s="20" t="s">
        <v>911</v>
      </c>
    </row>
    <row r="298" spans="1:10" ht="35.25" customHeight="1" x14ac:dyDescent="0.25">
      <c r="A298" s="22" t="s">
        <v>537</v>
      </c>
      <c r="B298" s="22" t="s">
        <v>569</v>
      </c>
      <c r="C298" s="22" t="s">
        <v>14</v>
      </c>
      <c r="D298" s="22" t="s">
        <v>597</v>
      </c>
      <c r="E298" s="22" t="s">
        <v>598</v>
      </c>
      <c r="F298" s="20" t="s">
        <v>599</v>
      </c>
      <c r="G298" s="20">
        <v>4</v>
      </c>
      <c r="H298" s="25">
        <v>4000000</v>
      </c>
      <c r="I298" s="26" t="s">
        <v>339</v>
      </c>
      <c r="J298" s="20" t="s">
        <v>911</v>
      </c>
    </row>
    <row r="299" spans="1:10" ht="35.25" customHeight="1" x14ac:dyDescent="0.25">
      <c r="A299" s="22" t="s">
        <v>537</v>
      </c>
      <c r="B299" s="22" t="s">
        <v>569</v>
      </c>
      <c r="C299" s="22" t="s">
        <v>14</v>
      </c>
      <c r="D299" s="22" t="s">
        <v>600</v>
      </c>
      <c r="E299" s="22" t="s">
        <v>601</v>
      </c>
      <c r="F299" s="20" t="s">
        <v>599</v>
      </c>
      <c r="G299" s="20">
        <v>162</v>
      </c>
      <c r="H299" s="25">
        <v>59292000</v>
      </c>
      <c r="I299" s="26" t="s">
        <v>339</v>
      </c>
      <c r="J299" s="20" t="s">
        <v>911</v>
      </c>
    </row>
    <row r="300" spans="1:10" ht="35.25" customHeight="1" x14ac:dyDescent="0.25">
      <c r="A300" s="22" t="s">
        <v>537</v>
      </c>
      <c r="B300" s="22" t="s">
        <v>569</v>
      </c>
      <c r="C300" s="22" t="s">
        <v>14</v>
      </c>
      <c r="D300" s="22" t="s">
        <v>602</v>
      </c>
      <c r="E300" s="22" t="s">
        <v>601</v>
      </c>
      <c r="F300" s="20" t="s">
        <v>599</v>
      </c>
      <c r="G300" s="20">
        <v>45</v>
      </c>
      <c r="H300" s="25">
        <v>16470000</v>
      </c>
      <c r="I300" s="26" t="s">
        <v>339</v>
      </c>
      <c r="J300" s="20" t="s">
        <v>911</v>
      </c>
    </row>
    <row r="301" spans="1:10" ht="35.25" customHeight="1" x14ac:dyDescent="0.25">
      <c r="A301" s="22" t="s">
        <v>537</v>
      </c>
      <c r="B301" s="22" t="s">
        <v>569</v>
      </c>
      <c r="C301" s="22" t="s">
        <v>14</v>
      </c>
      <c r="D301" s="22" t="s">
        <v>603</v>
      </c>
      <c r="E301" s="22" t="s">
        <v>601</v>
      </c>
      <c r="F301" s="20" t="s">
        <v>599</v>
      </c>
      <c r="G301" s="20">
        <v>10</v>
      </c>
      <c r="H301" s="25">
        <v>3660000</v>
      </c>
      <c r="I301" s="26" t="s">
        <v>339</v>
      </c>
      <c r="J301" s="20" t="s">
        <v>911</v>
      </c>
    </row>
    <row r="302" spans="1:10" ht="35.25" customHeight="1" x14ac:dyDescent="0.25">
      <c r="A302" s="22" t="s">
        <v>537</v>
      </c>
      <c r="B302" s="22" t="s">
        <v>569</v>
      </c>
      <c r="C302" s="22" t="s">
        <v>14</v>
      </c>
      <c r="D302" s="22" t="s">
        <v>604</v>
      </c>
      <c r="E302" s="22" t="s">
        <v>601</v>
      </c>
      <c r="F302" s="20" t="s">
        <v>599</v>
      </c>
      <c r="G302" s="20">
        <v>10</v>
      </c>
      <c r="H302" s="25">
        <v>3660000</v>
      </c>
      <c r="I302" s="26" t="s">
        <v>339</v>
      </c>
      <c r="J302" s="20" t="s">
        <v>911</v>
      </c>
    </row>
    <row r="303" spans="1:10" ht="35.25" customHeight="1" x14ac:dyDescent="0.25">
      <c r="A303" s="22" t="s">
        <v>537</v>
      </c>
      <c r="B303" s="22" t="s">
        <v>569</v>
      </c>
      <c r="C303" s="22" t="s">
        <v>14</v>
      </c>
      <c r="D303" s="22" t="s">
        <v>605</v>
      </c>
      <c r="E303" s="22" t="s">
        <v>606</v>
      </c>
      <c r="F303" s="20" t="s">
        <v>607</v>
      </c>
      <c r="G303" s="20">
        <v>8576</v>
      </c>
      <c r="H303" s="25">
        <v>42880000</v>
      </c>
      <c r="I303" s="26" t="s">
        <v>339</v>
      </c>
      <c r="J303" s="20" t="s">
        <v>78</v>
      </c>
    </row>
    <row r="304" spans="1:10" ht="35.25" customHeight="1" x14ac:dyDescent="0.25">
      <c r="A304" s="22" t="s">
        <v>537</v>
      </c>
      <c r="B304" s="22" t="s">
        <v>569</v>
      </c>
      <c r="C304" s="22" t="s">
        <v>14</v>
      </c>
      <c r="D304" s="22" t="s">
        <v>605</v>
      </c>
      <c r="E304" s="22" t="s">
        <v>608</v>
      </c>
      <c r="F304" s="20" t="s">
        <v>609</v>
      </c>
      <c r="G304" s="20">
        <v>1344</v>
      </c>
      <c r="H304" s="25">
        <v>12096000</v>
      </c>
      <c r="I304" s="26" t="s">
        <v>339</v>
      </c>
      <c r="J304" s="20" t="s">
        <v>78</v>
      </c>
    </row>
    <row r="305" spans="1:10" ht="35.25" customHeight="1" x14ac:dyDescent="0.25">
      <c r="A305" s="22" t="s">
        <v>537</v>
      </c>
      <c r="B305" s="22" t="s">
        <v>569</v>
      </c>
      <c r="C305" s="22" t="s">
        <v>14</v>
      </c>
      <c r="D305" s="22" t="s">
        <v>610</v>
      </c>
      <c r="E305" s="22" t="s">
        <v>611</v>
      </c>
      <c r="F305" s="20" t="s">
        <v>612</v>
      </c>
      <c r="G305" s="20">
        <v>1640</v>
      </c>
      <c r="H305" s="25">
        <v>2952000</v>
      </c>
      <c r="I305" s="26" t="s">
        <v>339</v>
      </c>
      <c r="J305" s="20" t="s">
        <v>78</v>
      </c>
    </row>
    <row r="306" spans="1:10" ht="35.25" customHeight="1" x14ac:dyDescent="0.25">
      <c r="A306" s="22" t="s">
        <v>537</v>
      </c>
      <c r="B306" s="22" t="s">
        <v>569</v>
      </c>
      <c r="C306" s="22" t="s">
        <v>14</v>
      </c>
      <c r="D306" s="22" t="s">
        <v>613</v>
      </c>
      <c r="E306" s="22" t="s">
        <v>614</v>
      </c>
      <c r="F306" s="20" t="s">
        <v>615</v>
      </c>
      <c r="G306" s="20">
        <v>5000</v>
      </c>
      <c r="H306" s="25">
        <v>50000000</v>
      </c>
      <c r="I306" s="26" t="s">
        <v>339</v>
      </c>
      <c r="J306" s="20" t="s">
        <v>78</v>
      </c>
    </row>
    <row r="307" spans="1:10" ht="35.25" customHeight="1" x14ac:dyDescent="0.25">
      <c r="A307" s="22" t="s">
        <v>537</v>
      </c>
      <c r="B307" s="22" t="s">
        <v>569</v>
      </c>
      <c r="C307" s="22" t="s">
        <v>14</v>
      </c>
      <c r="D307" s="22" t="s">
        <v>613</v>
      </c>
      <c r="E307" s="22" t="s">
        <v>616</v>
      </c>
      <c r="F307" s="20" t="s">
        <v>617</v>
      </c>
      <c r="G307" s="20">
        <v>268</v>
      </c>
      <c r="H307" s="25">
        <v>750400</v>
      </c>
      <c r="I307" s="26" t="s">
        <v>339</v>
      </c>
      <c r="J307" s="20" t="s">
        <v>78</v>
      </c>
    </row>
    <row r="308" spans="1:10" ht="35.25" customHeight="1" x14ac:dyDescent="0.25">
      <c r="A308" s="22" t="s">
        <v>537</v>
      </c>
      <c r="B308" s="22" t="s">
        <v>569</v>
      </c>
      <c r="C308" s="22" t="s">
        <v>14</v>
      </c>
      <c r="D308" s="22" t="s">
        <v>613</v>
      </c>
      <c r="E308" s="22" t="s">
        <v>618</v>
      </c>
      <c r="F308" s="20" t="s">
        <v>619</v>
      </c>
      <c r="G308" s="20">
        <v>384</v>
      </c>
      <c r="H308" s="25">
        <v>53760000</v>
      </c>
      <c r="I308" s="26" t="s">
        <v>339</v>
      </c>
      <c r="J308" s="20" t="s">
        <v>78</v>
      </c>
    </row>
    <row r="309" spans="1:10" ht="35.25" customHeight="1" x14ac:dyDescent="0.25">
      <c r="A309" s="22" t="s">
        <v>537</v>
      </c>
      <c r="B309" s="22" t="s">
        <v>569</v>
      </c>
      <c r="C309" s="22" t="s">
        <v>14</v>
      </c>
      <c r="D309" s="22" t="s">
        <v>613</v>
      </c>
      <c r="E309" s="22" t="s">
        <v>620</v>
      </c>
      <c r="F309" s="20" t="s">
        <v>621</v>
      </c>
      <c r="G309" s="20">
        <v>352</v>
      </c>
      <c r="H309" s="25">
        <v>9152000</v>
      </c>
      <c r="I309" s="26" t="s">
        <v>339</v>
      </c>
      <c r="J309" s="20" t="s">
        <v>78</v>
      </c>
    </row>
    <row r="310" spans="1:10" ht="35.25" customHeight="1" x14ac:dyDescent="0.25">
      <c r="A310" s="22" t="s">
        <v>537</v>
      </c>
      <c r="B310" s="22" t="s">
        <v>569</v>
      </c>
      <c r="C310" s="22" t="s">
        <v>14</v>
      </c>
      <c r="D310" s="22" t="s">
        <v>613</v>
      </c>
      <c r="E310" s="22" t="s">
        <v>52</v>
      </c>
      <c r="F310" s="20" t="s">
        <v>622</v>
      </c>
      <c r="G310" s="20">
        <v>732</v>
      </c>
      <c r="H310" s="25">
        <v>5636400</v>
      </c>
      <c r="I310" s="26" t="s">
        <v>339</v>
      </c>
      <c r="J310" s="20" t="s">
        <v>78</v>
      </c>
    </row>
    <row r="311" spans="1:10" ht="35.25" customHeight="1" x14ac:dyDescent="0.25">
      <c r="A311" s="22" t="s">
        <v>537</v>
      </c>
      <c r="B311" s="22" t="s">
        <v>569</v>
      </c>
      <c r="C311" s="22" t="s">
        <v>14</v>
      </c>
      <c r="D311" s="22" t="s">
        <v>613</v>
      </c>
      <c r="E311" s="22" t="s">
        <v>623</v>
      </c>
      <c r="F311" s="20" t="s">
        <v>17</v>
      </c>
      <c r="G311" s="20">
        <v>14532</v>
      </c>
      <c r="H311" s="25">
        <v>50862000</v>
      </c>
      <c r="I311" s="26" t="s">
        <v>339</v>
      </c>
      <c r="J311" s="20" t="s">
        <v>78</v>
      </c>
    </row>
    <row r="312" spans="1:10" ht="35.25" customHeight="1" x14ac:dyDescent="0.25">
      <c r="A312" s="22" t="s">
        <v>537</v>
      </c>
      <c r="B312" s="22" t="s">
        <v>569</v>
      </c>
      <c r="C312" s="22" t="s">
        <v>14</v>
      </c>
      <c r="D312" s="22" t="s">
        <v>111</v>
      </c>
      <c r="E312" s="22" t="s">
        <v>624</v>
      </c>
      <c r="F312" s="20" t="s">
        <v>625</v>
      </c>
      <c r="G312" s="20">
        <v>16</v>
      </c>
      <c r="H312" s="25">
        <v>200000000</v>
      </c>
      <c r="I312" s="26" t="s">
        <v>339</v>
      </c>
      <c r="J312" s="20" t="s">
        <v>111</v>
      </c>
    </row>
    <row r="313" spans="1:10" ht="35.25" customHeight="1" x14ac:dyDescent="0.25">
      <c r="A313" s="22" t="s">
        <v>537</v>
      </c>
      <c r="B313" s="22" t="s">
        <v>569</v>
      </c>
      <c r="C313" s="22" t="s">
        <v>14</v>
      </c>
      <c r="D313" s="22" t="s">
        <v>626</v>
      </c>
      <c r="E313" s="22" t="s">
        <v>627</v>
      </c>
      <c r="F313" s="20" t="s">
        <v>17</v>
      </c>
      <c r="G313" s="20">
        <v>6</v>
      </c>
      <c r="H313" s="25">
        <v>6000000</v>
      </c>
      <c r="I313" s="26" t="s">
        <v>339</v>
      </c>
      <c r="J313" s="20" t="s">
        <v>911</v>
      </c>
    </row>
    <row r="314" spans="1:10" ht="35.25" customHeight="1" x14ac:dyDescent="0.25">
      <c r="A314" s="22" t="s">
        <v>537</v>
      </c>
      <c r="B314" s="22" t="s">
        <v>569</v>
      </c>
      <c r="C314" s="22" t="s">
        <v>14</v>
      </c>
      <c r="D314" s="22" t="s">
        <v>628</v>
      </c>
      <c r="E314" s="22" t="s">
        <v>627</v>
      </c>
      <c r="F314" s="20" t="s">
        <v>17</v>
      </c>
      <c r="G314" s="20">
        <v>2</v>
      </c>
      <c r="H314" s="25">
        <v>300000</v>
      </c>
      <c r="I314" s="26" t="s">
        <v>339</v>
      </c>
      <c r="J314" s="20" t="s">
        <v>911</v>
      </c>
    </row>
    <row r="315" spans="1:10" ht="35.25" customHeight="1" x14ac:dyDescent="0.25">
      <c r="A315" s="22" t="s">
        <v>537</v>
      </c>
      <c r="B315" s="22" t="s">
        <v>569</v>
      </c>
      <c r="C315" s="22" t="s">
        <v>14</v>
      </c>
      <c r="D315" s="22" t="s">
        <v>636</v>
      </c>
      <c r="E315" s="22" t="s">
        <v>637</v>
      </c>
      <c r="F315" s="20" t="s">
        <v>638</v>
      </c>
      <c r="G315" s="20">
        <v>20540</v>
      </c>
      <c r="H315" s="25">
        <v>4108000</v>
      </c>
      <c r="I315" s="26" t="s">
        <v>339</v>
      </c>
      <c r="J315" s="20" t="s">
        <v>78</v>
      </c>
    </row>
    <row r="316" spans="1:10" ht="35.25" customHeight="1" x14ac:dyDescent="0.25">
      <c r="A316" s="22" t="s">
        <v>537</v>
      </c>
      <c r="B316" s="22" t="s">
        <v>569</v>
      </c>
      <c r="C316" s="22" t="s">
        <v>14</v>
      </c>
      <c r="D316" s="22" t="s">
        <v>639</v>
      </c>
      <c r="E316" s="22" t="s">
        <v>640</v>
      </c>
      <c r="F316" s="20" t="s">
        <v>641</v>
      </c>
      <c r="G316" s="20">
        <v>8250</v>
      </c>
      <c r="H316" s="25">
        <v>412500</v>
      </c>
      <c r="I316" s="26" t="s">
        <v>339</v>
      </c>
      <c r="J316" s="20" t="s">
        <v>911</v>
      </c>
    </row>
    <row r="317" spans="1:10" ht="35.25" customHeight="1" x14ac:dyDescent="0.25">
      <c r="A317" s="22" t="s">
        <v>537</v>
      </c>
      <c r="B317" s="22" t="s">
        <v>569</v>
      </c>
      <c r="C317" s="22" t="s">
        <v>14</v>
      </c>
      <c r="D317" s="22" t="s">
        <v>642</v>
      </c>
      <c r="E317" s="22" t="s">
        <v>643</v>
      </c>
      <c r="F317" s="20" t="s">
        <v>638</v>
      </c>
      <c r="G317" s="20">
        <v>15</v>
      </c>
      <c r="H317" s="25">
        <v>450000</v>
      </c>
      <c r="I317" s="26" t="s">
        <v>339</v>
      </c>
      <c r="J317" s="20" t="s">
        <v>911</v>
      </c>
    </row>
    <row r="318" spans="1:10" ht="35.25" customHeight="1" x14ac:dyDescent="0.25">
      <c r="A318" s="22" t="s">
        <v>537</v>
      </c>
      <c r="B318" s="22" t="s">
        <v>569</v>
      </c>
      <c r="C318" s="22" t="s">
        <v>14</v>
      </c>
      <c r="D318" s="22" t="s">
        <v>644</v>
      </c>
      <c r="E318" s="22" t="s">
        <v>645</v>
      </c>
      <c r="F318" s="20" t="s">
        <v>430</v>
      </c>
      <c r="G318" s="20">
        <v>1000</v>
      </c>
      <c r="H318" s="25">
        <v>180000</v>
      </c>
      <c r="I318" s="26" t="s">
        <v>339</v>
      </c>
      <c r="J318" s="20" t="s">
        <v>78</v>
      </c>
    </row>
    <row r="319" spans="1:10" ht="35.25" customHeight="1" x14ac:dyDescent="0.25">
      <c r="A319" s="22" t="s">
        <v>537</v>
      </c>
      <c r="B319" s="22" t="s">
        <v>569</v>
      </c>
      <c r="C319" s="22" t="s">
        <v>14</v>
      </c>
      <c r="D319" s="22" t="s">
        <v>646</v>
      </c>
      <c r="E319" s="22" t="s">
        <v>647</v>
      </c>
      <c r="F319" s="20" t="s">
        <v>638</v>
      </c>
      <c r="G319" s="20">
        <v>10000</v>
      </c>
      <c r="H319" s="25">
        <v>200000</v>
      </c>
      <c r="I319" s="26" t="s">
        <v>339</v>
      </c>
      <c r="J319" s="20" t="s">
        <v>911</v>
      </c>
    </row>
    <row r="320" spans="1:10" ht="35.25" customHeight="1" x14ac:dyDescent="0.25">
      <c r="A320" s="22" t="s">
        <v>537</v>
      </c>
      <c r="B320" s="22" t="s">
        <v>569</v>
      </c>
      <c r="C320" s="22" t="s">
        <v>14</v>
      </c>
      <c r="D320" s="22" t="s">
        <v>549</v>
      </c>
      <c r="E320" s="22" t="s">
        <v>671</v>
      </c>
      <c r="F320" s="20" t="s">
        <v>672</v>
      </c>
      <c r="G320" s="20">
        <v>38685</v>
      </c>
      <c r="H320" s="25">
        <v>23250000</v>
      </c>
      <c r="I320" s="26" t="s">
        <v>339</v>
      </c>
      <c r="J320" s="20" t="s">
        <v>40</v>
      </c>
    </row>
    <row r="321" spans="1:10" ht="35.25" customHeight="1" x14ac:dyDescent="0.25">
      <c r="A321" s="22" t="s">
        <v>537</v>
      </c>
      <c r="B321" s="22" t="s">
        <v>569</v>
      </c>
      <c r="C321" s="22" t="s">
        <v>14</v>
      </c>
      <c r="D321" s="22" t="s">
        <v>562</v>
      </c>
      <c r="E321" s="22" t="s">
        <v>677</v>
      </c>
      <c r="F321" s="20" t="s">
        <v>678</v>
      </c>
      <c r="G321" s="20">
        <v>30</v>
      </c>
      <c r="H321" s="25">
        <v>70000</v>
      </c>
      <c r="I321" s="26" t="s">
        <v>339</v>
      </c>
      <c r="J321" s="20" t="s">
        <v>78</v>
      </c>
    </row>
    <row r="322" spans="1:10" ht="35.25" customHeight="1" x14ac:dyDescent="0.25">
      <c r="A322" s="22" t="s">
        <v>537</v>
      </c>
      <c r="B322" s="22" t="s">
        <v>569</v>
      </c>
      <c r="C322" s="22" t="s">
        <v>14</v>
      </c>
      <c r="D322" s="22" t="s">
        <v>679</v>
      </c>
      <c r="E322" s="22" t="s">
        <v>680</v>
      </c>
      <c r="F322" s="20" t="s">
        <v>681</v>
      </c>
      <c r="G322" s="20">
        <v>30</v>
      </c>
      <c r="H322" s="25">
        <v>140000</v>
      </c>
      <c r="I322" s="26" t="s">
        <v>339</v>
      </c>
      <c r="J322" s="20" t="s">
        <v>78</v>
      </c>
    </row>
    <row r="323" spans="1:10" ht="35.25" customHeight="1" x14ac:dyDescent="0.25">
      <c r="A323" s="22" t="s">
        <v>537</v>
      </c>
      <c r="B323" s="22" t="s">
        <v>569</v>
      </c>
      <c r="C323" s="22" t="s">
        <v>14</v>
      </c>
      <c r="D323" s="22" t="s">
        <v>682</v>
      </c>
      <c r="E323" s="22" t="s">
        <v>683</v>
      </c>
      <c r="F323" s="20" t="s">
        <v>681</v>
      </c>
      <c r="G323" s="20">
        <v>30</v>
      </c>
      <c r="H323" s="25">
        <v>140000</v>
      </c>
      <c r="I323" s="26" t="s">
        <v>339</v>
      </c>
      <c r="J323" s="20" t="s">
        <v>78</v>
      </c>
    </row>
    <row r="324" spans="1:10" ht="35.25" customHeight="1" x14ac:dyDescent="0.25">
      <c r="A324" s="22" t="s">
        <v>537</v>
      </c>
      <c r="B324" s="22" t="s">
        <v>569</v>
      </c>
      <c r="C324" s="22" t="s">
        <v>14</v>
      </c>
      <c r="D324" s="22" t="s">
        <v>684</v>
      </c>
      <c r="E324" s="22" t="s">
        <v>685</v>
      </c>
      <c r="F324" s="20" t="s">
        <v>17</v>
      </c>
      <c r="G324" s="20">
        <v>70</v>
      </c>
      <c r="H324" s="25">
        <v>500000</v>
      </c>
      <c r="I324" s="26" t="s">
        <v>339</v>
      </c>
      <c r="J324" s="20" t="s">
        <v>78</v>
      </c>
    </row>
    <row r="325" spans="1:10" ht="35.25" customHeight="1" x14ac:dyDescent="0.25">
      <c r="A325" s="22" t="s">
        <v>537</v>
      </c>
      <c r="B325" s="22" t="s">
        <v>569</v>
      </c>
      <c r="C325" s="22" t="s">
        <v>14</v>
      </c>
      <c r="D325" s="22" t="s">
        <v>686</v>
      </c>
      <c r="E325" s="22" t="s">
        <v>687</v>
      </c>
      <c r="F325" s="20" t="s">
        <v>17</v>
      </c>
      <c r="G325" s="20">
        <v>500</v>
      </c>
      <c r="H325" s="25">
        <v>2480000</v>
      </c>
      <c r="I325" s="26" t="s">
        <v>339</v>
      </c>
      <c r="J325" s="20" t="s">
        <v>78</v>
      </c>
    </row>
    <row r="326" spans="1:10" ht="35.25" customHeight="1" x14ac:dyDescent="0.25">
      <c r="A326" s="22" t="s">
        <v>537</v>
      </c>
      <c r="B326" s="22" t="s">
        <v>569</v>
      </c>
      <c r="C326" s="22" t="s">
        <v>14</v>
      </c>
      <c r="D326" s="22" t="s">
        <v>688</v>
      </c>
      <c r="E326" s="22" t="s">
        <v>689</v>
      </c>
      <c r="F326" s="20" t="s">
        <v>690</v>
      </c>
      <c r="G326" s="20">
        <v>10</v>
      </c>
      <c r="H326" s="25">
        <v>98875</v>
      </c>
      <c r="I326" s="26" t="s">
        <v>339</v>
      </c>
      <c r="J326" s="20" t="s">
        <v>78</v>
      </c>
    </row>
    <row r="327" spans="1:10" ht="35.25" customHeight="1" x14ac:dyDescent="0.25">
      <c r="A327" s="22" t="s">
        <v>537</v>
      </c>
      <c r="B327" s="22" t="s">
        <v>569</v>
      </c>
      <c r="C327" s="22" t="s">
        <v>14</v>
      </c>
      <c r="D327" s="22" t="s">
        <v>52</v>
      </c>
      <c r="E327" s="22" t="s">
        <v>691</v>
      </c>
      <c r="F327" s="20" t="s">
        <v>638</v>
      </c>
      <c r="G327" s="20">
        <v>250</v>
      </c>
      <c r="H327" s="25">
        <v>250000</v>
      </c>
      <c r="I327" s="26" t="s">
        <v>339</v>
      </c>
      <c r="J327" s="20" t="s">
        <v>78</v>
      </c>
    </row>
    <row r="328" spans="1:10" ht="35.25" customHeight="1" x14ac:dyDescent="0.25">
      <c r="A328" s="22" t="s">
        <v>537</v>
      </c>
      <c r="B328" s="22" t="s">
        <v>569</v>
      </c>
      <c r="C328" s="22" t="s">
        <v>14</v>
      </c>
      <c r="D328" s="22" t="s">
        <v>692</v>
      </c>
      <c r="E328" s="22" t="s">
        <v>693</v>
      </c>
      <c r="F328" s="20" t="s">
        <v>638</v>
      </c>
      <c r="G328" s="20">
        <v>30</v>
      </c>
      <c r="H328" s="25">
        <v>440000</v>
      </c>
      <c r="I328" s="26" t="s">
        <v>339</v>
      </c>
      <c r="J328" s="20" t="s">
        <v>78</v>
      </c>
    </row>
    <row r="329" spans="1:10" ht="35.25" customHeight="1" x14ac:dyDescent="0.25">
      <c r="A329" s="22" t="s">
        <v>537</v>
      </c>
      <c r="B329" s="22" t="s">
        <v>569</v>
      </c>
      <c r="C329" s="22" t="s">
        <v>14</v>
      </c>
      <c r="D329" s="22" t="s">
        <v>694</v>
      </c>
      <c r="E329" s="22" t="s">
        <v>695</v>
      </c>
      <c r="F329" s="20" t="s">
        <v>638</v>
      </c>
      <c r="G329" s="20">
        <v>30</v>
      </c>
      <c r="H329" s="25">
        <v>220000</v>
      </c>
      <c r="I329" s="26" t="s">
        <v>339</v>
      </c>
      <c r="J329" s="20" t="s">
        <v>78</v>
      </c>
    </row>
    <row r="330" spans="1:10" ht="35.25" customHeight="1" x14ac:dyDescent="0.25">
      <c r="A330" s="22" t="s">
        <v>537</v>
      </c>
      <c r="B330" s="22" t="s">
        <v>569</v>
      </c>
      <c r="C330" s="22" t="s">
        <v>14</v>
      </c>
      <c r="D330" s="22" t="s">
        <v>696</v>
      </c>
      <c r="E330" s="22" t="s">
        <v>697</v>
      </c>
      <c r="F330" s="20" t="s">
        <v>638</v>
      </c>
      <c r="G330" s="20">
        <v>26</v>
      </c>
      <c r="H330" s="25">
        <v>1300000</v>
      </c>
      <c r="I330" s="26" t="s">
        <v>339</v>
      </c>
      <c r="J330" s="20" t="s">
        <v>78</v>
      </c>
    </row>
    <row r="331" spans="1:10" ht="35.25" customHeight="1" x14ac:dyDescent="0.25">
      <c r="A331" s="22" t="s">
        <v>537</v>
      </c>
      <c r="B331" s="22" t="s">
        <v>569</v>
      </c>
      <c r="C331" s="22" t="s">
        <v>14</v>
      </c>
      <c r="D331" s="22" t="s">
        <v>698</v>
      </c>
      <c r="E331" s="22" t="s">
        <v>699</v>
      </c>
      <c r="F331" s="20" t="s">
        <v>638</v>
      </c>
      <c r="G331" s="20">
        <v>2</v>
      </c>
      <c r="H331" s="25">
        <v>700000</v>
      </c>
      <c r="I331" s="26" t="s">
        <v>339</v>
      </c>
      <c r="J331" s="20" t="s">
        <v>911</v>
      </c>
    </row>
    <row r="332" spans="1:10" ht="35.25" customHeight="1" x14ac:dyDescent="0.25">
      <c r="A332" s="22" t="s">
        <v>537</v>
      </c>
      <c r="B332" s="22" t="s">
        <v>569</v>
      </c>
      <c r="C332" s="22" t="s">
        <v>14</v>
      </c>
      <c r="D332" s="22" t="s">
        <v>700</v>
      </c>
      <c r="E332" s="22" t="s">
        <v>701</v>
      </c>
      <c r="F332" s="20" t="s">
        <v>638</v>
      </c>
      <c r="G332" s="20">
        <v>1</v>
      </c>
      <c r="H332" s="25">
        <v>80000</v>
      </c>
      <c r="I332" s="26" t="s">
        <v>339</v>
      </c>
      <c r="J332" s="20" t="s">
        <v>911</v>
      </c>
    </row>
    <row r="333" spans="1:10" ht="35.25" customHeight="1" x14ac:dyDescent="0.25">
      <c r="A333" s="22" t="s">
        <v>537</v>
      </c>
      <c r="B333" s="22" t="s">
        <v>569</v>
      </c>
      <c r="C333" s="22" t="s">
        <v>14</v>
      </c>
      <c r="D333" s="22" t="s">
        <v>702</v>
      </c>
      <c r="E333" s="22" t="s">
        <v>703</v>
      </c>
      <c r="F333" s="20" t="s">
        <v>638</v>
      </c>
      <c r="G333" s="20">
        <v>3</v>
      </c>
      <c r="H333" s="25">
        <v>2400000</v>
      </c>
      <c r="I333" s="26" t="s">
        <v>339</v>
      </c>
      <c r="J333" s="20" t="s">
        <v>911</v>
      </c>
    </row>
    <row r="334" spans="1:10" ht="35.25" customHeight="1" x14ac:dyDescent="0.25">
      <c r="A334" s="22" t="s">
        <v>537</v>
      </c>
      <c r="B334" s="22" t="s">
        <v>569</v>
      </c>
      <c r="C334" s="22" t="s">
        <v>14</v>
      </c>
      <c r="D334" s="22" t="s">
        <v>127</v>
      </c>
      <c r="E334" s="22" t="s">
        <v>704</v>
      </c>
      <c r="F334" s="20" t="s">
        <v>17</v>
      </c>
      <c r="G334" s="20">
        <v>40</v>
      </c>
      <c r="H334" s="25">
        <v>200000</v>
      </c>
      <c r="I334" s="26" t="s">
        <v>339</v>
      </c>
      <c r="J334" s="20" t="s">
        <v>78</v>
      </c>
    </row>
    <row r="335" spans="1:10" ht="35.25" customHeight="1" x14ac:dyDescent="0.25">
      <c r="A335" s="22" t="s">
        <v>537</v>
      </c>
      <c r="B335" s="22" t="s">
        <v>569</v>
      </c>
      <c r="C335" s="22" t="s">
        <v>14</v>
      </c>
      <c r="D335" s="22" t="s">
        <v>705</v>
      </c>
      <c r="E335" s="22" t="s">
        <v>706</v>
      </c>
      <c r="F335" s="20" t="s">
        <v>707</v>
      </c>
      <c r="G335" s="20">
        <v>12</v>
      </c>
      <c r="H335" s="25">
        <v>120000</v>
      </c>
      <c r="I335" s="26" t="s">
        <v>339</v>
      </c>
      <c r="J335" s="20" t="s">
        <v>78</v>
      </c>
    </row>
    <row r="336" spans="1:10" ht="35.25" customHeight="1" x14ac:dyDescent="0.25">
      <c r="A336" s="22" t="s">
        <v>537</v>
      </c>
      <c r="B336" s="22" t="s">
        <v>569</v>
      </c>
      <c r="C336" s="22" t="s">
        <v>14</v>
      </c>
      <c r="D336" s="22" t="s">
        <v>708</v>
      </c>
      <c r="E336" s="22" t="s">
        <v>709</v>
      </c>
      <c r="F336" s="20" t="s">
        <v>638</v>
      </c>
      <c r="G336" s="20">
        <v>1</v>
      </c>
      <c r="H336" s="25">
        <v>50000</v>
      </c>
      <c r="I336" s="26" t="s">
        <v>339</v>
      </c>
      <c r="J336" s="20" t="s">
        <v>911</v>
      </c>
    </row>
    <row r="337" spans="1:10" ht="35.25" customHeight="1" x14ac:dyDescent="0.25">
      <c r="A337" s="22" t="s">
        <v>537</v>
      </c>
      <c r="B337" s="22" t="s">
        <v>569</v>
      </c>
      <c r="C337" s="22" t="s">
        <v>14</v>
      </c>
      <c r="D337" s="22" t="s">
        <v>710</v>
      </c>
      <c r="E337" s="22" t="s">
        <v>711</v>
      </c>
      <c r="F337" s="20" t="s">
        <v>638</v>
      </c>
      <c r="G337" s="20">
        <v>12</v>
      </c>
      <c r="H337" s="25">
        <v>1200000</v>
      </c>
      <c r="I337" s="26" t="s">
        <v>339</v>
      </c>
      <c r="J337" s="20" t="s">
        <v>911</v>
      </c>
    </row>
    <row r="338" spans="1:10" ht="35.25" customHeight="1" x14ac:dyDescent="0.25">
      <c r="A338" s="22" t="s">
        <v>537</v>
      </c>
      <c r="B338" s="22" t="s">
        <v>569</v>
      </c>
      <c r="C338" s="22" t="s">
        <v>14</v>
      </c>
      <c r="D338" s="22" t="s">
        <v>712</v>
      </c>
      <c r="E338" s="22" t="s">
        <v>713</v>
      </c>
      <c r="F338" s="20" t="s">
        <v>408</v>
      </c>
      <c r="G338" s="20">
        <v>12</v>
      </c>
      <c r="H338" s="25">
        <v>70000</v>
      </c>
      <c r="I338" s="26" t="s">
        <v>339</v>
      </c>
      <c r="J338" s="20" t="s">
        <v>340</v>
      </c>
    </row>
    <row r="339" spans="1:10" ht="35.25" customHeight="1" x14ac:dyDescent="0.25">
      <c r="A339" s="22" t="s">
        <v>537</v>
      </c>
      <c r="B339" s="22" t="s">
        <v>569</v>
      </c>
      <c r="C339" s="22" t="s">
        <v>14</v>
      </c>
      <c r="D339" s="22" t="s">
        <v>714</v>
      </c>
      <c r="E339" s="22" t="s">
        <v>715</v>
      </c>
      <c r="F339" s="20" t="s">
        <v>716</v>
      </c>
      <c r="G339" s="20">
        <v>30</v>
      </c>
      <c r="H339" s="25">
        <v>200000</v>
      </c>
      <c r="I339" s="26" t="s">
        <v>339</v>
      </c>
      <c r="J339" s="20" t="s">
        <v>78</v>
      </c>
    </row>
    <row r="340" spans="1:10" ht="35.25" customHeight="1" x14ac:dyDescent="0.25">
      <c r="A340" s="22" t="s">
        <v>537</v>
      </c>
      <c r="B340" s="22" t="s">
        <v>569</v>
      </c>
      <c r="C340" s="22" t="s">
        <v>14</v>
      </c>
      <c r="D340" s="22" t="s">
        <v>717</v>
      </c>
      <c r="E340" s="22" t="s">
        <v>718</v>
      </c>
      <c r="F340" s="20" t="s">
        <v>408</v>
      </c>
      <c r="G340" s="20">
        <v>6</v>
      </c>
      <c r="H340" s="25">
        <v>700000</v>
      </c>
      <c r="I340" s="26" t="s">
        <v>339</v>
      </c>
      <c r="J340" s="20" t="s">
        <v>78</v>
      </c>
    </row>
    <row r="341" spans="1:10" ht="35.25" customHeight="1" x14ac:dyDescent="0.25">
      <c r="A341" s="22" t="s">
        <v>537</v>
      </c>
      <c r="B341" s="22" t="s">
        <v>569</v>
      </c>
      <c r="C341" s="22" t="s">
        <v>14</v>
      </c>
      <c r="D341" s="22" t="s">
        <v>719</v>
      </c>
      <c r="E341" s="22" t="s">
        <v>720</v>
      </c>
      <c r="F341" s="20" t="s">
        <v>721</v>
      </c>
      <c r="G341" s="20">
        <v>3</v>
      </c>
      <c r="H341" s="25">
        <v>60000</v>
      </c>
      <c r="I341" s="26" t="s">
        <v>339</v>
      </c>
      <c r="J341" s="20" t="s">
        <v>911</v>
      </c>
    </row>
    <row r="342" spans="1:10" ht="35.25" customHeight="1" x14ac:dyDescent="0.25">
      <c r="A342" s="22" t="s">
        <v>537</v>
      </c>
      <c r="B342" s="22" t="s">
        <v>569</v>
      </c>
      <c r="C342" s="22" t="s">
        <v>14</v>
      </c>
      <c r="D342" s="22" t="s">
        <v>724</v>
      </c>
      <c r="E342" s="22" t="s">
        <v>725</v>
      </c>
      <c r="F342" s="20" t="s">
        <v>638</v>
      </c>
      <c r="G342" s="20">
        <v>5</v>
      </c>
      <c r="H342" s="25">
        <v>750000</v>
      </c>
      <c r="I342" s="26" t="s">
        <v>339</v>
      </c>
      <c r="J342" s="20" t="s">
        <v>911</v>
      </c>
    </row>
    <row r="343" spans="1:10" ht="35.25" customHeight="1" x14ac:dyDescent="0.25">
      <c r="A343" s="22" t="s">
        <v>537</v>
      </c>
      <c r="B343" s="22" t="s">
        <v>569</v>
      </c>
      <c r="C343" s="22" t="s">
        <v>14</v>
      </c>
      <c r="D343" s="22" t="s">
        <v>726</v>
      </c>
      <c r="E343" s="22" t="s">
        <v>727</v>
      </c>
      <c r="F343" s="20" t="s">
        <v>638</v>
      </c>
      <c r="G343" s="20">
        <v>1</v>
      </c>
      <c r="H343" s="25">
        <v>2000000</v>
      </c>
      <c r="I343" s="26" t="s">
        <v>339</v>
      </c>
      <c r="J343" s="20" t="s">
        <v>911</v>
      </c>
    </row>
    <row r="344" spans="1:10" ht="35.25" customHeight="1" x14ac:dyDescent="0.25">
      <c r="A344" s="22" t="s">
        <v>537</v>
      </c>
      <c r="B344" s="22" t="s">
        <v>569</v>
      </c>
      <c r="C344" s="22" t="s">
        <v>14</v>
      </c>
      <c r="D344" s="22" t="s">
        <v>726</v>
      </c>
      <c r="E344" s="22" t="s">
        <v>728</v>
      </c>
      <c r="F344" s="20" t="s">
        <v>638</v>
      </c>
      <c r="G344" s="20">
        <v>6</v>
      </c>
      <c r="H344" s="25">
        <v>18000000</v>
      </c>
      <c r="I344" s="26" t="s">
        <v>339</v>
      </c>
      <c r="J344" s="20" t="s">
        <v>911</v>
      </c>
    </row>
    <row r="345" spans="1:10" ht="35.25" customHeight="1" x14ac:dyDescent="0.25">
      <c r="A345" s="22" t="s">
        <v>537</v>
      </c>
      <c r="B345" s="22" t="s">
        <v>569</v>
      </c>
      <c r="C345" s="22" t="s">
        <v>14</v>
      </c>
      <c r="D345" s="22" t="s">
        <v>726</v>
      </c>
      <c r="E345" s="22" t="s">
        <v>729</v>
      </c>
      <c r="F345" s="20" t="s">
        <v>430</v>
      </c>
      <c r="G345" s="20">
        <v>3</v>
      </c>
      <c r="H345" s="25">
        <v>3000000</v>
      </c>
      <c r="I345" s="26" t="s">
        <v>339</v>
      </c>
      <c r="J345" s="20" t="s">
        <v>911</v>
      </c>
    </row>
    <row r="346" spans="1:10" ht="35.25" customHeight="1" x14ac:dyDescent="0.25">
      <c r="A346" s="22" t="s">
        <v>537</v>
      </c>
      <c r="B346" s="22" t="s">
        <v>569</v>
      </c>
      <c r="C346" s="22" t="s">
        <v>14</v>
      </c>
      <c r="D346" s="22" t="s">
        <v>730</v>
      </c>
      <c r="E346" s="22" t="s">
        <v>731</v>
      </c>
      <c r="F346" s="20" t="s">
        <v>638</v>
      </c>
      <c r="G346" s="20">
        <v>7</v>
      </c>
      <c r="H346" s="25">
        <v>6300000</v>
      </c>
      <c r="I346" s="26" t="s">
        <v>339</v>
      </c>
      <c r="J346" s="20" t="s">
        <v>911</v>
      </c>
    </row>
    <row r="347" spans="1:10" ht="35.25" customHeight="1" x14ac:dyDescent="0.25">
      <c r="A347" s="22" t="s">
        <v>537</v>
      </c>
      <c r="B347" s="22" t="s">
        <v>569</v>
      </c>
      <c r="C347" s="22" t="s">
        <v>14</v>
      </c>
      <c r="D347" s="22" t="s">
        <v>732</v>
      </c>
      <c r="E347" s="22" t="s">
        <v>733</v>
      </c>
      <c r="F347" s="20" t="s">
        <v>638</v>
      </c>
      <c r="G347" s="20">
        <v>39</v>
      </c>
      <c r="H347" s="25">
        <v>1248000</v>
      </c>
      <c r="I347" s="26" t="s">
        <v>339</v>
      </c>
      <c r="J347" s="20" t="s">
        <v>911</v>
      </c>
    </row>
    <row r="348" spans="1:10" ht="35.25" customHeight="1" x14ac:dyDescent="0.25">
      <c r="A348" s="22" t="s">
        <v>537</v>
      </c>
      <c r="B348" s="22" t="s">
        <v>569</v>
      </c>
      <c r="C348" s="22" t="s">
        <v>14</v>
      </c>
      <c r="D348" s="22" t="s">
        <v>734</v>
      </c>
      <c r="E348" s="22" t="s">
        <v>735</v>
      </c>
      <c r="F348" s="20" t="s">
        <v>638</v>
      </c>
      <c r="G348" s="20">
        <v>720</v>
      </c>
      <c r="H348" s="25">
        <v>250000</v>
      </c>
      <c r="I348" s="26" t="s">
        <v>339</v>
      </c>
      <c r="J348" s="20" t="s">
        <v>911</v>
      </c>
    </row>
    <row r="349" spans="1:10" ht="35.25" customHeight="1" x14ac:dyDescent="0.25">
      <c r="A349" s="22" t="s">
        <v>537</v>
      </c>
      <c r="B349" s="22" t="s">
        <v>569</v>
      </c>
      <c r="C349" s="22" t="s">
        <v>14</v>
      </c>
      <c r="D349" s="22" t="s">
        <v>736</v>
      </c>
      <c r="E349" s="22" t="s">
        <v>737</v>
      </c>
      <c r="F349" s="20" t="s">
        <v>638</v>
      </c>
      <c r="G349" s="20">
        <v>20</v>
      </c>
      <c r="H349" s="25">
        <v>540000</v>
      </c>
      <c r="I349" s="26" t="s">
        <v>339</v>
      </c>
      <c r="J349" s="20" t="s">
        <v>911</v>
      </c>
    </row>
    <row r="350" spans="1:10" ht="35.25" customHeight="1" x14ac:dyDescent="0.25">
      <c r="A350" s="22" t="s">
        <v>537</v>
      </c>
      <c r="B350" s="22" t="s">
        <v>569</v>
      </c>
      <c r="C350" s="22" t="s">
        <v>14</v>
      </c>
      <c r="D350" s="22" t="s">
        <v>746</v>
      </c>
      <c r="E350" s="22" t="s">
        <v>747</v>
      </c>
      <c r="F350" s="20" t="s">
        <v>748</v>
      </c>
      <c r="G350" s="20">
        <v>3</v>
      </c>
      <c r="H350" s="25" t="s">
        <v>76</v>
      </c>
      <c r="I350" s="26" t="s">
        <v>339</v>
      </c>
      <c r="J350" s="20" t="s">
        <v>910</v>
      </c>
    </row>
    <row r="351" spans="1:10" ht="35.25" customHeight="1" x14ac:dyDescent="0.25">
      <c r="A351" s="22" t="s">
        <v>537</v>
      </c>
      <c r="B351" s="22" t="s">
        <v>569</v>
      </c>
      <c r="C351" s="22" t="s">
        <v>14</v>
      </c>
      <c r="D351" s="22" t="s">
        <v>549</v>
      </c>
      <c r="E351" s="22" t="s">
        <v>749</v>
      </c>
      <c r="F351" s="20" t="s">
        <v>672</v>
      </c>
      <c r="G351" s="20" t="s">
        <v>123</v>
      </c>
      <c r="H351" s="25">
        <v>123959856</v>
      </c>
      <c r="I351" s="26" t="s">
        <v>339</v>
      </c>
      <c r="J351" s="20" t="s">
        <v>40</v>
      </c>
    </row>
    <row r="352" spans="1:10" ht="35.25" customHeight="1" x14ac:dyDescent="0.25">
      <c r="A352" s="22" t="s">
        <v>537</v>
      </c>
      <c r="B352" s="22" t="s">
        <v>569</v>
      </c>
      <c r="C352" s="22" t="s">
        <v>14</v>
      </c>
      <c r="D352" s="22" t="s">
        <v>751</v>
      </c>
      <c r="E352" s="22" t="s">
        <v>752</v>
      </c>
      <c r="F352" s="20" t="s">
        <v>394</v>
      </c>
      <c r="G352" s="20">
        <v>568</v>
      </c>
      <c r="H352" s="25">
        <v>1249600</v>
      </c>
      <c r="I352" s="26" t="s">
        <v>339</v>
      </c>
      <c r="J352" s="20" t="s">
        <v>78</v>
      </c>
    </row>
    <row r="353" spans="1:10" ht="35.25" customHeight="1" x14ac:dyDescent="0.25">
      <c r="A353" s="22" t="s">
        <v>537</v>
      </c>
      <c r="B353" s="22" t="s">
        <v>569</v>
      </c>
      <c r="C353" s="22" t="s">
        <v>14</v>
      </c>
      <c r="D353" s="22" t="s">
        <v>753</v>
      </c>
      <c r="E353" s="22" t="s">
        <v>754</v>
      </c>
      <c r="F353" s="20" t="s">
        <v>755</v>
      </c>
      <c r="G353" s="20">
        <v>5820</v>
      </c>
      <c r="H353" s="25">
        <v>6984000</v>
      </c>
      <c r="I353" s="26" t="s">
        <v>339</v>
      </c>
      <c r="J353" s="20" t="s">
        <v>78</v>
      </c>
    </row>
    <row r="354" spans="1:10" ht="35.25" customHeight="1" x14ac:dyDescent="0.25">
      <c r="A354" s="22" t="s">
        <v>537</v>
      </c>
      <c r="B354" s="22" t="s">
        <v>569</v>
      </c>
      <c r="C354" s="22" t="s">
        <v>14</v>
      </c>
      <c r="D354" s="22" t="s">
        <v>756</v>
      </c>
      <c r="E354" s="22" t="s">
        <v>757</v>
      </c>
      <c r="F354" s="20" t="s">
        <v>394</v>
      </c>
      <c r="G354" s="20">
        <v>225</v>
      </c>
      <c r="H354" s="25">
        <v>1687500</v>
      </c>
      <c r="I354" s="26" t="s">
        <v>339</v>
      </c>
      <c r="J354" s="20" t="s">
        <v>78</v>
      </c>
    </row>
    <row r="355" spans="1:10" ht="35.25" customHeight="1" x14ac:dyDescent="0.25">
      <c r="A355" s="22" t="s">
        <v>537</v>
      </c>
      <c r="B355" s="22" t="s">
        <v>569</v>
      </c>
      <c r="C355" s="22" t="s">
        <v>14</v>
      </c>
      <c r="D355" s="22" t="s">
        <v>758</v>
      </c>
      <c r="E355" s="22" t="s">
        <v>759</v>
      </c>
      <c r="F355" s="20" t="s">
        <v>394</v>
      </c>
      <c r="G355" s="20">
        <v>1418</v>
      </c>
      <c r="H355" s="25">
        <v>2127000</v>
      </c>
      <c r="I355" s="26" t="s">
        <v>339</v>
      </c>
      <c r="J355" s="20" t="s">
        <v>78</v>
      </c>
    </row>
    <row r="356" spans="1:10" ht="35.25" customHeight="1" x14ac:dyDescent="0.25">
      <c r="A356" s="22" t="s">
        <v>537</v>
      </c>
      <c r="B356" s="22" t="s">
        <v>569</v>
      </c>
      <c r="C356" s="22" t="s">
        <v>14</v>
      </c>
      <c r="D356" s="22" t="s">
        <v>760</v>
      </c>
      <c r="E356" s="22" t="s">
        <v>761</v>
      </c>
      <c r="F356" s="20" t="s">
        <v>762</v>
      </c>
      <c r="G356" s="20">
        <v>550</v>
      </c>
      <c r="H356" s="25">
        <v>797500</v>
      </c>
      <c r="I356" s="26" t="s">
        <v>339</v>
      </c>
      <c r="J356" s="20" t="s">
        <v>78</v>
      </c>
    </row>
    <row r="357" spans="1:10" ht="35.25" customHeight="1" x14ac:dyDescent="0.25">
      <c r="A357" s="22" t="s">
        <v>537</v>
      </c>
      <c r="B357" s="22" t="s">
        <v>569</v>
      </c>
      <c r="C357" s="22" t="s">
        <v>14</v>
      </c>
      <c r="D357" s="22" t="s">
        <v>763</v>
      </c>
      <c r="E357" s="22" t="s">
        <v>764</v>
      </c>
      <c r="F357" s="20" t="s">
        <v>765</v>
      </c>
      <c r="G357" s="20">
        <v>1450</v>
      </c>
      <c r="H357" s="25">
        <v>761250</v>
      </c>
      <c r="I357" s="26" t="s">
        <v>339</v>
      </c>
      <c r="J357" s="20" t="s">
        <v>78</v>
      </c>
    </row>
    <row r="358" spans="1:10" ht="35.25" customHeight="1" x14ac:dyDescent="0.25">
      <c r="A358" s="22" t="s">
        <v>537</v>
      </c>
      <c r="B358" s="22" t="s">
        <v>569</v>
      </c>
      <c r="C358" s="22" t="s">
        <v>14</v>
      </c>
      <c r="D358" s="22" t="s">
        <v>766</v>
      </c>
      <c r="E358" s="22" t="s">
        <v>767</v>
      </c>
      <c r="F358" s="20" t="s">
        <v>17</v>
      </c>
      <c r="G358" s="20">
        <v>600</v>
      </c>
      <c r="H358" s="25">
        <v>600000</v>
      </c>
      <c r="I358" s="26" t="s">
        <v>339</v>
      </c>
      <c r="J358" s="20" t="s">
        <v>78</v>
      </c>
    </row>
    <row r="359" spans="1:10" ht="35.25" customHeight="1" x14ac:dyDescent="0.25">
      <c r="A359" s="22" t="s">
        <v>537</v>
      </c>
      <c r="B359" s="22" t="s">
        <v>569</v>
      </c>
      <c r="C359" s="22" t="s">
        <v>14</v>
      </c>
      <c r="D359" s="22" t="s">
        <v>768</v>
      </c>
      <c r="E359" s="22" t="s">
        <v>769</v>
      </c>
      <c r="F359" s="20" t="s">
        <v>17</v>
      </c>
      <c r="G359" s="20">
        <v>20</v>
      </c>
      <c r="H359" s="25">
        <v>20000</v>
      </c>
      <c r="I359" s="26" t="s">
        <v>339</v>
      </c>
      <c r="J359" s="20" t="s">
        <v>78</v>
      </c>
    </row>
    <row r="360" spans="1:10" ht="35.25" customHeight="1" x14ac:dyDescent="0.25">
      <c r="A360" s="22" t="s">
        <v>537</v>
      </c>
      <c r="B360" s="22" t="s">
        <v>569</v>
      </c>
      <c r="C360" s="22" t="s">
        <v>14</v>
      </c>
      <c r="D360" s="22" t="s">
        <v>770</v>
      </c>
      <c r="E360" s="22" t="s">
        <v>771</v>
      </c>
      <c r="F360" s="20" t="s">
        <v>17</v>
      </c>
      <c r="G360" s="20">
        <v>70</v>
      </c>
      <c r="H360" s="25">
        <v>70000</v>
      </c>
      <c r="I360" s="26" t="s">
        <v>339</v>
      </c>
      <c r="J360" s="20" t="s">
        <v>78</v>
      </c>
    </row>
    <row r="361" spans="1:10" ht="35.25" customHeight="1" x14ac:dyDescent="0.25">
      <c r="A361" s="22" t="s">
        <v>537</v>
      </c>
      <c r="B361" s="22" t="s">
        <v>569</v>
      </c>
      <c r="C361" s="22" t="s">
        <v>14</v>
      </c>
      <c r="D361" s="22" t="s">
        <v>772</v>
      </c>
      <c r="E361" s="22" t="s">
        <v>752</v>
      </c>
      <c r="F361" s="20" t="s">
        <v>612</v>
      </c>
      <c r="G361" s="20">
        <v>90</v>
      </c>
      <c r="H361" s="25">
        <v>198000</v>
      </c>
      <c r="I361" s="26" t="s">
        <v>339</v>
      </c>
      <c r="J361" s="20" t="s">
        <v>78</v>
      </c>
    </row>
    <row r="362" spans="1:10" ht="35.25" customHeight="1" x14ac:dyDescent="0.25">
      <c r="A362" s="22" t="s">
        <v>537</v>
      </c>
      <c r="B362" s="22" t="s">
        <v>773</v>
      </c>
      <c r="C362" s="22" t="s">
        <v>14</v>
      </c>
      <c r="D362" s="22" t="s">
        <v>774</v>
      </c>
      <c r="E362" s="22" t="s">
        <v>775</v>
      </c>
      <c r="F362" s="20" t="s">
        <v>776</v>
      </c>
      <c r="G362" s="20">
        <v>3000</v>
      </c>
      <c r="H362" s="25">
        <v>33060000</v>
      </c>
      <c r="I362" s="26" t="s">
        <v>344</v>
      </c>
      <c r="J362" s="20" t="s">
        <v>239</v>
      </c>
    </row>
    <row r="363" spans="1:10" ht="35.25" customHeight="1" x14ac:dyDescent="0.25">
      <c r="A363" s="22" t="s">
        <v>537</v>
      </c>
      <c r="B363" s="22" t="s">
        <v>773</v>
      </c>
      <c r="C363" s="22" t="s">
        <v>14</v>
      </c>
      <c r="D363" s="22" t="s">
        <v>777</v>
      </c>
      <c r="E363" s="22" t="s">
        <v>778</v>
      </c>
      <c r="F363" s="20" t="s">
        <v>615</v>
      </c>
      <c r="G363" s="20">
        <v>50</v>
      </c>
      <c r="H363" s="25">
        <v>55100000</v>
      </c>
      <c r="I363" s="26" t="s">
        <v>344</v>
      </c>
      <c r="J363" s="20" t="s">
        <v>239</v>
      </c>
    </row>
    <row r="364" spans="1:10" ht="35.25" customHeight="1" x14ac:dyDescent="0.25">
      <c r="A364" s="22" t="s">
        <v>537</v>
      </c>
      <c r="B364" s="22" t="s">
        <v>773</v>
      </c>
      <c r="C364" s="22" t="s">
        <v>14</v>
      </c>
      <c r="D364" s="22" t="s">
        <v>779</v>
      </c>
      <c r="E364" s="22" t="s">
        <v>780</v>
      </c>
      <c r="F364" s="20" t="s">
        <v>781</v>
      </c>
      <c r="G364" s="20">
        <v>10</v>
      </c>
      <c r="H364" s="25">
        <v>200000</v>
      </c>
      <c r="I364" s="26" t="s">
        <v>344</v>
      </c>
      <c r="J364" s="20" t="s">
        <v>239</v>
      </c>
    </row>
    <row r="365" spans="1:10" ht="35.25" customHeight="1" x14ac:dyDescent="0.25">
      <c r="A365" s="22" t="s">
        <v>537</v>
      </c>
      <c r="B365" s="22" t="s">
        <v>773</v>
      </c>
      <c r="C365" s="22" t="s">
        <v>14</v>
      </c>
      <c r="D365" s="22" t="s">
        <v>779</v>
      </c>
      <c r="E365" s="22" t="s">
        <v>782</v>
      </c>
      <c r="F365" s="20" t="s">
        <v>783</v>
      </c>
      <c r="G365" s="20">
        <v>15</v>
      </c>
      <c r="H365" s="25">
        <v>1050000</v>
      </c>
      <c r="I365" s="26" t="s">
        <v>344</v>
      </c>
      <c r="J365" s="20" t="s">
        <v>239</v>
      </c>
    </row>
    <row r="366" spans="1:10" ht="35.25" customHeight="1" x14ac:dyDescent="0.25">
      <c r="A366" s="22" t="s">
        <v>537</v>
      </c>
      <c r="B366" s="22" t="s">
        <v>773</v>
      </c>
      <c r="C366" s="22" t="s">
        <v>14</v>
      </c>
      <c r="D366" s="22" t="s">
        <v>779</v>
      </c>
      <c r="E366" s="22" t="s">
        <v>784</v>
      </c>
      <c r="F366" s="20" t="s">
        <v>785</v>
      </c>
      <c r="G366" s="20">
        <v>20</v>
      </c>
      <c r="H366" s="25">
        <v>900000</v>
      </c>
      <c r="I366" s="26" t="s">
        <v>344</v>
      </c>
      <c r="J366" s="20" t="s">
        <v>239</v>
      </c>
    </row>
    <row r="367" spans="1:10" ht="35.25" customHeight="1" x14ac:dyDescent="0.25">
      <c r="A367" s="22" t="s">
        <v>537</v>
      </c>
      <c r="B367" s="22" t="s">
        <v>773</v>
      </c>
      <c r="C367" s="22" t="s">
        <v>14</v>
      </c>
      <c r="D367" s="22" t="s">
        <v>197</v>
      </c>
      <c r="E367" s="22" t="s">
        <v>786</v>
      </c>
      <c r="F367" s="20" t="s">
        <v>787</v>
      </c>
      <c r="G367" s="20">
        <v>175</v>
      </c>
      <c r="H367" s="25">
        <v>3500000</v>
      </c>
      <c r="I367" s="26" t="s">
        <v>344</v>
      </c>
      <c r="J367" s="20" t="s">
        <v>78</v>
      </c>
    </row>
    <row r="368" spans="1:10" ht="35.25" customHeight="1" x14ac:dyDescent="0.25">
      <c r="A368" s="22" t="s">
        <v>537</v>
      </c>
      <c r="B368" s="22" t="s">
        <v>773</v>
      </c>
      <c r="C368" s="22" t="s">
        <v>14</v>
      </c>
      <c r="D368" s="22" t="s">
        <v>197</v>
      </c>
      <c r="E368" s="22" t="s">
        <v>788</v>
      </c>
      <c r="F368" s="20" t="s">
        <v>789</v>
      </c>
      <c r="G368" s="20">
        <v>300</v>
      </c>
      <c r="H368" s="25">
        <v>2190000</v>
      </c>
      <c r="I368" s="26" t="s">
        <v>344</v>
      </c>
      <c r="J368" s="20" t="s">
        <v>78</v>
      </c>
    </row>
    <row r="369" spans="1:10" ht="35.25" customHeight="1" x14ac:dyDescent="0.25">
      <c r="A369" s="22" t="s">
        <v>537</v>
      </c>
      <c r="B369" s="22" t="s">
        <v>773</v>
      </c>
      <c r="C369" s="22" t="s">
        <v>14</v>
      </c>
      <c r="D369" s="22" t="s">
        <v>197</v>
      </c>
      <c r="E369" s="22" t="s">
        <v>790</v>
      </c>
      <c r="F369" s="20" t="s">
        <v>789</v>
      </c>
      <c r="G369" s="20">
        <v>300</v>
      </c>
      <c r="H369" s="25">
        <v>2190000</v>
      </c>
      <c r="I369" s="26" t="s">
        <v>344</v>
      </c>
      <c r="J369" s="20" t="s">
        <v>78</v>
      </c>
    </row>
    <row r="370" spans="1:10" ht="35.25" customHeight="1" x14ac:dyDescent="0.25">
      <c r="A370" s="22" t="s">
        <v>537</v>
      </c>
      <c r="B370" s="22" t="s">
        <v>773</v>
      </c>
      <c r="C370" s="22" t="s">
        <v>14</v>
      </c>
      <c r="D370" s="22" t="s">
        <v>197</v>
      </c>
      <c r="E370" s="22" t="s">
        <v>791</v>
      </c>
      <c r="F370" s="20" t="s">
        <v>789</v>
      </c>
      <c r="G370" s="20">
        <v>300</v>
      </c>
      <c r="H370" s="25">
        <v>2190000</v>
      </c>
      <c r="I370" s="26" t="s">
        <v>344</v>
      </c>
      <c r="J370" s="20" t="s">
        <v>78</v>
      </c>
    </row>
    <row r="371" spans="1:10" ht="35.25" customHeight="1" x14ac:dyDescent="0.25">
      <c r="A371" s="22" t="s">
        <v>537</v>
      </c>
      <c r="B371" s="22" t="s">
        <v>773</v>
      </c>
      <c r="C371" s="22" t="s">
        <v>14</v>
      </c>
      <c r="D371" s="22" t="s">
        <v>197</v>
      </c>
      <c r="E371" s="22" t="s">
        <v>792</v>
      </c>
      <c r="F371" s="20" t="s">
        <v>789</v>
      </c>
      <c r="G371" s="20">
        <v>100</v>
      </c>
      <c r="H371" s="25">
        <v>750000</v>
      </c>
      <c r="I371" s="26" t="s">
        <v>344</v>
      </c>
      <c r="J371" s="20" t="s">
        <v>78</v>
      </c>
    </row>
    <row r="372" spans="1:10" ht="35.25" customHeight="1" x14ac:dyDescent="0.25">
      <c r="A372" s="22" t="s">
        <v>537</v>
      </c>
      <c r="B372" s="22" t="s">
        <v>773</v>
      </c>
      <c r="C372" s="22" t="s">
        <v>14</v>
      </c>
      <c r="D372" s="22" t="s">
        <v>197</v>
      </c>
      <c r="E372" s="22" t="s">
        <v>793</v>
      </c>
      <c r="F372" s="20" t="s">
        <v>794</v>
      </c>
      <c r="G372" s="20">
        <v>50</v>
      </c>
      <c r="H372" s="25">
        <v>500000</v>
      </c>
      <c r="I372" s="26" t="s">
        <v>344</v>
      </c>
      <c r="J372" s="20" t="s">
        <v>78</v>
      </c>
    </row>
    <row r="373" spans="1:10" ht="35.25" customHeight="1" x14ac:dyDescent="0.25">
      <c r="A373" s="22" t="s">
        <v>537</v>
      </c>
      <c r="B373" s="22" t="s">
        <v>773</v>
      </c>
      <c r="C373" s="22" t="s">
        <v>14</v>
      </c>
      <c r="D373" s="22" t="s">
        <v>779</v>
      </c>
      <c r="E373" s="22" t="s">
        <v>795</v>
      </c>
      <c r="F373" s="20" t="s">
        <v>796</v>
      </c>
      <c r="G373" s="20">
        <v>25</v>
      </c>
      <c r="H373" s="25">
        <v>27750000</v>
      </c>
      <c r="I373" s="26" t="s">
        <v>344</v>
      </c>
      <c r="J373" s="20" t="s">
        <v>239</v>
      </c>
    </row>
    <row r="374" spans="1:10" ht="35.25" customHeight="1" x14ac:dyDescent="0.25">
      <c r="A374" s="22" t="s">
        <v>537</v>
      </c>
      <c r="B374" s="22" t="s">
        <v>773</v>
      </c>
      <c r="C374" s="22" t="s">
        <v>14</v>
      </c>
      <c r="D374" s="22" t="s">
        <v>779</v>
      </c>
      <c r="E374" s="22" t="s">
        <v>797</v>
      </c>
      <c r="F374" s="20" t="s">
        <v>798</v>
      </c>
      <c r="G374" s="20">
        <v>40</v>
      </c>
      <c r="H374" s="25">
        <v>48400000</v>
      </c>
      <c r="I374" s="26" t="s">
        <v>344</v>
      </c>
      <c r="J374" s="20" t="s">
        <v>239</v>
      </c>
    </row>
    <row r="375" spans="1:10" ht="35.25" customHeight="1" x14ac:dyDescent="0.25">
      <c r="A375" s="22" t="s">
        <v>537</v>
      </c>
      <c r="B375" s="22" t="s">
        <v>773</v>
      </c>
      <c r="C375" s="22" t="s">
        <v>14</v>
      </c>
      <c r="D375" s="22" t="s">
        <v>779</v>
      </c>
      <c r="E375" s="22" t="s">
        <v>799</v>
      </c>
      <c r="F375" s="20" t="s">
        <v>800</v>
      </c>
      <c r="G375" s="20">
        <v>20</v>
      </c>
      <c r="H375" s="25">
        <v>2600000</v>
      </c>
      <c r="I375" s="26" t="s">
        <v>344</v>
      </c>
      <c r="J375" s="20" t="s">
        <v>239</v>
      </c>
    </row>
    <row r="376" spans="1:10" ht="35.25" customHeight="1" x14ac:dyDescent="0.25">
      <c r="A376" s="22" t="s">
        <v>537</v>
      </c>
      <c r="B376" s="22" t="s">
        <v>773</v>
      </c>
      <c r="C376" s="22" t="s">
        <v>14</v>
      </c>
      <c r="D376" s="22" t="s">
        <v>779</v>
      </c>
      <c r="E376" s="22" t="s">
        <v>801</v>
      </c>
      <c r="F376" s="20" t="s">
        <v>800</v>
      </c>
      <c r="G376" s="20">
        <v>20</v>
      </c>
      <c r="H376" s="25">
        <v>1600000</v>
      </c>
      <c r="I376" s="26" t="s">
        <v>344</v>
      </c>
      <c r="J376" s="20" t="s">
        <v>239</v>
      </c>
    </row>
    <row r="377" spans="1:10" ht="35.25" customHeight="1" x14ac:dyDescent="0.25">
      <c r="A377" s="22" t="s">
        <v>537</v>
      </c>
      <c r="B377" s="22" t="s">
        <v>773</v>
      </c>
      <c r="C377" s="22" t="s">
        <v>14</v>
      </c>
      <c r="D377" s="22" t="s">
        <v>779</v>
      </c>
      <c r="E377" s="22" t="s">
        <v>802</v>
      </c>
      <c r="F377" s="20" t="s">
        <v>803</v>
      </c>
      <c r="G377" s="20">
        <v>35</v>
      </c>
      <c r="H377" s="25">
        <v>2800000</v>
      </c>
      <c r="I377" s="26" t="s">
        <v>344</v>
      </c>
      <c r="J377" s="20" t="s">
        <v>239</v>
      </c>
    </row>
    <row r="378" spans="1:10" ht="35.25" customHeight="1" x14ac:dyDescent="0.25">
      <c r="A378" s="22" t="s">
        <v>537</v>
      </c>
      <c r="B378" s="22" t="s">
        <v>773</v>
      </c>
      <c r="C378" s="22" t="s">
        <v>14</v>
      </c>
      <c r="D378" s="22" t="s">
        <v>779</v>
      </c>
      <c r="E378" s="22" t="s">
        <v>804</v>
      </c>
      <c r="F378" s="20" t="s">
        <v>805</v>
      </c>
      <c r="G378" s="20">
        <v>42</v>
      </c>
      <c r="H378" s="25">
        <v>1680000</v>
      </c>
      <c r="I378" s="26" t="s">
        <v>344</v>
      </c>
      <c r="J378" s="20" t="s">
        <v>239</v>
      </c>
    </row>
    <row r="379" spans="1:10" ht="35.25" customHeight="1" x14ac:dyDescent="0.25">
      <c r="A379" s="22" t="s">
        <v>537</v>
      </c>
      <c r="B379" s="22" t="s">
        <v>773</v>
      </c>
      <c r="C379" s="22" t="s">
        <v>14</v>
      </c>
      <c r="D379" s="22" t="s">
        <v>779</v>
      </c>
      <c r="E379" s="22" t="s">
        <v>806</v>
      </c>
      <c r="F379" s="20" t="s">
        <v>807</v>
      </c>
      <c r="G379" s="20">
        <v>10</v>
      </c>
      <c r="H379" s="25">
        <v>576000</v>
      </c>
      <c r="I379" s="26" t="s">
        <v>344</v>
      </c>
      <c r="J379" s="20" t="s">
        <v>239</v>
      </c>
    </row>
    <row r="380" spans="1:10" ht="35.25" customHeight="1" x14ac:dyDescent="0.25">
      <c r="A380" s="22" t="s">
        <v>537</v>
      </c>
      <c r="B380" s="22" t="s">
        <v>773</v>
      </c>
      <c r="C380" s="22" t="s">
        <v>14</v>
      </c>
      <c r="D380" s="22" t="s">
        <v>779</v>
      </c>
      <c r="E380" s="22" t="s">
        <v>808</v>
      </c>
      <c r="F380" s="20" t="s">
        <v>809</v>
      </c>
      <c r="G380" s="20">
        <v>2</v>
      </c>
      <c r="H380" s="25">
        <v>20000</v>
      </c>
      <c r="I380" s="26" t="s">
        <v>344</v>
      </c>
      <c r="J380" s="20" t="s">
        <v>239</v>
      </c>
    </row>
    <row r="381" spans="1:10" ht="35.25" customHeight="1" x14ac:dyDescent="0.25">
      <c r="A381" s="22" t="s">
        <v>537</v>
      </c>
      <c r="B381" s="22" t="s">
        <v>773</v>
      </c>
      <c r="C381" s="22" t="s">
        <v>14</v>
      </c>
      <c r="D381" s="22" t="s">
        <v>779</v>
      </c>
      <c r="E381" s="22" t="s">
        <v>810</v>
      </c>
      <c r="F381" s="20" t="s">
        <v>809</v>
      </c>
      <c r="G381" s="20">
        <v>2</v>
      </c>
      <c r="H381" s="25">
        <v>20000</v>
      </c>
      <c r="I381" s="26" t="s">
        <v>844</v>
      </c>
      <c r="J381" s="20" t="s">
        <v>239</v>
      </c>
    </row>
    <row r="382" spans="1:10" ht="35.25" customHeight="1" x14ac:dyDescent="0.25">
      <c r="A382" s="22" t="s">
        <v>537</v>
      </c>
      <c r="B382" s="22" t="s">
        <v>773</v>
      </c>
      <c r="C382" s="22" t="s">
        <v>14</v>
      </c>
      <c r="D382" s="22" t="s">
        <v>779</v>
      </c>
      <c r="E382" s="22" t="s">
        <v>811</v>
      </c>
      <c r="F382" s="20" t="s">
        <v>809</v>
      </c>
      <c r="G382" s="20">
        <v>1</v>
      </c>
      <c r="H382" s="25">
        <v>180000</v>
      </c>
      <c r="I382" s="26" t="s">
        <v>844</v>
      </c>
      <c r="J382" s="20" t="s">
        <v>239</v>
      </c>
    </row>
    <row r="383" spans="1:10" ht="35.25" customHeight="1" x14ac:dyDescent="0.25">
      <c r="A383" s="22" t="s">
        <v>537</v>
      </c>
      <c r="B383" s="22" t="s">
        <v>773</v>
      </c>
      <c r="C383" s="22" t="s">
        <v>14</v>
      </c>
      <c r="D383" s="22" t="s">
        <v>779</v>
      </c>
      <c r="E383" s="22" t="s">
        <v>812</v>
      </c>
      <c r="F383" s="20" t="s">
        <v>809</v>
      </c>
      <c r="G383" s="20">
        <v>2</v>
      </c>
      <c r="H383" s="25">
        <v>20000</v>
      </c>
      <c r="I383" s="26" t="s">
        <v>344</v>
      </c>
      <c r="J383" s="20" t="s">
        <v>239</v>
      </c>
    </row>
    <row r="384" spans="1:10" ht="35.25" customHeight="1" x14ac:dyDescent="0.25">
      <c r="A384" s="22" t="s">
        <v>537</v>
      </c>
      <c r="B384" s="22" t="s">
        <v>773</v>
      </c>
      <c r="C384" s="22" t="s">
        <v>14</v>
      </c>
      <c r="D384" s="22" t="s">
        <v>779</v>
      </c>
      <c r="E384" s="22" t="s">
        <v>813</v>
      </c>
      <c r="F384" s="20" t="s">
        <v>809</v>
      </c>
      <c r="G384" s="20">
        <v>2</v>
      </c>
      <c r="H384" s="25">
        <v>20000</v>
      </c>
      <c r="I384" s="26" t="s">
        <v>344</v>
      </c>
      <c r="J384" s="20" t="s">
        <v>239</v>
      </c>
    </row>
    <row r="385" spans="1:10" ht="35.25" customHeight="1" x14ac:dyDescent="0.25">
      <c r="A385" s="22" t="s">
        <v>537</v>
      </c>
      <c r="B385" s="22" t="s">
        <v>773</v>
      </c>
      <c r="C385" s="22" t="s">
        <v>14</v>
      </c>
      <c r="D385" s="22" t="s">
        <v>779</v>
      </c>
      <c r="E385" s="22" t="s">
        <v>814</v>
      </c>
      <c r="F385" s="20" t="s">
        <v>809</v>
      </c>
      <c r="G385" s="20">
        <v>1</v>
      </c>
      <c r="H385" s="25">
        <v>180000</v>
      </c>
      <c r="I385" s="26" t="s">
        <v>344</v>
      </c>
      <c r="J385" s="20" t="s">
        <v>239</v>
      </c>
    </row>
    <row r="386" spans="1:10" ht="35.25" customHeight="1" x14ac:dyDescent="0.25">
      <c r="A386" s="22" t="s">
        <v>537</v>
      </c>
      <c r="B386" s="22" t="s">
        <v>773</v>
      </c>
      <c r="C386" s="22" t="s">
        <v>14</v>
      </c>
      <c r="D386" s="22" t="s">
        <v>779</v>
      </c>
      <c r="E386" s="22" t="s">
        <v>815</v>
      </c>
      <c r="F386" s="20" t="s">
        <v>809</v>
      </c>
      <c r="G386" s="20">
        <v>2</v>
      </c>
      <c r="H386" s="25">
        <v>20000</v>
      </c>
      <c r="I386" s="26" t="s">
        <v>344</v>
      </c>
      <c r="J386" s="20" t="s">
        <v>239</v>
      </c>
    </row>
    <row r="387" spans="1:10" ht="35.25" customHeight="1" x14ac:dyDescent="0.25">
      <c r="A387" s="22" t="s">
        <v>537</v>
      </c>
      <c r="B387" s="22" t="s">
        <v>773</v>
      </c>
      <c r="C387" s="22" t="s">
        <v>14</v>
      </c>
      <c r="D387" s="22" t="s">
        <v>779</v>
      </c>
      <c r="E387" s="22" t="s">
        <v>816</v>
      </c>
      <c r="F387" s="20" t="s">
        <v>809</v>
      </c>
      <c r="G387" s="20">
        <v>2</v>
      </c>
      <c r="H387" s="25">
        <v>20000</v>
      </c>
      <c r="I387" s="26" t="s">
        <v>344</v>
      </c>
      <c r="J387" s="20" t="s">
        <v>239</v>
      </c>
    </row>
    <row r="388" spans="1:10" ht="35.25" customHeight="1" x14ac:dyDescent="0.25">
      <c r="A388" s="22" t="s">
        <v>537</v>
      </c>
      <c r="B388" s="22" t="s">
        <v>773</v>
      </c>
      <c r="C388" s="22" t="s">
        <v>14</v>
      </c>
      <c r="D388" s="22" t="s">
        <v>779</v>
      </c>
      <c r="E388" s="22" t="s">
        <v>817</v>
      </c>
      <c r="F388" s="20" t="s">
        <v>809</v>
      </c>
      <c r="G388" s="20">
        <v>1</v>
      </c>
      <c r="H388" s="25">
        <v>180000</v>
      </c>
      <c r="I388" s="26" t="s">
        <v>344</v>
      </c>
      <c r="J388" s="20" t="s">
        <v>239</v>
      </c>
    </row>
    <row r="389" spans="1:10" ht="35.25" customHeight="1" x14ac:dyDescent="0.25">
      <c r="A389" s="22" t="s">
        <v>537</v>
      </c>
      <c r="B389" s="22" t="s">
        <v>773</v>
      </c>
      <c r="C389" s="22" t="s">
        <v>14</v>
      </c>
      <c r="D389" s="22" t="s">
        <v>779</v>
      </c>
      <c r="E389" s="22" t="s">
        <v>818</v>
      </c>
      <c r="F389" s="20" t="s">
        <v>819</v>
      </c>
      <c r="G389" s="20">
        <v>20</v>
      </c>
      <c r="H389" s="25">
        <v>24000000</v>
      </c>
      <c r="I389" s="26" t="s">
        <v>344</v>
      </c>
      <c r="J389" s="20" t="s">
        <v>239</v>
      </c>
    </row>
    <row r="390" spans="1:10" ht="35.25" customHeight="1" x14ac:dyDescent="0.25">
      <c r="A390" s="22" t="s">
        <v>537</v>
      </c>
      <c r="B390" s="22" t="s">
        <v>773</v>
      </c>
      <c r="C390" s="22" t="s">
        <v>14</v>
      </c>
      <c r="D390" s="22" t="s">
        <v>779</v>
      </c>
      <c r="E390" s="22" t="s">
        <v>820</v>
      </c>
      <c r="F390" s="20" t="s">
        <v>819</v>
      </c>
      <c r="G390" s="20">
        <v>20</v>
      </c>
      <c r="H390" s="25">
        <v>5000000</v>
      </c>
      <c r="I390" s="26" t="s">
        <v>344</v>
      </c>
      <c r="J390" s="20" t="s">
        <v>239</v>
      </c>
    </row>
    <row r="391" spans="1:10" ht="35.25" customHeight="1" x14ac:dyDescent="0.25">
      <c r="A391" s="22" t="s">
        <v>537</v>
      </c>
      <c r="B391" s="22" t="s">
        <v>773</v>
      </c>
      <c r="C391" s="22" t="s">
        <v>14</v>
      </c>
      <c r="D391" s="22" t="s">
        <v>779</v>
      </c>
      <c r="E391" s="22" t="s">
        <v>821</v>
      </c>
      <c r="F391" s="20" t="s">
        <v>822</v>
      </c>
      <c r="G391" s="20">
        <v>25</v>
      </c>
      <c r="H391" s="25">
        <v>1625000</v>
      </c>
      <c r="I391" s="26" t="s">
        <v>344</v>
      </c>
      <c r="J391" s="20" t="s">
        <v>239</v>
      </c>
    </row>
    <row r="392" spans="1:10" ht="64.5" customHeight="1" x14ac:dyDescent="0.25">
      <c r="A392" s="22" t="s">
        <v>537</v>
      </c>
      <c r="B392" s="22" t="s">
        <v>773</v>
      </c>
      <c r="C392" s="22" t="s">
        <v>14</v>
      </c>
      <c r="D392" s="22" t="s">
        <v>823</v>
      </c>
      <c r="E392" s="22" t="s">
        <v>824</v>
      </c>
      <c r="F392" s="20" t="s">
        <v>638</v>
      </c>
      <c r="G392" s="20">
        <v>1</v>
      </c>
      <c r="H392" s="25">
        <v>2376980</v>
      </c>
      <c r="I392" s="26" t="s">
        <v>344</v>
      </c>
      <c r="J392" s="20" t="s">
        <v>340</v>
      </c>
    </row>
    <row r="393" spans="1:10" ht="64.5" customHeight="1" x14ac:dyDescent="0.25">
      <c r="A393" s="22" t="s">
        <v>537</v>
      </c>
      <c r="B393" s="22" t="s">
        <v>773</v>
      </c>
      <c r="C393" s="22" t="s">
        <v>14</v>
      </c>
      <c r="D393" s="22" t="s">
        <v>825</v>
      </c>
      <c r="E393" s="22" t="s">
        <v>826</v>
      </c>
      <c r="F393" s="20" t="s">
        <v>638</v>
      </c>
      <c r="G393" s="20">
        <v>1</v>
      </c>
      <c r="H393" s="25">
        <v>8101200</v>
      </c>
      <c r="I393" s="26" t="s">
        <v>344</v>
      </c>
      <c r="J393" s="20" t="s">
        <v>340</v>
      </c>
    </row>
    <row r="394" spans="1:10" ht="64.5" customHeight="1" x14ac:dyDescent="0.25">
      <c r="A394" s="22" t="s">
        <v>537</v>
      </c>
      <c r="B394" s="22" t="s">
        <v>773</v>
      </c>
      <c r="C394" s="22" t="s">
        <v>14</v>
      </c>
      <c r="D394" s="22" t="s">
        <v>827</v>
      </c>
      <c r="E394" s="22" t="s">
        <v>828</v>
      </c>
      <c r="F394" s="20" t="s">
        <v>638</v>
      </c>
      <c r="G394" s="20">
        <v>1</v>
      </c>
      <c r="H394" s="25">
        <v>16328000</v>
      </c>
      <c r="I394" s="26" t="s">
        <v>344</v>
      </c>
      <c r="J394" s="20" t="s">
        <v>340</v>
      </c>
    </row>
    <row r="395" spans="1:10" ht="64.5" customHeight="1" x14ac:dyDescent="0.25">
      <c r="A395" s="22" t="s">
        <v>537</v>
      </c>
      <c r="B395" s="22" t="s">
        <v>773</v>
      </c>
      <c r="C395" s="22" t="s">
        <v>14</v>
      </c>
      <c r="D395" s="22" t="s">
        <v>829</v>
      </c>
      <c r="E395" s="22" t="s">
        <v>830</v>
      </c>
      <c r="F395" s="20" t="s">
        <v>638</v>
      </c>
      <c r="G395" s="20">
        <v>2</v>
      </c>
      <c r="H395" s="25">
        <v>16101920</v>
      </c>
      <c r="I395" s="26" t="s">
        <v>344</v>
      </c>
      <c r="J395" s="20" t="s">
        <v>340</v>
      </c>
    </row>
    <row r="396" spans="1:10" ht="64.5" customHeight="1" x14ac:dyDescent="0.25">
      <c r="A396" s="22" t="s">
        <v>537</v>
      </c>
      <c r="B396" s="22" t="s">
        <v>773</v>
      </c>
      <c r="C396" s="22" t="s">
        <v>14</v>
      </c>
      <c r="D396" s="22" t="s">
        <v>831</v>
      </c>
      <c r="E396" s="22" t="s">
        <v>832</v>
      </c>
      <c r="F396" s="20" t="s">
        <v>638</v>
      </c>
      <c r="G396" s="20">
        <v>1</v>
      </c>
      <c r="H396" s="25">
        <v>24806000</v>
      </c>
      <c r="I396" s="26" t="s">
        <v>344</v>
      </c>
      <c r="J396" s="20" t="s">
        <v>340</v>
      </c>
    </row>
    <row r="397" spans="1:10" ht="64.5" customHeight="1" x14ac:dyDescent="0.25">
      <c r="A397" s="22" t="s">
        <v>537</v>
      </c>
      <c r="B397" s="22" t="s">
        <v>773</v>
      </c>
      <c r="C397" s="22" t="s">
        <v>14</v>
      </c>
      <c r="D397" s="22" t="s">
        <v>831</v>
      </c>
      <c r="E397" s="22" t="s">
        <v>833</v>
      </c>
      <c r="F397" s="20" t="s">
        <v>638</v>
      </c>
      <c r="G397" s="20">
        <v>1</v>
      </c>
      <c r="H397" s="25">
        <v>23560200</v>
      </c>
      <c r="I397" s="26" t="s">
        <v>344</v>
      </c>
      <c r="J397" s="20" t="s">
        <v>340</v>
      </c>
    </row>
    <row r="398" spans="1:10" ht="64.5" customHeight="1" x14ac:dyDescent="0.25">
      <c r="A398" s="22" t="s">
        <v>537</v>
      </c>
      <c r="B398" s="22" t="s">
        <v>773</v>
      </c>
      <c r="C398" s="22" t="s">
        <v>14</v>
      </c>
      <c r="D398" s="22" t="s">
        <v>825</v>
      </c>
      <c r="E398" s="22" t="s">
        <v>834</v>
      </c>
      <c r="F398" s="20" t="s">
        <v>638</v>
      </c>
      <c r="G398" s="20">
        <v>1</v>
      </c>
      <c r="H398" s="25">
        <v>2001000</v>
      </c>
      <c r="I398" s="26" t="s">
        <v>344</v>
      </c>
      <c r="J398" s="20" t="s">
        <v>340</v>
      </c>
    </row>
    <row r="399" spans="1:10" ht="64.5" customHeight="1" x14ac:dyDescent="0.25">
      <c r="A399" s="22" t="s">
        <v>537</v>
      </c>
      <c r="B399" s="22" t="s">
        <v>773</v>
      </c>
      <c r="C399" s="22" t="s">
        <v>14</v>
      </c>
      <c r="D399" s="22" t="s">
        <v>835</v>
      </c>
      <c r="E399" s="22" t="s">
        <v>836</v>
      </c>
      <c r="F399" s="20" t="s">
        <v>837</v>
      </c>
      <c r="G399" s="20" t="s">
        <v>838</v>
      </c>
      <c r="H399" s="25">
        <v>10800000</v>
      </c>
      <c r="I399" s="26" t="s">
        <v>344</v>
      </c>
      <c r="J399" s="20" t="s">
        <v>910</v>
      </c>
    </row>
    <row r="400" spans="1:10" ht="64.5" customHeight="1" x14ac:dyDescent="0.25">
      <c r="A400" s="22" t="s">
        <v>537</v>
      </c>
      <c r="B400" s="22" t="s">
        <v>773</v>
      </c>
      <c r="C400" s="22" t="s">
        <v>14</v>
      </c>
      <c r="D400" s="22" t="s">
        <v>835</v>
      </c>
      <c r="E400" s="22" t="s">
        <v>839</v>
      </c>
      <c r="F400" s="20" t="s">
        <v>837</v>
      </c>
      <c r="G400" s="20" t="s">
        <v>838</v>
      </c>
      <c r="H400" s="25">
        <v>13500000</v>
      </c>
      <c r="I400" s="26" t="s">
        <v>344</v>
      </c>
      <c r="J400" s="20" t="s">
        <v>910</v>
      </c>
    </row>
    <row r="401" spans="1:10" ht="64.5" customHeight="1" x14ac:dyDescent="0.25">
      <c r="A401" s="22" t="s">
        <v>537</v>
      </c>
      <c r="B401" s="22" t="s">
        <v>773</v>
      </c>
      <c r="C401" s="22" t="s">
        <v>14</v>
      </c>
      <c r="D401" s="22" t="s">
        <v>835</v>
      </c>
      <c r="E401" s="22" t="s">
        <v>840</v>
      </c>
      <c r="F401" s="20" t="s">
        <v>837</v>
      </c>
      <c r="G401" s="20" t="s">
        <v>841</v>
      </c>
      <c r="H401" s="25">
        <v>3600000</v>
      </c>
      <c r="I401" s="26" t="s">
        <v>344</v>
      </c>
      <c r="J401" s="20" t="s">
        <v>910</v>
      </c>
    </row>
    <row r="402" spans="1:10" ht="64.5" customHeight="1" x14ac:dyDescent="0.25">
      <c r="A402" s="22" t="s">
        <v>537</v>
      </c>
      <c r="B402" s="22" t="s">
        <v>773</v>
      </c>
      <c r="C402" s="22" t="s">
        <v>14</v>
      </c>
      <c r="D402" s="22" t="s">
        <v>835</v>
      </c>
      <c r="E402" s="22" t="s">
        <v>842</v>
      </c>
      <c r="F402" s="20" t="s">
        <v>837</v>
      </c>
      <c r="G402" s="20" t="s">
        <v>841</v>
      </c>
      <c r="H402" s="25">
        <v>9000000</v>
      </c>
      <c r="I402" s="26" t="s">
        <v>844</v>
      </c>
      <c r="J402" s="20" t="s">
        <v>910</v>
      </c>
    </row>
    <row r="403" spans="1:10" ht="64.5" customHeight="1" x14ac:dyDescent="0.25">
      <c r="A403" s="22" t="s">
        <v>537</v>
      </c>
      <c r="B403" s="22" t="s">
        <v>773</v>
      </c>
      <c r="C403" s="22" t="s">
        <v>14</v>
      </c>
      <c r="D403" s="22" t="s">
        <v>835</v>
      </c>
      <c r="E403" s="22" t="s">
        <v>843</v>
      </c>
      <c r="F403" s="20"/>
      <c r="G403" s="20"/>
      <c r="H403" s="25" t="s">
        <v>76</v>
      </c>
      <c r="I403" s="26" t="s">
        <v>844</v>
      </c>
      <c r="J403" s="20" t="s">
        <v>910</v>
      </c>
    </row>
    <row r="404" spans="1:10" ht="64.5" customHeight="1" x14ac:dyDescent="0.25">
      <c r="A404" s="22" t="s">
        <v>537</v>
      </c>
      <c r="B404" s="22" t="s">
        <v>569</v>
      </c>
      <c r="C404" s="22" t="s">
        <v>14</v>
      </c>
      <c r="D404" s="22" t="s">
        <v>848</v>
      </c>
      <c r="E404" s="22" t="s">
        <v>598</v>
      </c>
      <c r="F404" s="20" t="s">
        <v>849</v>
      </c>
      <c r="G404" s="20">
        <v>4</v>
      </c>
      <c r="H404" s="25">
        <v>4000000</v>
      </c>
      <c r="I404" s="26" t="s">
        <v>339</v>
      </c>
      <c r="J404" s="20" t="s">
        <v>911</v>
      </c>
    </row>
    <row r="405" spans="1:10" ht="64.5" customHeight="1" x14ac:dyDescent="0.25">
      <c r="A405" s="22" t="s">
        <v>852</v>
      </c>
      <c r="B405" s="22" t="s">
        <v>853</v>
      </c>
      <c r="C405" s="22" t="s">
        <v>14</v>
      </c>
      <c r="D405" s="22" t="s">
        <v>858</v>
      </c>
      <c r="E405" s="22" t="s">
        <v>859</v>
      </c>
      <c r="F405" s="20" t="s">
        <v>39</v>
      </c>
      <c r="G405" s="20" t="s">
        <v>123</v>
      </c>
      <c r="H405" s="25" t="s">
        <v>76</v>
      </c>
      <c r="I405" s="26" t="s">
        <v>344</v>
      </c>
      <c r="J405" s="20" t="s">
        <v>111</v>
      </c>
    </row>
    <row r="406" spans="1:10" ht="64.5" customHeight="1" x14ac:dyDescent="0.25">
      <c r="A406" s="22" t="s">
        <v>852</v>
      </c>
      <c r="B406" s="22" t="s">
        <v>853</v>
      </c>
      <c r="C406" s="22" t="s">
        <v>14</v>
      </c>
      <c r="D406" s="22" t="s">
        <v>860</v>
      </c>
      <c r="E406" s="22" t="s">
        <v>861</v>
      </c>
      <c r="F406" s="20" t="s">
        <v>39</v>
      </c>
      <c r="G406" s="20" t="s">
        <v>123</v>
      </c>
      <c r="H406" s="25" t="s">
        <v>76</v>
      </c>
      <c r="I406" s="26" t="s">
        <v>344</v>
      </c>
      <c r="J406" s="20" t="s">
        <v>111</v>
      </c>
    </row>
    <row r="407" spans="1:10" ht="64.5" customHeight="1" x14ac:dyDescent="0.25">
      <c r="A407" s="22" t="s">
        <v>852</v>
      </c>
      <c r="B407" s="22" t="s">
        <v>853</v>
      </c>
      <c r="C407" s="22" t="s">
        <v>14</v>
      </c>
      <c r="D407" s="22" t="s">
        <v>864</v>
      </c>
      <c r="E407" s="22" t="s">
        <v>865</v>
      </c>
      <c r="F407" s="20" t="s">
        <v>39</v>
      </c>
      <c r="G407" s="20" t="s">
        <v>123</v>
      </c>
      <c r="H407" s="25" t="s">
        <v>76</v>
      </c>
      <c r="I407" s="26" t="s">
        <v>344</v>
      </c>
      <c r="J407" s="20" t="s">
        <v>111</v>
      </c>
    </row>
    <row r="408" spans="1:10" ht="35.25" customHeight="1" x14ac:dyDescent="0.25">
      <c r="A408" s="22" t="s">
        <v>852</v>
      </c>
      <c r="B408" s="22" t="s">
        <v>853</v>
      </c>
      <c r="C408" s="22" t="s">
        <v>14</v>
      </c>
      <c r="D408" s="22" t="s">
        <v>866</v>
      </c>
      <c r="E408" s="22" t="s">
        <v>867</v>
      </c>
      <c r="F408" s="20" t="s">
        <v>39</v>
      </c>
      <c r="G408" s="20" t="s">
        <v>123</v>
      </c>
      <c r="H408" s="25" t="s">
        <v>76</v>
      </c>
      <c r="I408" s="26" t="s">
        <v>344</v>
      </c>
      <c r="J408" s="20" t="s">
        <v>111</v>
      </c>
    </row>
    <row r="409" spans="1:10" ht="35.25" customHeight="1" x14ac:dyDescent="0.25">
      <c r="A409" s="22" t="s">
        <v>887</v>
      </c>
      <c r="B409" s="22" t="s">
        <v>888</v>
      </c>
      <c r="C409" s="22" t="s">
        <v>14</v>
      </c>
      <c r="D409" s="22" t="s">
        <v>889</v>
      </c>
      <c r="E409" s="22" t="s">
        <v>890</v>
      </c>
      <c r="F409" s="20" t="s">
        <v>891</v>
      </c>
      <c r="G409" s="20">
        <v>75000</v>
      </c>
      <c r="H409" s="25">
        <v>25000000000</v>
      </c>
      <c r="I409" s="26" t="s">
        <v>899</v>
      </c>
      <c r="J409" s="20" t="s">
        <v>113</v>
      </c>
    </row>
    <row r="410" spans="1:10" ht="35.25" customHeight="1" x14ac:dyDescent="0.25">
      <c r="A410" s="22" t="s">
        <v>887</v>
      </c>
      <c r="B410" s="22" t="s">
        <v>888</v>
      </c>
      <c r="C410" s="22" t="s">
        <v>14</v>
      </c>
      <c r="D410" s="22" t="s">
        <v>892</v>
      </c>
      <c r="E410" s="22" t="s">
        <v>893</v>
      </c>
      <c r="F410" s="20" t="s">
        <v>891</v>
      </c>
      <c r="G410" s="20">
        <v>50976</v>
      </c>
      <c r="H410" s="25">
        <v>5097593458</v>
      </c>
      <c r="I410" s="26" t="s">
        <v>898</v>
      </c>
      <c r="J410" s="20" t="s">
        <v>113</v>
      </c>
    </row>
    <row r="411" spans="1:10" ht="35.25" customHeight="1" x14ac:dyDescent="0.25">
      <c r="A411" s="22" t="s">
        <v>887</v>
      </c>
      <c r="B411" s="22" t="s">
        <v>888</v>
      </c>
      <c r="C411" s="22" t="s">
        <v>14</v>
      </c>
      <c r="D411" s="22" t="s">
        <v>900</v>
      </c>
      <c r="E411" s="22" t="s">
        <v>901</v>
      </c>
      <c r="F411" s="20" t="s">
        <v>902</v>
      </c>
      <c r="G411" s="20">
        <v>35</v>
      </c>
      <c r="H411" s="25">
        <v>984095</v>
      </c>
      <c r="I411" s="26" t="s">
        <v>344</v>
      </c>
      <c r="J411" s="20" t="s">
        <v>78</v>
      </c>
    </row>
    <row r="412" spans="1:10" ht="35.25" customHeight="1" x14ac:dyDescent="0.25">
      <c r="A412" s="22" t="s">
        <v>887</v>
      </c>
      <c r="B412" s="22" t="s">
        <v>888</v>
      </c>
      <c r="C412" s="22" t="s">
        <v>14</v>
      </c>
      <c r="D412" s="22" t="s">
        <v>900</v>
      </c>
      <c r="E412" s="22" t="s">
        <v>903</v>
      </c>
      <c r="F412" s="20" t="s">
        <v>638</v>
      </c>
      <c r="G412" s="20">
        <v>922</v>
      </c>
      <c r="H412" s="25">
        <v>2000000</v>
      </c>
      <c r="I412" s="26" t="s">
        <v>344</v>
      </c>
      <c r="J412" s="20" t="s">
        <v>78</v>
      </c>
    </row>
    <row r="413" spans="1:10" ht="35.25" customHeight="1" x14ac:dyDescent="0.25">
      <c r="A413" s="22" t="s">
        <v>887</v>
      </c>
      <c r="B413" s="22" t="s">
        <v>888</v>
      </c>
      <c r="C413" s="22" t="s">
        <v>14</v>
      </c>
      <c r="D413" s="22" t="s">
        <v>904</v>
      </c>
      <c r="E413" s="22" t="s">
        <v>905</v>
      </c>
      <c r="F413" s="20" t="s">
        <v>906</v>
      </c>
      <c r="G413" s="20">
        <v>40</v>
      </c>
      <c r="H413" s="25">
        <v>1000000</v>
      </c>
      <c r="I413" s="26" t="s">
        <v>344</v>
      </c>
      <c r="J413" s="20" t="s">
        <v>78</v>
      </c>
    </row>
    <row r="414" spans="1:10" ht="35.25" customHeight="1" x14ac:dyDescent="0.25">
      <c r="A414" s="22" t="s">
        <v>887</v>
      </c>
      <c r="B414" s="22" t="s">
        <v>888</v>
      </c>
      <c r="C414" s="22" t="s">
        <v>14</v>
      </c>
      <c r="D414" s="22" t="s">
        <v>904</v>
      </c>
      <c r="E414" s="22" t="s">
        <v>200</v>
      </c>
      <c r="F414" s="20" t="s">
        <v>907</v>
      </c>
      <c r="G414" s="20">
        <v>3</v>
      </c>
      <c r="H414" s="25">
        <v>380000</v>
      </c>
      <c r="I414" s="26" t="s">
        <v>344</v>
      </c>
      <c r="J414" s="20" t="s">
        <v>78</v>
      </c>
    </row>
    <row r="415" spans="1:10" x14ac:dyDescent="0.25">
      <c r="A415" s="22" t="s">
        <v>925</v>
      </c>
      <c r="B415" s="22" t="s">
        <v>140</v>
      </c>
      <c r="C415" s="22" t="s">
        <v>943</v>
      </c>
      <c r="D415" s="19" t="s">
        <v>934</v>
      </c>
      <c r="E415" s="20" t="s">
        <v>935</v>
      </c>
      <c r="F415" s="20" t="s">
        <v>638</v>
      </c>
      <c r="G415" s="20">
        <v>239</v>
      </c>
      <c r="H415" s="39">
        <v>717000000</v>
      </c>
      <c r="I415" s="26" t="s">
        <v>339</v>
      </c>
      <c r="J415" s="20" t="s">
        <v>338</v>
      </c>
    </row>
    <row r="416" spans="1:10" ht="45" x14ac:dyDescent="0.25">
      <c r="A416" s="22" t="s">
        <v>925</v>
      </c>
      <c r="B416" s="22" t="s">
        <v>140</v>
      </c>
      <c r="C416" s="22" t="s">
        <v>943</v>
      </c>
      <c r="D416" s="19" t="s">
        <v>936</v>
      </c>
      <c r="E416" s="20" t="s">
        <v>937</v>
      </c>
      <c r="F416" s="20" t="s">
        <v>938</v>
      </c>
      <c r="G416" s="20">
        <v>86</v>
      </c>
      <c r="H416" s="39">
        <v>64500000</v>
      </c>
      <c r="I416" s="26" t="s">
        <v>339</v>
      </c>
      <c r="J416" s="20" t="s">
        <v>338</v>
      </c>
    </row>
    <row r="417" spans="1:10" ht="45" x14ac:dyDescent="0.25">
      <c r="A417" s="22" t="s">
        <v>925</v>
      </c>
      <c r="B417" s="22" t="s">
        <v>140</v>
      </c>
      <c r="C417" s="22" t="s">
        <v>943</v>
      </c>
      <c r="D417" s="19" t="s">
        <v>939</v>
      </c>
      <c r="E417" s="20" t="s">
        <v>940</v>
      </c>
      <c r="F417" s="20" t="s">
        <v>638</v>
      </c>
      <c r="G417" s="20">
        <v>109</v>
      </c>
      <c r="H417" s="39">
        <v>65400000</v>
      </c>
      <c r="I417" s="26" t="s">
        <v>339</v>
      </c>
      <c r="J417" s="20" t="s">
        <v>338</v>
      </c>
    </row>
    <row r="418" spans="1:10" x14ac:dyDescent="0.25">
      <c r="A418" s="22" t="s">
        <v>925</v>
      </c>
      <c r="B418" s="22" t="s">
        <v>140</v>
      </c>
      <c r="C418" s="22" t="s">
        <v>943</v>
      </c>
      <c r="D418" s="19" t="s">
        <v>941</v>
      </c>
      <c r="E418" s="20" t="s">
        <v>942</v>
      </c>
      <c r="F418" s="20" t="s">
        <v>938</v>
      </c>
      <c r="G418" s="20">
        <v>27</v>
      </c>
      <c r="H418" s="39">
        <v>45900000</v>
      </c>
      <c r="I418" s="26" t="s">
        <v>339</v>
      </c>
      <c r="J418" s="20" t="s">
        <v>338</v>
      </c>
    </row>
    <row r="419" spans="1:10" ht="30" x14ac:dyDescent="0.25">
      <c r="A419" s="22" t="s">
        <v>925</v>
      </c>
      <c r="B419" s="22" t="s">
        <v>140</v>
      </c>
      <c r="C419" s="22" t="s">
        <v>14</v>
      </c>
      <c r="D419" s="21" t="s">
        <v>944</v>
      </c>
      <c r="E419" s="22" t="s">
        <v>945</v>
      </c>
      <c r="F419" s="23" t="s">
        <v>638</v>
      </c>
      <c r="G419" s="23">
        <v>122</v>
      </c>
      <c r="H419" s="40">
        <v>97600000</v>
      </c>
      <c r="I419" s="26" t="s">
        <v>339</v>
      </c>
      <c r="J419" s="20" t="s">
        <v>966</v>
      </c>
    </row>
    <row r="420" spans="1:10" ht="60" x14ac:dyDescent="0.25">
      <c r="A420" s="22" t="s">
        <v>925</v>
      </c>
      <c r="B420" s="22" t="s">
        <v>140</v>
      </c>
      <c r="C420" s="22" t="s">
        <v>14</v>
      </c>
      <c r="D420" s="21" t="s">
        <v>946</v>
      </c>
      <c r="E420" s="22" t="s">
        <v>947</v>
      </c>
      <c r="F420" s="23" t="s">
        <v>638</v>
      </c>
      <c r="G420" s="23">
        <v>122</v>
      </c>
      <c r="H420" s="40">
        <v>732000000</v>
      </c>
      <c r="I420" s="26" t="s">
        <v>339</v>
      </c>
      <c r="J420" s="20" t="s">
        <v>966</v>
      </c>
    </row>
    <row r="421" spans="1:10" ht="30" x14ac:dyDescent="0.25">
      <c r="A421" s="22" t="s">
        <v>925</v>
      </c>
      <c r="B421" s="22" t="s">
        <v>140</v>
      </c>
      <c r="C421" s="22" t="s">
        <v>14</v>
      </c>
      <c r="D421" s="24" t="s">
        <v>948</v>
      </c>
      <c r="E421" s="22" t="s">
        <v>611</v>
      </c>
      <c r="F421" s="23" t="s">
        <v>394</v>
      </c>
      <c r="G421" s="23">
        <v>9018</v>
      </c>
      <c r="H421" s="41">
        <v>40581000</v>
      </c>
      <c r="I421" s="26" t="s">
        <v>339</v>
      </c>
      <c r="J421" s="20" t="s">
        <v>78</v>
      </c>
    </row>
    <row r="422" spans="1:10" ht="30" x14ac:dyDescent="0.25">
      <c r="A422" s="22" t="s">
        <v>925</v>
      </c>
      <c r="B422" s="22" t="s">
        <v>140</v>
      </c>
      <c r="C422" s="22" t="s">
        <v>14</v>
      </c>
      <c r="D422" s="24" t="s">
        <v>949</v>
      </c>
      <c r="E422" s="22" t="s">
        <v>950</v>
      </c>
      <c r="F422" s="23" t="s">
        <v>394</v>
      </c>
      <c r="G422" s="23">
        <v>9018</v>
      </c>
      <c r="H422" s="41">
        <v>166833000</v>
      </c>
      <c r="I422" s="26" t="s">
        <v>339</v>
      </c>
      <c r="J422" s="20" t="s">
        <v>78</v>
      </c>
    </row>
    <row r="423" spans="1:10" ht="30" x14ac:dyDescent="0.25">
      <c r="A423" s="22" t="s">
        <v>925</v>
      </c>
      <c r="B423" s="22" t="s">
        <v>140</v>
      </c>
      <c r="C423" s="22" t="s">
        <v>14</v>
      </c>
      <c r="D423" s="24" t="s">
        <v>951</v>
      </c>
      <c r="E423" s="22" t="s">
        <v>952</v>
      </c>
      <c r="F423" s="23" t="s">
        <v>394</v>
      </c>
      <c r="G423" s="23">
        <v>6528</v>
      </c>
      <c r="H423" s="41">
        <v>13056000</v>
      </c>
      <c r="I423" s="26" t="s">
        <v>339</v>
      </c>
      <c r="J423" s="20" t="s">
        <v>78</v>
      </c>
    </row>
    <row r="424" spans="1:10" ht="30" x14ac:dyDescent="0.25">
      <c r="A424" s="22" t="s">
        <v>925</v>
      </c>
      <c r="B424" s="22" t="s">
        <v>140</v>
      </c>
      <c r="C424" s="22" t="s">
        <v>14</v>
      </c>
      <c r="D424" s="24" t="s">
        <v>953</v>
      </c>
      <c r="E424" s="22" t="s">
        <v>954</v>
      </c>
      <c r="F424" s="23" t="s">
        <v>394</v>
      </c>
      <c r="G424" s="23">
        <v>4413</v>
      </c>
      <c r="H424" s="41">
        <v>13239000</v>
      </c>
      <c r="I424" s="26" t="s">
        <v>339</v>
      </c>
      <c r="J424" s="20" t="s">
        <v>78</v>
      </c>
    </row>
    <row r="425" spans="1:10" ht="30" x14ac:dyDescent="0.25">
      <c r="A425" s="22" t="s">
        <v>925</v>
      </c>
      <c r="B425" s="22" t="s">
        <v>140</v>
      </c>
      <c r="C425" s="22" t="s">
        <v>14</v>
      </c>
      <c r="D425" s="21" t="s">
        <v>955</v>
      </c>
      <c r="E425" s="22" t="s">
        <v>956</v>
      </c>
      <c r="F425" s="23" t="s">
        <v>957</v>
      </c>
      <c r="G425" s="23">
        <v>6108</v>
      </c>
      <c r="H425" s="41">
        <v>33594000</v>
      </c>
      <c r="I425" s="26" t="s">
        <v>339</v>
      </c>
      <c r="J425" s="20" t="s">
        <v>78</v>
      </c>
    </row>
    <row r="426" spans="1:10" ht="30" x14ac:dyDescent="0.25">
      <c r="A426" s="22" t="s">
        <v>925</v>
      </c>
      <c r="B426" s="22" t="s">
        <v>140</v>
      </c>
      <c r="C426" s="22" t="s">
        <v>14</v>
      </c>
      <c r="D426" s="21" t="s">
        <v>200</v>
      </c>
      <c r="E426" s="22" t="s">
        <v>958</v>
      </c>
      <c r="F426" s="23" t="s">
        <v>959</v>
      </c>
      <c r="G426" s="23">
        <v>8931</v>
      </c>
      <c r="H426" s="41">
        <v>62517000</v>
      </c>
      <c r="I426" s="26" t="s">
        <v>339</v>
      </c>
      <c r="J426" s="20" t="s">
        <v>78</v>
      </c>
    </row>
    <row r="427" spans="1:10" ht="30" x14ac:dyDescent="0.25">
      <c r="A427" s="22" t="s">
        <v>925</v>
      </c>
      <c r="B427" s="22" t="s">
        <v>140</v>
      </c>
      <c r="C427" s="22" t="s">
        <v>14</v>
      </c>
      <c r="D427" s="21" t="s">
        <v>960</v>
      </c>
      <c r="E427" s="22" t="s">
        <v>961</v>
      </c>
      <c r="F427" s="23" t="s">
        <v>638</v>
      </c>
      <c r="G427" s="23">
        <v>180000</v>
      </c>
      <c r="H427" s="41">
        <v>162000000</v>
      </c>
      <c r="I427" s="26" t="s">
        <v>339</v>
      </c>
      <c r="J427" s="20" t="s">
        <v>78</v>
      </c>
    </row>
    <row r="428" spans="1:10" ht="30" x14ac:dyDescent="0.25">
      <c r="A428" s="22" t="s">
        <v>925</v>
      </c>
      <c r="B428" s="22" t="s">
        <v>140</v>
      </c>
      <c r="C428" s="22" t="s">
        <v>14</v>
      </c>
      <c r="D428" s="21" t="s">
        <v>962</v>
      </c>
      <c r="E428" s="22" t="s">
        <v>963</v>
      </c>
      <c r="F428" s="23" t="s">
        <v>638</v>
      </c>
      <c r="G428" s="23">
        <v>500</v>
      </c>
      <c r="H428" s="41">
        <v>115000000</v>
      </c>
      <c r="I428" s="26" t="s">
        <v>339</v>
      </c>
      <c r="J428" s="20" t="s">
        <v>78</v>
      </c>
    </row>
    <row r="429" spans="1:10" ht="30" x14ac:dyDescent="0.25">
      <c r="A429" s="22" t="s">
        <v>925</v>
      </c>
      <c r="B429" s="22" t="s">
        <v>140</v>
      </c>
      <c r="C429" s="22" t="s">
        <v>14</v>
      </c>
      <c r="D429" s="22" t="s">
        <v>964</v>
      </c>
      <c r="E429" s="22" t="s">
        <v>965</v>
      </c>
      <c r="F429" s="23" t="s">
        <v>638</v>
      </c>
      <c r="G429" s="23">
        <v>60000</v>
      </c>
      <c r="H429" s="41">
        <v>42000000</v>
      </c>
      <c r="I429" s="26" t="s">
        <v>339</v>
      </c>
      <c r="J429" s="20" t="s">
        <v>78</v>
      </c>
    </row>
  </sheetData>
  <autoFilter ref="A3:J429" xr:uid="{00000000-0009-0000-0000-00000D000000}">
    <sortState xmlns:xlrd2="http://schemas.microsoft.com/office/spreadsheetml/2017/richdata2" ref="A4:J429">
      <sortCondition sortBy="cellColor" ref="A3:A429" dxfId="0"/>
    </sortState>
  </autoFilter>
  <mergeCells count="2">
    <mergeCell ref="A1:J1"/>
    <mergeCell ref="A2:J2"/>
  </mergeCells>
  <phoneticPr fontId="4"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38"/>
  <sheetViews>
    <sheetView zoomScale="80" zoomScaleNormal="80" workbookViewId="0">
      <selection activeCell="F20" sqref="F20"/>
    </sheetView>
  </sheetViews>
  <sheetFormatPr baseColWidth="10" defaultRowHeight="15" x14ac:dyDescent="0.25"/>
  <cols>
    <col min="1" max="3" width="20.5703125" customWidth="1"/>
    <col min="4" max="5" width="50.5703125" customWidth="1"/>
    <col min="6" max="7" width="20.5703125" customWidth="1"/>
    <col min="8" max="8" width="25.5703125" customWidth="1"/>
    <col min="9" max="10" width="20.5703125" customWidth="1"/>
  </cols>
  <sheetData>
    <row r="1" spans="1:10" x14ac:dyDescent="0.25">
      <c r="A1" s="587" t="s">
        <v>0</v>
      </c>
      <c r="B1" s="592"/>
      <c r="C1" s="592"/>
      <c r="D1" s="592"/>
      <c r="E1" s="592"/>
      <c r="F1" s="592"/>
      <c r="G1" s="592"/>
      <c r="H1" s="592"/>
      <c r="I1" s="592"/>
      <c r="J1" s="592"/>
    </row>
    <row r="2" spans="1:10" x14ac:dyDescent="0.25">
      <c r="A2" s="587" t="s">
        <v>1</v>
      </c>
      <c r="B2" s="592"/>
      <c r="C2" s="592"/>
      <c r="D2" s="592"/>
      <c r="E2" s="592"/>
      <c r="F2" s="592"/>
      <c r="G2" s="592"/>
      <c r="H2" s="592"/>
      <c r="I2" s="592"/>
      <c r="J2" s="592"/>
    </row>
    <row r="3" spans="1:10" ht="30" x14ac:dyDescent="0.25">
      <c r="A3" s="1" t="s">
        <v>2</v>
      </c>
      <c r="B3" s="2" t="s">
        <v>3</v>
      </c>
      <c r="C3" s="2" t="s">
        <v>4</v>
      </c>
      <c r="D3" s="2" t="s">
        <v>5</v>
      </c>
      <c r="E3" s="2" t="s">
        <v>6</v>
      </c>
      <c r="F3" s="2" t="s">
        <v>7</v>
      </c>
      <c r="G3" s="2" t="s">
        <v>8</v>
      </c>
      <c r="H3" s="9" t="s">
        <v>9</v>
      </c>
      <c r="I3" s="3" t="s">
        <v>316</v>
      </c>
      <c r="J3" s="2" t="s">
        <v>10</v>
      </c>
    </row>
    <row r="4" spans="1:10" ht="30" x14ac:dyDescent="0.25">
      <c r="A4" s="5" t="s">
        <v>46</v>
      </c>
      <c r="B4" s="5" t="s">
        <v>77</v>
      </c>
      <c r="C4" s="5" t="s">
        <v>14</v>
      </c>
      <c r="D4" s="5" t="s">
        <v>47</v>
      </c>
      <c r="E4" s="5" t="s">
        <v>48</v>
      </c>
      <c r="F4" s="7" t="s">
        <v>49</v>
      </c>
      <c r="G4" s="7">
        <v>2160</v>
      </c>
      <c r="H4" s="10" t="s">
        <v>76</v>
      </c>
      <c r="I4" s="8" t="s">
        <v>341</v>
      </c>
      <c r="J4" s="7" t="s">
        <v>78</v>
      </c>
    </row>
    <row r="5" spans="1:10" ht="30" x14ac:dyDescent="0.25">
      <c r="A5" s="5" t="s">
        <v>46</v>
      </c>
      <c r="B5" s="5" t="s">
        <v>77</v>
      </c>
      <c r="C5" s="5" t="s">
        <v>14</v>
      </c>
      <c r="D5" s="5" t="s">
        <v>50</v>
      </c>
      <c r="E5" s="5" t="s">
        <v>48</v>
      </c>
      <c r="F5" s="7" t="s">
        <v>49</v>
      </c>
      <c r="G5" s="7">
        <v>36</v>
      </c>
      <c r="H5" s="10" t="s">
        <v>76</v>
      </c>
      <c r="I5" s="8" t="s">
        <v>341</v>
      </c>
      <c r="J5" s="7" t="s">
        <v>78</v>
      </c>
    </row>
    <row r="6" spans="1:10" ht="30" x14ac:dyDescent="0.25">
      <c r="A6" s="5" t="s">
        <v>46</v>
      </c>
      <c r="B6" s="5" t="s">
        <v>77</v>
      </c>
      <c r="C6" s="5" t="s">
        <v>14</v>
      </c>
      <c r="D6" s="5" t="s">
        <v>52</v>
      </c>
      <c r="E6" s="5" t="s">
        <v>48</v>
      </c>
      <c r="F6" s="7" t="s">
        <v>49</v>
      </c>
      <c r="G6" s="7">
        <v>2160</v>
      </c>
      <c r="H6" s="10" t="s">
        <v>76</v>
      </c>
      <c r="I6" s="8" t="s">
        <v>341</v>
      </c>
      <c r="J6" s="7" t="s">
        <v>78</v>
      </c>
    </row>
    <row r="7" spans="1:10" ht="30" x14ac:dyDescent="0.25">
      <c r="A7" s="5" t="s">
        <v>46</v>
      </c>
      <c r="B7" s="5" t="s">
        <v>77</v>
      </c>
      <c r="C7" s="5" t="s">
        <v>14</v>
      </c>
      <c r="D7" s="5" t="s">
        <v>53</v>
      </c>
      <c r="E7" s="5" t="s">
        <v>48</v>
      </c>
      <c r="F7" s="7" t="s">
        <v>49</v>
      </c>
      <c r="G7" s="7">
        <v>3240</v>
      </c>
      <c r="H7" s="10" t="s">
        <v>76</v>
      </c>
      <c r="I7" s="8" t="s">
        <v>341</v>
      </c>
      <c r="J7" s="7" t="s">
        <v>78</v>
      </c>
    </row>
    <row r="8" spans="1:10" ht="30" x14ac:dyDescent="0.25">
      <c r="A8" s="5" t="s">
        <v>46</v>
      </c>
      <c r="B8" s="5" t="s">
        <v>77</v>
      </c>
      <c r="C8" s="5" t="s">
        <v>14</v>
      </c>
      <c r="D8" s="5" t="s">
        <v>54</v>
      </c>
      <c r="E8" s="5" t="s">
        <v>48</v>
      </c>
      <c r="F8" s="7" t="s">
        <v>49</v>
      </c>
      <c r="G8" s="7">
        <v>2160</v>
      </c>
      <c r="H8" s="10" t="s">
        <v>76</v>
      </c>
      <c r="I8" s="8" t="s">
        <v>341</v>
      </c>
      <c r="J8" s="7" t="s">
        <v>78</v>
      </c>
    </row>
    <row r="9" spans="1:10" ht="30" x14ac:dyDescent="0.25">
      <c r="A9" s="5" t="s">
        <v>46</v>
      </c>
      <c r="B9" s="5" t="s">
        <v>77</v>
      </c>
      <c r="C9" s="5" t="s">
        <v>14</v>
      </c>
      <c r="D9" s="5" t="s">
        <v>55</v>
      </c>
      <c r="E9" s="5" t="s">
        <v>48</v>
      </c>
      <c r="F9" s="7" t="s">
        <v>49</v>
      </c>
      <c r="G9" s="7">
        <v>2160</v>
      </c>
      <c r="H9" s="10" t="s">
        <v>76</v>
      </c>
      <c r="I9" s="8" t="s">
        <v>341</v>
      </c>
      <c r="J9" s="7" t="s">
        <v>78</v>
      </c>
    </row>
    <row r="10" spans="1:10" ht="30" x14ac:dyDescent="0.25">
      <c r="A10" s="5" t="s">
        <v>46</v>
      </c>
      <c r="B10" s="5" t="s">
        <v>77</v>
      </c>
      <c r="C10" s="5" t="s">
        <v>14</v>
      </c>
      <c r="D10" s="5" t="s">
        <v>56</v>
      </c>
      <c r="E10" s="5" t="s">
        <v>48</v>
      </c>
      <c r="F10" s="7" t="s">
        <v>57</v>
      </c>
      <c r="G10" s="7">
        <v>1500</v>
      </c>
      <c r="H10" s="10" t="s">
        <v>76</v>
      </c>
      <c r="I10" s="8" t="s">
        <v>341</v>
      </c>
      <c r="J10" s="7" t="s">
        <v>78</v>
      </c>
    </row>
    <row r="11" spans="1:10" ht="30" x14ac:dyDescent="0.25">
      <c r="A11" s="5" t="s">
        <v>46</v>
      </c>
      <c r="B11" s="5" t="s">
        <v>77</v>
      </c>
      <c r="C11" s="5" t="s">
        <v>14</v>
      </c>
      <c r="D11" s="5" t="s">
        <v>58</v>
      </c>
      <c r="E11" s="5" t="s">
        <v>48</v>
      </c>
      <c r="F11" s="7" t="s">
        <v>59</v>
      </c>
      <c r="G11" s="7">
        <v>1500</v>
      </c>
      <c r="H11" s="10" t="s">
        <v>76</v>
      </c>
      <c r="I11" s="8" t="s">
        <v>341</v>
      </c>
      <c r="J11" s="7" t="s">
        <v>78</v>
      </c>
    </row>
    <row r="12" spans="1:10" ht="30" x14ac:dyDescent="0.25">
      <c r="A12" s="5" t="s">
        <v>46</v>
      </c>
      <c r="B12" s="5" t="s">
        <v>77</v>
      </c>
      <c r="C12" s="5" t="s">
        <v>14</v>
      </c>
      <c r="D12" s="5" t="s">
        <v>60</v>
      </c>
      <c r="E12" s="5" t="s">
        <v>48</v>
      </c>
      <c r="F12" s="7" t="s">
        <v>61</v>
      </c>
      <c r="G12" s="7">
        <v>750</v>
      </c>
      <c r="H12" s="10" t="s">
        <v>76</v>
      </c>
      <c r="I12" s="8" t="s">
        <v>341</v>
      </c>
      <c r="J12" s="7" t="s">
        <v>78</v>
      </c>
    </row>
    <row r="13" spans="1:10" ht="30" x14ac:dyDescent="0.25">
      <c r="A13" s="5" t="s">
        <v>46</v>
      </c>
      <c r="B13" s="5" t="s">
        <v>77</v>
      </c>
      <c r="C13" s="5" t="s">
        <v>14</v>
      </c>
      <c r="D13" s="5" t="s">
        <v>62</v>
      </c>
      <c r="E13" s="5" t="s">
        <v>48</v>
      </c>
      <c r="F13" s="7" t="s">
        <v>63</v>
      </c>
      <c r="G13" s="7">
        <v>1080</v>
      </c>
      <c r="H13" s="10" t="s">
        <v>76</v>
      </c>
      <c r="I13" s="8" t="s">
        <v>341</v>
      </c>
      <c r="J13" s="7" t="s">
        <v>78</v>
      </c>
    </row>
    <row r="14" spans="1:10" ht="30" x14ac:dyDescent="0.25">
      <c r="A14" s="5" t="s">
        <v>46</v>
      </c>
      <c r="B14" s="5" t="s">
        <v>77</v>
      </c>
      <c r="C14" s="5" t="s">
        <v>14</v>
      </c>
      <c r="D14" s="5" t="s">
        <v>64</v>
      </c>
      <c r="E14" s="5" t="s">
        <v>48</v>
      </c>
      <c r="F14" s="7" t="s">
        <v>63</v>
      </c>
      <c r="G14" s="7">
        <v>1080</v>
      </c>
      <c r="H14" s="10" t="s">
        <v>76</v>
      </c>
      <c r="I14" s="8" t="s">
        <v>341</v>
      </c>
      <c r="J14" s="7" t="s">
        <v>78</v>
      </c>
    </row>
    <row r="15" spans="1:10" ht="30" x14ac:dyDescent="0.25">
      <c r="A15" s="5" t="s">
        <v>46</v>
      </c>
      <c r="B15" s="5" t="s">
        <v>77</v>
      </c>
      <c r="C15" s="5" t="s">
        <v>14</v>
      </c>
      <c r="D15" s="5" t="s">
        <v>65</v>
      </c>
      <c r="E15" s="5" t="s">
        <v>48</v>
      </c>
      <c r="F15" s="7" t="s">
        <v>66</v>
      </c>
      <c r="G15" s="7">
        <v>1080</v>
      </c>
      <c r="H15" s="10" t="s">
        <v>76</v>
      </c>
      <c r="I15" s="8" t="s">
        <v>341</v>
      </c>
      <c r="J15" s="7" t="s">
        <v>78</v>
      </c>
    </row>
    <row r="16" spans="1:10" ht="30" x14ac:dyDescent="0.25">
      <c r="A16" s="5" t="s">
        <v>46</v>
      </c>
      <c r="B16" s="5" t="s">
        <v>77</v>
      </c>
      <c r="C16" s="5" t="s">
        <v>14</v>
      </c>
      <c r="D16" s="5" t="s">
        <v>67</v>
      </c>
      <c r="E16" s="5" t="s">
        <v>48</v>
      </c>
      <c r="F16" s="7" t="s">
        <v>68</v>
      </c>
      <c r="G16" s="7">
        <v>540</v>
      </c>
      <c r="H16" s="10" t="s">
        <v>76</v>
      </c>
      <c r="I16" s="8" t="s">
        <v>341</v>
      </c>
      <c r="J16" s="7" t="s">
        <v>78</v>
      </c>
    </row>
    <row r="17" spans="1:10" ht="30" x14ac:dyDescent="0.25">
      <c r="A17" s="5" t="s">
        <v>46</v>
      </c>
      <c r="B17" s="5" t="s">
        <v>77</v>
      </c>
      <c r="C17" s="5" t="s">
        <v>14</v>
      </c>
      <c r="D17" s="5" t="s">
        <v>69</v>
      </c>
      <c r="E17" s="5" t="s">
        <v>48</v>
      </c>
      <c r="F17" s="7" t="s">
        <v>70</v>
      </c>
      <c r="G17" s="7">
        <v>540</v>
      </c>
      <c r="H17" s="10" t="s">
        <v>76</v>
      </c>
      <c r="I17" s="8" t="s">
        <v>341</v>
      </c>
      <c r="J17" s="7" t="s">
        <v>78</v>
      </c>
    </row>
    <row r="18" spans="1:10" ht="30" x14ac:dyDescent="0.25">
      <c r="A18" s="5" t="s">
        <v>46</v>
      </c>
      <c r="B18" s="5" t="s">
        <v>77</v>
      </c>
      <c r="C18" s="5" t="s">
        <v>14</v>
      </c>
      <c r="D18" s="5" t="s">
        <v>73</v>
      </c>
      <c r="E18" s="5" t="s">
        <v>48</v>
      </c>
      <c r="F18" s="7" t="s">
        <v>48</v>
      </c>
      <c r="G18" s="7">
        <v>2160</v>
      </c>
      <c r="H18" s="10" t="s">
        <v>76</v>
      </c>
      <c r="I18" s="8" t="s">
        <v>341</v>
      </c>
      <c r="J18" s="7" t="s">
        <v>78</v>
      </c>
    </row>
    <row r="19" spans="1:10" ht="45" x14ac:dyDescent="0.25">
      <c r="A19" s="5" t="s">
        <v>79</v>
      </c>
      <c r="B19" s="5" t="s">
        <v>81</v>
      </c>
      <c r="C19" s="5" t="s">
        <v>14</v>
      </c>
      <c r="D19" s="5" t="s">
        <v>90</v>
      </c>
      <c r="E19" s="5" t="s">
        <v>91</v>
      </c>
      <c r="F19" s="7" t="s">
        <v>89</v>
      </c>
      <c r="G19" s="7">
        <v>3000</v>
      </c>
      <c r="H19" s="10">
        <v>500000000</v>
      </c>
      <c r="I19" s="8" t="s">
        <v>339</v>
      </c>
      <c r="J19" s="7" t="s">
        <v>78</v>
      </c>
    </row>
    <row r="20" spans="1:10" ht="45" x14ac:dyDescent="0.25">
      <c r="A20" s="5" t="s">
        <v>79</v>
      </c>
      <c r="B20" s="5" t="s">
        <v>81</v>
      </c>
      <c r="C20" s="5" t="s">
        <v>20</v>
      </c>
      <c r="D20" s="5" t="s">
        <v>90</v>
      </c>
      <c r="E20" s="5" t="s">
        <v>114</v>
      </c>
      <c r="F20" s="7" t="s">
        <v>89</v>
      </c>
      <c r="G20" s="7">
        <v>3000</v>
      </c>
      <c r="H20" s="10">
        <v>500000000</v>
      </c>
      <c r="I20" s="8" t="s">
        <v>339</v>
      </c>
      <c r="J20" s="7" t="s">
        <v>78</v>
      </c>
    </row>
    <row r="21" spans="1:10" ht="45" x14ac:dyDescent="0.25">
      <c r="A21" s="5" t="s">
        <v>139</v>
      </c>
      <c r="B21" s="5" t="s">
        <v>140</v>
      </c>
      <c r="C21" s="5" t="s">
        <v>14</v>
      </c>
      <c r="D21" s="5" t="s">
        <v>127</v>
      </c>
      <c r="E21" s="5" t="s">
        <v>128</v>
      </c>
      <c r="F21" s="7" t="s">
        <v>129</v>
      </c>
      <c r="G21" s="7">
        <v>30</v>
      </c>
      <c r="H21" s="10">
        <v>360000</v>
      </c>
      <c r="I21" s="8" t="s">
        <v>341</v>
      </c>
      <c r="J21" s="7" t="s">
        <v>78</v>
      </c>
    </row>
    <row r="22" spans="1:10" ht="45" x14ac:dyDescent="0.25">
      <c r="A22" s="5" t="s">
        <v>139</v>
      </c>
      <c r="B22" s="5" t="s">
        <v>140</v>
      </c>
      <c r="C22" s="5" t="s">
        <v>14</v>
      </c>
      <c r="D22" s="5" t="s">
        <v>130</v>
      </c>
      <c r="E22" s="5" t="s">
        <v>131</v>
      </c>
      <c r="F22" s="7">
        <v>1</v>
      </c>
      <c r="G22" s="7">
        <v>25</v>
      </c>
      <c r="H22" s="10">
        <v>12500</v>
      </c>
      <c r="I22" s="8" t="s">
        <v>341</v>
      </c>
      <c r="J22" s="7" t="s">
        <v>78</v>
      </c>
    </row>
    <row r="23" spans="1:10" ht="45" x14ac:dyDescent="0.25">
      <c r="A23" s="5" t="s">
        <v>139</v>
      </c>
      <c r="B23" s="5" t="s">
        <v>140</v>
      </c>
      <c r="C23" s="5" t="s">
        <v>14</v>
      </c>
      <c r="D23" s="5" t="s">
        <v>130</v>
      </c>
      <c r="E23" s="5" t="s">
        <v>132</v>
      </c>
      <c r="F23" s="7">
        <v>1</v>
      </c>
      <c r="G23" s="7">
        <v>5</v>
      </c>
      <c r="H23" s="10">
        <v>4000</v>
      </c>
      <c r="I23" s="8" t="s">
        <v>341</v>
      </c>
      <c r="J23" s="7" t="s">
        <v>78</v>
      </c>
    </row>
    <row r="24" spans="1:10" ht="45" x14ac:dyDescent="0.25">
      <c r="A24" s="5" t="s">
        <v>139</v>
      </c>
      <c r="B24" s="5" t="s">
        <v>140</v>
      </c>
      <c r="C24" s="5" t="s">
        <v>14</v>
      </c>
      <c r="D24" s="5" t="s">
        <v>133</v>
      </c>
      <c r="E24" s="5" t="s">
        <v>134</v>
      </c>
      <c r="F24" s="7">
        <v>1</v>
      </c>
      <c r="G24" s="7">
        <v>5</v>
      </c>
      <c r="H24" s="10">
        <v>25000</v>
      </c>
      <c r="I24" s="8" t="s">
        <v>341</v>
      </c>
      <c r="J24" s="7" t="s">
        <v>78</v>
      </c>
    </row>
    <row r="25" spans="1:10" ht="45" x14ac:dyDescent="0.25">
      <c r="A25" s="5" t="s">
        <v>139</v>
      </c>
      <c r="B25" s="5" t="s">
        <v>140</v>
      </c>
      <c r="C25" s="5" t="s">
        <v>14</v>
      </c>
      <c r="D25" s="5" t="s">
        <v>135</v>
      </c>
      <c r="E25" s="5" t="s">
        <v>136</v>
      </c>
      <c r="F25" s="7">
        <v>1</v>
      </c>
      <c r="G25" s="7">
        <v>5</v>
      </c>
      <c r="H25" s="10">
        <v>20000</v>
      </c>
      <c r="I25" s="8" t="s">
        <v>341</v>
      </c>
      <c r="J25" s="7" t="s">
        <v>78</v>
      </c>
    </row>
    <row r="26" spans="1:10" ht="45" x14ac:dyDescent="0.25">
      <c r="A26" s="5" t="s">
        <v>139</v>
      </c>
      <c r="B26" s="5" t="s">
        <v>140</v>
      </c>
      <c r="C26" s="5" t="s">
        <v>14</v>
      </c>
      <c r="D26" s="5" t="s">
        <v>137</v>
      </c>
      <c r="E26" s="5" t="s">
        <v>138</v>
      </c>
      <c r="F26" s="7">
        <v>1</v>
      </c>
      <c r="G26" s="7">
        <v>45</v>
      </c>
      <c r="H26" s="10">
        <v>45000</v>
      </c>
      <c r="I26" s="8" t="s">
        <v>341</v>
      </c>
      <c r="J26" s="7" t="s">
        <v>78</v>
      </c>
    </row>
    <row r="27" spans="1:10" ht="45" x14ac:dyDescent="0.25">
      <c r="A27" s="5" t="s">
        <v>144</v>
      </c>
      <c r="B27" s="5" t="s">
        <v>44</v>
      </c>
      <c r="C27" s="5" t="s">
        <v>14</v>
      </c>
      <c r="D27" s="5" t="s">
        <v>152</v>
      </c>
      <c r="E27" s="5" t="s">
        <v>147</v>
      </c>
      <c r="F27" s="7" t="s">
        <v>155</v>
      </c>
      <c r="G27" s="7" t="s">
        <v>154</v>
      </c>
      <c r="H27" s="10">
        <v>36369050</v>
      </c>
      <c r="I27" s="8" t="s">
        <v>341</v>
      </c>
      <c r="J27" s="7" t="s">
        <v>78</v>
      </c>
    </row>
    <row r="28" spans="1:10" ht="45" x14ac:dyDescent="0.25">
      <c r="A28" s="5" t="s">
        <v>144</v>
      </c>
      <c r="B28" s="5" t="s">
        <v>44</v>
      </c>
      <c r="C28" s="5" t="s">
        <v>14</v>
      </c>
      <c r="D28" s="5" t="s">
        <v>198</v>
      </c>
      <c r="E28" s="5" t="s">
        <v>175</v>
      </c>
      <c r="F28" s="7" t="s">
        <v>176</v>
      </c>
      <c r="G28" s="7" t="s">
        <v>177</v>
      </c>
      <c r="H28" s="10">
        <v>2189431.5</v>
      </c>
      <c r="I28" s="8" t="s">
        <v>341</v>
      </c>
      <c r="J28" s="7" t="s">
        <v>78</v>
      </c>
    </row>
    <row r="29" spans="1:10" ht="45" x14ac:dyDescent="0.25">
      <c r="A29" s="5" t="s">
        <v>144</v>
      </c>
      <c r="B29" s="5" t="s">
        <v>44</v>
      </c>
      <c r="C29" s="5" t="s">
        <v>14</v>
      </c>
      <c r="D29" s="5" t="s">
        <v>198</v>
      </c>
      <c r="E29" s="5" t="s">
        <v>178</v>
      </c>
      <c r="F29" s="7" t="s">
        <v>176</v>
      </c>
      <c r="G29" s="7" t="s">
        <v>179</v>
      </c>
      <c r="H29" s="10">
        <v>1997388</v>
      </c>
      <c r="I29" s="8" t="s">
        <v>341</v>
      </c>
      <c r="J29" s="7" t="s">
        <v>78</v>
      </c>
    </row>
    <row r="30" spans="1:10" ht="45" x14ac:dyDescent="0.25">
      <c r="A30" s="5" t="s">
        <v>144</v>
      </c>
      <c r="B30" s="5" t="s">
        <v>44</v>
      </c>
      <c r="C30" s="5" t="s">
        <v>14</v>
      </c>
      <c r="D30" s="5" t="s">
        <v>198</v>
      </c>
      <c r="E30" s="5" t="s">
        <v>180</v>
      </c>
      <c r="F30" s="7" t="s">
        <v>176</v>
      </c>
      <c r="G30" s="7" t="s">
        <v>181</v>
      </c>
      <c r="H30" s="10">
        <v>312000</v>
      </c>
      <c r="I30" s="8" t="s">
        <v>341</v>
      </c>
      <c r="J30" s="7" t="s">
        <v>78</v>
      </c>
    </row>
    <row r="31" spans="1:10" ht="45" x14ac:dyDescent="0.25">
      <c r="A31" s="5" t="s">
        <v>144</v>
      </c>
      <c r="B31" s="5" t="s">
        <v>44</v>
      </c>
      <c r="C31" s="5" t="s">
        <v>14</v>
      </c>
      <c r="D31" s="5" t="s">
        <v>198</v>
      </c>
      <c r="E31" s="5" t="s">
        <v>182</v>
      </c>
      <c r="F31" s="7" t="s">
        <v>176</v>
      </c>
      <c r="G31" s="7" t="s">
        <v>183</v>
      </c>
      <c r="H31" s="10">
        <v>61050</v>
      </c>
      <c r="I31" s="8" t="s">
        <v>341</v>
      </c>
      <c r="J31" s="7" t="s">
        <v>78</v>
      </c>
    </row>
    <row r="32" spans="1:10" ht="45" x14ac:dyDescent="0.25">
      <c r="A32" s="5" t="s">
        <v>144</v>
      </c>
      <c r="B32" s="5" t="s">
        <v>44</v>
      </c>
      <c r="C32" s="5" t="s">
        <v>14</v>
      </c>
      <c r="D32" s="5" t="s">
        <v>198</v>
      </c>
      <c r="E32" s="5" t="s">
        <v>184</v>
      </c>
      <c r="F32" s="7" t="s">
        <v>176</v>
      </c>
      <c r="G32" s="7" t="s">
        <v>185</v>
      </c>
      <c r="H32" s="10">
        <v>76740</v>
      </c>
      <c r="I32" s="8" t="s">
        <v>341</v>
      </c>
      <c r="J32" s="7" t="s">
        <v>78</v>
      </c>
    </row>
    <row r="33" spans="1:10" ht="45" x14ac:dyDescent="0.25">
      <c r="A33" s="5" t="s">
        <v>144</v>
      </c>
      <c r="B33" s="5" t="s">
        <v>44</v>
      </c>
      <c r="C33" s="5" t="s">
        <v>14</v>
      </c>
      <c r="D33" s="5" t="s">
        <v>198</v>
      </c>
      <c r="E33" s="5" t="s">
        <v>186</v>
      </c>
      <c r="F33" s="7" t="s">
        <v>176</v>
      </c>
      <c r="G33" s="7" t="s">
        <v>187</v>
      </c>
      <c r="H33" s="10">
        <v>23165</v>
      </c>
      <c r="I33" s="8" t="s">
        <v>341</v>
      </c>
      <c r="J33" s="7" t="s">
        <v>78</v>
      </c>
    </row>
    <row r="34" spans="1:10" ht="45" x14ac:dyDescent="0.25">
      <c r="A34" s="5" t="s">
        <v>144</v>
      </c>
      <c r="B34" s="5" t="s">
        <v>44</v>
      </c>
      <c r="C34" s="5" t="s">
        <v>14</v>
      </c>
      <c r="D34" s="5" t="s">
        <v>198</v>
      </c>
      <c r="E34" s="5" t="s">
        <v>188</v>
      </c>
      <c r="F34" s="7" t="s">
        <v>176</v>
      </c>
      <c r="G34" s="7" t="s">
        <v>189</v>
      </c>
      <c r="H34" s="10">
        <v>271200</v>
      </c>
      <c r="I34" s="8" t="s">
        <v>341</v>
      </c>
      <c r="J34" s="7" t="s">
        <v>78</v>
      </c>
    </row>
    <row r="35" spans="1:10" ht="45" x14ac:dyDescent="0.25">
      <c r="A35" s="5" t="s">
        <v>144</v>
      </c>
      <c r="B35" s="5" t="s">
        <v>44</v>
      </c>
      <c r="C35" s="5" t="s">
        <v>14</v>
      </c>
      <c r="D35" s="5" t="s">
        <v>198</v>
      </c>
      <c r="E35" s="5" t="s">
        <v>190</v>
      </c>
      <c r="F35" s="7" t="s">
        <v>176</v>
      </c>
      <c r="G35" s="7" t="s">
        <v>191</v>
      </c>
      <c r="H35" s="10">
        <v>330000</v>
      </c>
      <c r="I35" s="8" t="s">
        <v>341</v>
      </c>
      <c r="J35" s="7" t="s">
        <v>78</v>
      </c>
    </row>
    <row r="36" spans="1:10" ht="45" x14ac:dyDescent="0.25">
      <c r="A36" s="5" t="s">
        <v>144</v>
      </c>
      <c r="B36" s="5" t="s">
        <v>44</v>
      </c>
      <c r="C36" s="5" t="s">
        <v>14</v>
      </c>
      <c r="D36" s="5" t="s">
        <v>198</v>
      </c>
      <c r="E36" s="5" t="s">
        <v>192</v>
      </c>
      <c r="F36" s="7" t="s">
        <v>176</v>
      </c>
      <c r="G36" s="7" t="s">
        <v>189</v>
      </c>
      <c r="H36" s="10" t="s">
        <v>76</v>
      </c>
      <c r="I36" s="8" t="s">
        <v>341</v>
      </c>
      <c r="J36" s="7" t="s">
        <v>78</v>
      </c>
    </row>
    <row r="37" spans="1:10" ht="45" x14ac:dyDescent="0.25">
      <c r="A37" s="5" t="s">
        <v>144</v>
      </c>
      <c r="B37" s="5" t="s">
        <v>44</v>
      </c>
      <c r="C37" s="5" t="s">
        <v>14</v>
      </c>
      <c r="D37" s="5" t="s">
        <v>198</v>
      </c>
      <c r="E37" s="5" t="s">
        <v>193</v>
      </c>
      <c r="F37" s="7" t="s">
        <v>176</v>
      </c>
      <c r="G37" s="7" t="s">
        <v>194</v>
      </c>
      <c r="H37" s="10" t="s">
        <v>76</v>
      </c>
      <c r="I37" s="8" t="s">
        <v>341</v>
      </c>
      <c r="J37" s="7" t="s">
        <v>78</v>
      </c>
    </row>
    <row r="38" spans="1:10" ht="45" x14ac:dyDescent="0.25">
      <c r="A38" s="5" t="s">
        <v>144</v>
      </c>
      <c r="B38" s="5" t="s">
        <v>44</v>
      </c>
      <c r="C38" s="5" t="s">
        <v>14</v>
      </c>
      <c r="D38" s="5" t="s">
        <v>198</v>
      </c>
      <c r="E38" s="5" t="s">
        <v>195</v>
      </c>
      <c r="F38" s="7" t="s">
        <v>176</v>
      </c>
      <c r="G38" s="7" t="s">
        <v>196</v>
      </c>
      <c r="H38" s="10" t="s">
        <v>76</v>
      </c>
      <c r="I38" s="8" t="s">
        <v>341</v>
      </c>
      <c r="J38" s="7" t="s">
        <v>78</v>
      </c>
    </row>
    <row r="39" spans="1:10" ht="45" x14ac:dyDescent="0.25">
      <c r="A39" s="5" t="s">
        <v>144</v>
      </c>
      <c r="B39" s="5" t="s">
        <v>44</v>
      </c>
      <c r="C39" s="5" t="s">
        <v>14</v>
      </c>
      <c r="D39" s="5" t="s">
        <v>198</v>
      </c>
      <c r="E39" s="5" t="s">
        <v>197</v>
      </c>
      <c r="F39" s="7" t="s">
        <v>176</v>
      </c>
      <c r="G39" s="7" t="s">
        <v>183</v>
      </c>
      <c r="H39" s="10" t="s">
        <v>76</v>
      </c>
      <c r="I39" s="8" t="s">
        <v>341</v>
      </c>
      <c r="J39" s="7" t="s">
        <v>78</v>
      </c>
    </row>
    <row r="40" spans="1:10" ht="45" x14ac:dyDescent="0.25">
      <c r="A40" s="5" t="s">
        <v>144</v>
      </c>
      <c r="B40" s="5" t="s">
        <v>44</v>
      </c>
      <c r="C40" s="5" t="s">
        <v>14</v>
      </c>
      <c r="D40" s="5" t="s">
        <v>215</v>
      </c>
      <c r="E40" s="5" t="s">
        <v>200</v>
      </c>
      <c r="F40" s="7" t="s">
        <v>39</v>
      </c>
      <c r="G40" s="7">
        <v>4000</v>
      </c>
      <c r="H40" s="10">
        <v>14000000</v>
      </c>
      <c r="I40" s="8" t="s">
        <v>341</v>
      </c>
      <c r="J40" s="7" t="s">
        <v>78</v>
      </c>
    </row>
    <row r="41" spans="1:10" ht="45" x14ac:dyDescent="0.25">
      <c r="A41" s="5" t="s">
        <v>144</v>
      </c>
      <c r="B41" s="5" t="s">
        <v>44</v>
      </c>
      <c r="C41" s="5" t="s">
        <v>14</v>
      </c>
      <c r="D41" s="5" t="s">
        <v>215</v>
      </c>
      <c r="E41" s="5" t="s">
        <v>201</v>
      </c>
      <c r="F41" s="7" t="s">
        <v>39</v>
      </c>
      <c r="G41" s="7">
        <v>8000</v>
      </c>
      <c r="H41" s="10">
        <v>20000000</v>
      </c>
      <c r="I41" s="8" t="s">
        <v>341</v>
      </c>
      <c r="J41" s="7" t="s">
        <v>78</v>
      </c>
    </row>
    <row r="42" spans="1:10" ht="45" x14ac:dyDescent="0.25">
      <c r="A42" s="5" t="s">
        <v>144</v>
      </c>
      <c r="B42" s="5" t="s">
        <v>44</v>
      </c>
      <c r="C42" s="5" t="s">
        <v>14</v>
      </c>
      <c r="D42" s="5" t="s">
        <v>215</v>
      </c>
      <c r="E42" s="5" t="s">
        <v>202</v>
      </c>
      <c r="F42" s="7" t="s">
        <v>39</v>
      </c>
      <c r="G42" s="7">
        <v>955</v>
      </c>
      <c r="H42" s="10">
        <v>4775000</v>
      </c>
      <c r="I42" s="8" t="s">
        <v>341</v>
      </c>
      <c r="J42" s="7" t="s">
        <v>78</v>
      </c>
    </row>
    <row r="43" spans="1:10" ht="45" x14ac:dyDescent="0.25">
      <c r="A43" s="5" t="s">
        <v>144</v>
      </c>
      <c r="B43" s="5" t="s">
        <v>44</v>
      </c>
      <c r="C43" s="5" t="s">
        <v>14</v>
      </c>
      <c r="D43" s="5" t="s">
        <v>215</v>
      </c>
      <c r="E43" s="5" t="s">
        <v>203</v>
      </c>
      <c r="F43" s="7" t="s">
        <v>39</v>
      </c>
      <c r="G43" s="7">
        <v>660</v>
      </c>
      <c r="H43" s="10">
        <v>5610000</v>
      </c>
      <c r="I43" s="8" t="s">
        <v>341</v>
      </c>
      <c r="J43" s="7" t="s">
        <v>78</v>
      </c>
    </row>
    <row r="44" spans="1:10" ht="45" x14ac:dyDescent="0.25">
      <c r="A44" s="5" t="s">
        <v>144</v>
      </c>
      <c r="B44" s="5" t="s">
        <v>44</v>
      </c>
      <c r="C44" s="5" t="s">
        <v>14</v>
      </c>
      <c r="D44" s="5" t="s">
        <v>215</v>
      </c>
      <c r="E44" s="5" t="s">
        <v>204</v>
      </c>
      <c r="F44" s="7" t="s">
        <v>39</v>
      </c>
      <c r="G44" s="7">
        <v>660</v>
      </c>
      <c r="H44" s="10">
        <v>4950000</v>
      </c>
      <c r="I44" s="8" t="s">
        <v>341</v>
      </c>
      <c r="J44" s="7" t="s">
        <v>78</v>
      </c>
    </row>
    <row r="45" spans="1:10" ht="45" x14ac:dyDescent="0.25">
      <c r="A45" s="5" t="s">
        <v>144</v>
      </c>
      <c r="B45" s="5" t="s">
        <v>44</v>
      </c>
      <c r="C45" s="5" t="s">
        <v>14</v>
      </c>
      <c r="D45" s="5" t="s">
        <v>215</v>
      </c>
      <c r="E45" s="5" t="s">
        <v>205</v>
      </c>
      <c r="F45" s="7" t="s">
        <v>39</v>
      </c>
      <c r="G45" s="7">
        <v>550</v>
      </c>
      <c r="H45" s="10" t="s">
        <v>76</v>
      </c>
      <c r="I45" s="8" t="s">
        <v>341</v>
      </c>
      <c r="J45" s="7" t="s">
        <v>78</v>
      </c>
    </row>
    <row r="46" spans="1:10" ht="45" x14ac:dyDescent="0.25">
      <c r="A46" s="5" t="s">
        <v>144</v>
      </c>
      <c r="B46" s="5" t="s">
        <v>44</v>
      </c>
      <c r="C46" s="5" t="s">
        <v>14</v>
      </c>
      <c r="D46" s="5" t="s">
        <v>215</v>
      </c>
      <c r="E46" s="5" t="s">
        <v>206</v>
      </c>
      <c r="F46" s="7" t="s">
        <v>39</v>
      </c>
      <c r="G46" s="7">
        <v>5000</v>
      </c>
      <c r="H46" s="10" t="s">
        <v>76</v>
      </c>
      <c r="I46" s="8" t="s">
        <v>341</v>
      </c>
      <c r="J46" s="7" t="s">
        <v>78</v>
      </c>
    </row>
    <row r="47" spans="1:10" ht="60" x14ac:dyDescent="0.25">
      <c r="A47" s="5" t="s">
        <v>314</v>
      </c>
      <c r="B47" s="5" t="s">
        <v>140</v>
      </c>
      <c r="C47" s="5" t="s">
        <v>14</v>
      </c>
      <c r="D47" s="5" t="s">
        <v>293</v>
      </c>
      <c r="E47" s="5" t="s">
        <v>294</v>
      </c>
      <c r="F47" s="7" t="s">
        <v>286</v>
      </c>
      <c r="G47" s="7" t="s">
        <v>287</v>
      </c>
      <c r="H47" s="10">
        <v>82000000</v>
      </c>
      <c r="I47" s="8" t="s">
        <v>344</v>
      </c>
      <c r="J47" s="7" t="s">
        <v>78</v>
      </c>
    </row>
    <row r="48" spans="1:10" ht="30" x14ac:dyDescent="0.25">
      <c r="A48" s="5" t="s">
        <v>314</v>
      </c>
      <c r="B48" s="5" t="s">
        <v>140</v>
      </c>
      <c r="C48" s="5" t="s">
        <v>14</v>
      </c>
      <c r="D48" s="5" t="s">
        <v>298</v>
      </c>
      <c r="E48" s="5" t="s">
        <v>299</v>
      </c>
      <c r="F48" s="7" t="s">
        <v>297</v>
      </c>
      <c r="G48" s="7">
        <v>50</v>
      </c>
      <c r="H48" s="10">
        <v>200000</v>
      </c>
      <c r="I48" s="8" t="s">
        <v>344</v>
      </c>
      <c r="J48" s="7" t="s">
        <v>78</v>
      </c>
    </row>
    <row r="49" spans="1:10" ht="60" x14ac:dyDescent="0.25">
      <c r="A49" s="5" t="s">
        <v>314</v>
      </c>
      <c r="B49" s="5" t="s">
        <v>140</v>
      </c>
      <c r="C49" s="5" t="s">
        <v>20</v>
      </c>
      <c r="D49" s="5" t="s">
        <v>320</v>
      </c>
      <c r="E49" s="5" t="s">
        <v>321</v>
      </c>
      <c r="F49" s="7" t="s">
        <v>286</v>
      </c>
      <c r="G49" s="7" t="s">
        <v>287</v>
      </c>
      <c r="H49" s="10">
        <v>148000000</v>
      </c>
      <c r="I49" s="8" t="s">
        <v>344</v>
      </c>
      <c r="J49" s="7" t="s">
        <v>78</v>
      </c>
    </row>
    <row r="50" spans="1:10" ht="30" x14ac:dyDescent="0.25">
      <c r="A50" s="5" t="s">
        <v>314</v>
      </c>
      <c r="B50" s="5" t="s">
        <v>140</v>
      </c>
      <c r="C50" s="5" t="s">
        <v>20</v>
      </c>
      <c r="D50" s="5" t="s">
        <v>295</v>
      </c>
      <c r="E50" s="5" t="s">
        <v>296</v>
      </c>
      <c r="F50" s="7" t="s">
        <v>297</v>
      </c>
      <c r="G50" s="7">
        <v>18</v>
      </c>
      <c r="H50" s="10">
        <v>450000</v>
      </c>
      <c r="I50" s="8" t="s">
        <v>344</v>
      </c>
      <c r="J50" s="7" t="s">
        <v>78</v>
      </c>
    </row>
    <row r="51" spans="1:10" ht="30" x14ac:dyDescent="0.25">
      <c r="A51" s="5" t="s">
        <v>314</v>
      </c>
      <c r="B51" s="5" t="s">
        <v>140</v>
      </c>
      <c r="C51" s="5" t="s">
        <v>20</v>
      </c>
      <c r="D51" s="5" t="s">
        <v>322</v>
      </c>
      <c r="E51" s="5" t="s">
        <v>299</v>
      </c>
      <c r="F51" s="7" t="s">
        <v>297</v>
      </c>
      <c r="G51" s="7">
        <v>50</v>
      </c>
      <c r="H51" s="10">
        <v>400000</v>
      </c>
      <c r="I51" s="8" t="s">
        <v>344</v>
      </c>
      <c r="J51" s="7" t="s">
        <v>78</v>
      </c>
    </row>
    <row r="52" spans="1:10" ht="30" x14ac:dyDescent="0.25">
      <c r="A52" s="5" t="s">
        <v>314</v>
      </c>
      <c r="B52" s="5" t="s">
        <v>140</v>
      </c>
      <c r="C52" s="5" t="s">
        <v>20</v>
      </c>
      <c r="D52" s="5" t="s">
        <v>300</v>
      </c>
      <c r="E52" s="5" t="s">
        <v>301</v>
      </c>
      <c r="F52" s="7" t="s">
        <v>302</v>
      </c>
      <c r="G52" s="7">
        <v>400</v>
      </c>
      <c r="H52" s="10">
        <v>400000</v>
      </c>
      <c r="I52" s="8" t="s">
        <v>344</v>
      </c>
      <c r="J52" s="7" t="s">
        <v>78</v>
      </c>
    </row>
    <row r="53" spans="1:10" ht="30" x14ac:dyDescent="0.25">
      <c r="A53" s="5" t="s">
        <v>314</v>
      </c>
      <c r="B53" s="5" t="s">
        <v>140</v>
      </c>
      <c r="C53" s="5" t="s">
        <v>124</v>
      </c>
      <c r="D53" s="5" t="s">
        <v>334</v>
      </c>
      <c r="E53" s="5" t="s">
        <v>143</v>
      </c>
      <c r="F53" s="7" t="s">
        <v>39</v>
      </c>
      <c r="G53" s="7" t="s">
        <v>123</v>
      </c>
      <c r="H53" s="10" t="s">
        <v>76</v>
      </c>
      <c r="I53" s="8" t="s">
        <v>344</v>
      </c>
      <c r="J53" s="7" t="s">
        <v>78</v>
      </c>
    </row>
    <row r="54" spans="1:10" ht="30" x14ac:dyDescent="0.25">
      <c r="A54" s="5" t="s">
        <v>314</v>
      </c>
      <c r="B54" s="5" t="s">
        <v>140</v>
      </c>
      <c r="C54" s="5" t="s">
        <v>124</v>
      </c>
      <c r="D54" s="5" t="s">
        <v>335</v>
      </c>
      <c r="E54" s="5" t="s">
        <v>143</v>
      </c>
      <c r="F54" s="7" t="s">
        <v>39</v>
      </c>
      <c r="G54" s="7" t="s">
        <v>123</v>
      </c>
      <c r="H54" s="10" t="s">
        <v>76</v>
      </c>
      <c r="I54" s="8" t="s">
        <v>344</v>
      </c>
      <c r="J54" s="7" t="s">
        <v>78</v>
      </c>
    </row>
    <row r="55" spans="1:10" ht="60" x14ac:dyDescent="0.25">
      <c r="A55" s="5" t="s">
        <v>366</v>
      </c>
      <c r="B55" s="5" t="s">
        <v>140</v>
      </c>
      <c r="C55" s="5" t="s">
        <v>14</v>
      </c>
      <c r="D55" s="5" t="s">
        <v>392</v>
      </c>
      <c r="E55" s="5" t="s">
        <v>393</v>
      </c>
      <c r="F55" s="7" t="s">
        <v>394</v>
      </c>
      <c r="G55" s="7">
        <v>5183</v>
      </c>
      <c r="H55" s="10">
        <v>13139027.281398272</v>
      </c>
      <c r="I55" s="8" t="s">
        <v>339</v>
      </c>
      <c r="J55" s="7" t="s">
        <v>78</v>
      </c>
    </row>
    <row r="56" spans="1:10" ht="120" x14ac:dyDescent="0.25">
      <c r="A56" s="5" t="s">
        <v>366</v>
      </c>
      <c r="B56" s="5" t="s">
        <v>140</v>
      </c>
      <c r="C56" s="5" t="s">
        <v>14</v>
      </c>
      <c r="D56" s="5" t="s">
        <v>178</v>
      </c>
      <c r="E56" s="5" t="s">
        <v>395</v>
      </c>
      <c r="F56" s="7" t="s">
        <v>394</v>
      </c>
      <c r="G56" s="7">
        <v>2222</v>
      </c>
      <c r="H56" s="10">
        <v>23924529.692273214</v>
      </c>
      <c r="I56" s="8" t="s">
        <v>339</v>
      </c>
      <c r="J56" s="7" t="s">
        <v>78</v>
      </c>
    </row>
    <row r="57" spans="1:10" ht="105" x14ac:dyDescent="0.25">
      <c r="A57" s="5" t="s">
        <v>366</v>
      </c>
      <c r="B57" s="5" t="s">
        <v>140</v>
      </c>
      <c r="C57" s="5" t="s">
        <v>14</v>
      </c>
      <c r="D57" s="5" t="s">
        <v>396</v>
      </c>
      <c r="E57" s="5" t="s">
        <v>397</v>
      </c>
      <c r="F57" s="7" t="s">
        <v>394</v>
      </c>
      <c r="G57" s="7">
        <v>6464</v>
      </c>
      <c r="H57" s="10">
        <v>17453922.557129167</v>
      </c>
      <c r="I57" s="8" t="s">
        <v>339</v>
      </c>
      <c r="J57" s="7" t="s">
        <v>78</v>
      </c>
    </row>
    <row r="58" spans="1:10" ht="150" x14ac:dyDescent="0.25">
      <c r="A58" s="5" t="s">
        <v>366</v>
      </c>
      <c r="B58" s="5" t="s">
        <v>140</v>
      </c>
      <c r="C58" s="5" t="s">
        <v>14</v>
      </c>
      <c r="D58" s="5" t="s">
        <v>398</v>
      </c>
      <c r="E58" s="5" t="s">
        <v>399</v>
      </c>
      <c r="F58" s="7" t="s">
        <v>394</v>
      </c>
      <c r="G58" s="7">
        <v>1711</v>
      </c>
      <c r="H58" s="10">
        <v>11527623.609604552</v>
      </c>
      <c r="I58" s="8" t="s">
        <v>339</v>
      </c>
      <c r="J58" s="7" t="s">
        <v>78</v>
      </c>
    </row>
    <row r="59" spans="1:10" ht="75" x14ac:dyDescent="0.25">
      <c r="A59" s="5" t="s">
        <v>366</v>
      </c>
      <c r="B59" s="5" t="s">
        <v>140</v>
      </c>
      <c r="C59" s="5" t="s">
        <v>14</v>
      </c>
      <c r="D59" s="5" t="s">
        <v>400</v>
      </c>
      <c r="E59" s="5" t="s">
        <v>401</v>
      </c>
      <c r="F59" s="7" t="s">
        <v>402</v>
      </c>
      <c r="G59" s="7">
        <v>5717</v>
      </c>
      <c r="H59" s="10">
        <v>4018542.9979940788</v>
      </c>
      <c r="I59" s="8" t="s">
        <v>339</v>
      </c>
      <c r="J59" s="7" t="s">
        <v>78</v>
      </c>
    </row>
    <row r="60" spans="1:10" ht="60" x14ac:dyDescent="0.25">
      <c r="A60" s="5" t="s">
        <v>366</v>
      </c>
      <c r="B60" s="5" t="s">
        <v>140</v>
      </c>
      <c r="C60" s="5" t="s">
        <v>14</v>
      </c>
      <c r="D60" s="5" t="s">
        <v>403</v>
      </c>
      <c r="E60" s="5" t="s">
        <v>404</v>
      </c>
      <c r="F60" s="7" t="s">
        <v>405</v>
      </c>
      <c r="G60" s="7">
        <v>22891</v>
      </c>
      <c r="H60" s="10">
        <v>22776649.585240878</v>
      </c>
      <c r="I60" s="8" t="s">
        <v>339</v>
      </c>
      <c r="J60" s="7" t="s">
        <v>78</v>
      </c>
    </row>
    <row r="61" spans="1:10" ht="30" x14ac:dyDescent="0.25">
      <c r="A61" s="5" t="s">
        <v>406</v>
      </c>
      <c r="B61" s="5" t="s">
        <v>44</v>
      </c>
      <c r="C61" s="5" t="s">
        <v>14</v>
      </c>
      <c r="D61" s="5" t="s">
        <v>407</v>
      </c>
      <c r="E61" s="5" t="s">
        <v>412</v>
      </c>
      <c r="F61" s="7" t="s">
        <v>408</v>
      </c>
      <c r="G61" s="7">
        <v>13600</v>
      </c>
      <c r="H61" s="10">
        <v>5916000</v>
      </c>
      <c r="I61" s="8" t="s">
        <v>339</v>
      </c>
      <c r="J61" s="7" t="s">
        <v>78</v>
      </c>
    </row>
    <row r="62" spans="1:10" ht="30" x14ac:dyDescent="0.25">
      <c r="A62" s="5" t="s">
        <v>406</v>
      </c>
      <c r="B62" s="5" t="s">
        <v>44</v>
      </c>
      <c r="C62" s="5" t="s">
        <v>14</v>
      </c>
      <c r="D62" s="5" t="s">
        <v>409</v>
      </c>
      <c r="E62" s="5" t="s">
        <v>410</v>
      </c>
      <c r="F62" s="7" t="s">
        <v>408</v>
      </c>
      <c r="G62" s="7">
        <v>13600</v>
      </c>
      <c r="H62" s="10">
        <v>13600000</v>
      </c>
      <c r="I62" s="8" t="s">
        <v>339</v>
      </c>
      <c r="J62" s="7" t="s">
        <v>78</v>
      </c>
    </row>
    <row r="63" spans="1:10" ht="30" x14ac:dyDescent="0.25">
      <c r="A63" s="5" t="s">
        <v>406</v>
      </c>
      <c r="B63" s="5" t="s">
        <v>44</v>
      </c>
      <c r="C63" s="5" t="s">
        <v>14</v>
      </c>
      <c r="D63" s="5" t="s">
        <v>411</v>
      </c>
      <c r="E63" s="5" t="s">
        <v>413</v>
      </c>
      <c r="F63" s="7" t="s">
        <v>408</v>
      </c>
      <c r="G63" s="7">
        <v>20</v>
      </c>
      <c r="H63" s="10">
        <v>1000000</v>
      </c>
      <c r="I63" s="8" t="s">
        <v>339</v>
      </c>
      <c r="J63" s="7" t="s">
        <v>78</v>
      </c>
    </row>
    <row r="64" spans="1:10" ht="30" x14ac:dyDescent="0.25">
      <c r="A64" s="5" t="s">
        <v>427</v>
      </c>
      <c r="B64" s="5" t="s">
        <v>44</v>
      </c>
      <c r="C64" s="5" t="s">
        <v>14</v>
      </c>
      <c r="D64" s="5" t="s">
        <v>440</v>
      </c>
      <c r="E64" s="5" t="s">
        <v>441</v>
      </c>
      <c r="F64" s="7" t="s">
        <v>430</v>
      </c>
      <c r="G64" s="7">
        <v>16940</v>
      </c>
      <c r="H64" s="10">
        <v>14822500</v>
      </c>
      <c r="I64" s="8" t="s">
        <v>339</v>
      </c>
      <c r="J64" s="7" t="s">
        <v>78</v>
      </c>
    </row>
    <row r="65" spans="1:10" ht="30" x14ac:dyDescent="0.25">
      <c r="A65" s="5" t="s">
        <v>427</v>
      </c>
      <c r="B65" s="5" t="s">
        <v>44</v>
      </c>
      <c r="C65" s="5" t="s">
        <v>14</v>
      </c>
      <c r="D65" s="5" t="s">
        <v>442</v>
      </c>
      <c r="E65" s="5" t="s">
        <v>443</v>
      </c>
      <c r="F65" s="7" t="s">
        <v>444</v>
      </c>
      <c r="G65" s="7">
        <v>900</v>
      </c>
      <c r="H65" s="10">
        <v>1787886</v>
      </c>
      <c r="I65" s="8" t="s">
        <v>339</v>
      </c>
      <c r="J65" s="7" t="s">
        <v>78</v>
      </c>
    </row>
    <row r="66" spans="1:10" ht="30" x14ac:dyDescent="0.25">
      <c r="A66" s="5" t="s">
        <v>427</v>
      </c>
      <c r="B66" s="5" t="s">
        <v>44</v>
      </c>
      <c r="C66" s="5" t="s">
        <v>14</v>
      </c>
      <c r="D66" s="5" t="s">
        <v>445</v>
      </c>
      <c r="E66" s="5" t="s">
        <v>446</v>
      </c>
      <c r="F66" s="7" t="s">
        <v>444</v>
      </c>
      <c r="G66" s="7">
        <v>300</v>
      </c>
      <c r="H66" s="10">
        <v>694272</v>
      </c>
      <c r="I66" s="8" t="s">
        <v>339</v>
      </c>
      <c r="J66" s="7" t="s">
        <v>78</v>
      </c>
    </row>
    <row r="67" spans="1:10" ht="30" x14ac:dyDescent="0.25">
      <c r="A67" s="5" t="s">
        <v>427</v>
      </c>
      <c r="B67" s="5" t="s">
        <v>44</v>
      </c>
      <c r="C67" s="5" t="s">
        <v>14</v>
      </c>
      <c r="D67" s="5" t="s">
        <v>447</v>
      </c>
      <c r="E67" s="5" t="s">
        <v>448</v>
      </c>
      <c r="F67" s="7" t="s">
        <v>444</v>
      </c>
      <c r="G67" s="7">
        <v>1200</v>
      </c>
      <c r="H67" s="10">
        <v>16332.409</v>
      </c>
      <c r="I67" s="8" t="s">
        <v>339</v>
      </c>
      <c r="J67" s="7" t="s">
        <v>78</v>
      </c>
    </row>
    <row r="68" spans="1:10" ht="30" x14ac:dyDescent="0.25">
      <c r="A68" s="5" t="s">
        <v>427</v>
      </c>
      <c r="B68" s="5" t="s">
        <v>44</v>
      </c>
      <c r="C68" s="5" t="s">
        <v>14</v>
      </c>
      <c r="D68" s="5" t="s">
        <v>449</v>
      </c>
      <c r="E68" s="5" t="s">
        <v>450</v>
      </c>
      <c r="F68" s="7" t="s">
        <v>444</v>
      </c>
      <c r="G68" s="7">
        <v>600</v>
      </c>
      <c r="H68" s="10">
        <v>3285000</v>
      </c>
      <c r="I68" s="8" t="s">
        <v>339</v>
      </c>
      <c r="J68" s="7" t="s">
        <v>78</v>
      </c>
    </row>
    <row r="69" spans="1:10" ht="30" x14ac:dyDescent="0.25">
      <c r="A69" s="5" t="s">
        <v>427</v>
      </c>
      <c r="B69" s="5" t="s">
        <v>44</v>
      </c>
      <c r="C69" s="5" t="s">
        <v>14</v>
      </c>
      <c r="D69" s="5" t="s">
        <v>451</v>
      </c>
      <c r="E69" s="5" t="s">
        <v>452</v>
      </c>
      <c r="F69" s="7" t="s">
        <v>430</v>
      </c>
      <c r="G69" s="7">
        <v>6000</v>
      </c>
      <c r="H69" s="10">
        <v>40800000</v>
      </c>
      <c r="I69" s="8" t="s">
        <v>339</v>
      </c>
      <c r="J69" s="7" t="s">
        <v>78</v>
      </c>
    </row>
    <row r="70" spans="1:10" ht="30" x14ac:dyDescent="0.25">
      <c r="A70" s="5" t="s">
        <v>427</v>
      </c>
      <c r="B70" s="5" t="s">
        <v>44</v>
      </c>
      <c r="C70" s="5" t="s">
        <v>14</v>
      </c>
      <c r="D70" s="5" t="s">
        <v>453</v>
      </c>
      <c r="E70" s="5" t="s">
        <v>454</v>
      </c>
      <c r="F70" s="7" t="s">
        <v>444</v>
      </c>
      <c r="G70" s="7">
        <v>1800</v>
      </c>
      <c r="H70" s="10">
        <v>6508800</v>
      </c>
      <c r="I70" s="8" t="s">
        <v>339</v>
      </c>
      <c r="J70" s="7" t="s">
        <v>78</v>
      </c>
    </row>
    <row r="71" spans="1:10" ht="45" x14ac:dyDescent="0.25">
      <c r="A71" s="5" t="s">
        <v>427</v>
      </c>
      <c r="B71" s="5" t="s">
        <v>44</v>
      </c>
      <c r="C71" s="5" t="s">
        <v>14</v>
      </c>
      <c r="D71" s="5" t="s">
        <v>455</v>
      </c>
      <c r="E71" s="5" t="s">
        <v>456</v>
      </c>
      <c r="F71" s="7" t="s">
        <v>430</v>
      </c>
      <c r="G71" s="7">
        <v>5000</v>
      </c>
      <c r="H71" s="10">
        <v>87500000</v>
      </c>
      <c r="I71" s="8" t="s">
        <v>339</v>
      </c>
      <c r="J71" s="7" t="s">
        <v>78</v>
      </c>
    </row>
    <row r="72" spans="1:10" ht="30" x14ac:dyDescent="0.25">
      <c r="A72" s="5" t="s">
        <v>427</v>
      </c>
      <c r="B72" s="5" t="s">
        <v>44</v>
      </c>
      <c r="C72" s="5" t="s">
        <v>14</v>
      </c>
      <c r="D72" s="5" t="s">
        <v>457</v>
      </c>
      <c r="E72" s="5" t="s">
        <v>458</v>
      </c>
      <c r="F72" s="7" t="s">
        <v>430</v>
      </c>
      <c r="G72" s="7">
        <v>1300</v>
      </c>
      <c r="H72" s="10">
        <v>2470000</v>
      </c>
      <c r="I72" s="8" t="s">
        <v>339</v>
      </c>
      <c r="J72" s="7" t="s">
        <v>78</v>
      </c>
    </row>
    <row r="73" spans="1:10" ht="30" x14ac:dyDescent="0.25">
      <c r="A73" s="5" t="s">
        <v>427</v>
      </c>
      <c r="B73" s="5" t="s">
        <v>44</v>
      </c>
      <c r="C73" s="5" t="s">
        <v>14</v>
      </c>
      <c r="D73" s="5" t="s">
        <v>459</v>
      </c>
      <c r="E73" s="5" t="s">
        <v>460</v>
      </c>
      <c r="F73" s="7" t="s">
        <v>430</v>
      </c>
      <c r="G73" s="7">
        <v>10000</v>
      </c>
      <c r="H73" s="10">
        <v>22148000</v>
      </c>
      <c r="I73" s="8" t="s">
        <v>339</v>
      </c>
      <c r="J73" s="7" t="s">
        <v>78</v>
      </c>
    </row>
    <row r="74" spans="1:10" ht="60" x14ac:dyDescent="0.25">
      <c r="A74" s="5" t="s">
        <v>427</v>
      </c>
      <c r="B74" s="5" t="s">
        <v>44</v>
      </c>
      <c r="C74" s="5" t="s">
        <v>14</v>
      </c>
      <c r="D74" s="5" t="s">
        <v>461</v>
      </c>
      <c r="E74" s="5" t="s">
        <v>462</v>
      </c>
      <c r="F74" s="7" t="s">
        <v>463</v>
      </c>
      <c r="G74" s="7">
        <v>4000</v>
      </c>
      <c r="H74" s="10">
        <v>41810000</v>
      </c>
      <c r="I74" s="8" t="s">
        <v>339</v>
      </c>
      <c r="J74" s="7" t="s">
        <v>78</v>
      </c>
    </row>
    <row r="75" spans="1:10" ht="30" x14ac:dyDescent="0.25">
      <c r="A75" s="5" t="s">
        <v>427</v>
      </c>
      <c r="B75" s="5" t="s">
        <v>44</v>
      </c>
      <c r="C75" s="5" t="s">
        <v>14</v>
      </c>
      <c r="D75" s="5" t="s">
        <v>464</v>
      </c>
      <c r="E75" s="5" t="s">
        <v>465</v>
      </c>
      <c r="F75" s="7" t="s">
        <v>463</v>
      </c>
      <c r="G75" s="7">
        <v>50</v>
      </c>
      <c r="H75" s="10">
        <v>1750000</v>
      </c>
      <c r="I75" s="8" t="s">
        <v>339</v>
      </c>
      <c r="J75" s="7" t="s">
        <v>78</v>
      </c>
    </row>
    <row r="76" spans="1:10" ht="45" x14ac:dyDescent="0.25">
      <c r="A76" s="5" t="s">
        <v>427</v>
      </c>
      <c r="B76" s="5" t="s">
        <v>44</v>
      </c>
      <c r="C76" s="5" t="s">
        <v>14</v>
      </c>
      <c r="D76" s="5" t="s">
        <v>466</v>
      </c>
      <c r="E76" s="5" t="s">
        <v>467</v>
      </c>
      <c r="F76" s="7" t="s">
        <v>430</v>
      </c>
      <c r="G76" s="7">
        <v>20000</v>
      </c>
      <c r="H76" s="10">
        <v>13000000</v>
      </c>
      <c r="I76" s="8" t="s">
        <v>339</v>
      </c>
      <c r="J76" s="7" t="s">
        <v>78</v>
      </c>
    </row>
    <row r="77" spans="1:10" ht="45" x14ac:dyDescent="0.25">
      <c r="A77" s="5" t="s">
        <v>468</v>
      </c>
      <c r="B77" s="5" t="s">
        <v>44</v>
      </c>
      <c r="C77" s="5" t="s">
        <v>14</v>
      </c>
      <c r="D77" s="5" t="s">
        <v>469</v>
      </c>
      <c r="E77" s="5" t="s">
        <v>470</v>
      </c>
      <c r="F77" s="7" t="s">
        <v>471</v>
      </c>
      <c r="G77" s="7">
        <v>600</v>
      </c>
      <c r="H77" s="10">
        <v>3240000</v>
      </c>
      <c r="I77" s="8" t="s">
        <v>339</v>
      </c>
      <c r="J77" s="7" t="s">
        <v>78</v>
      </c>
    </row>
    <row r="78" spans="1:10" ht="45" x14ac:dyDescent="0.25">
      <c r="A78" s="5" t="s">
        <v>468</v>
      </c>
      <c r="B78" s="5" t="s">
        <v>44</v>
      </c>
      <c r="C78" s="5" t="s">
        <v>14</v>
      </c>
      <c r="D78" s="5" t="s">
        <v>472</v>
      </c>
      <c r="E78" s="5" t="s">
        <v>473</v>
      </c>
      <c r="F78" s="7" t="s">
        <v>474</v>
      </c>
      <c r="G78" s="7">
        <v>1500</v>
      </c>
      <c r="H78" s="10">
        <v>3000000</v>
      </c>
      <c r="I78" s="8" t="s">
        <v>339</v>
      </c>
      <c r="J78" s="7" t="s">
        <v>78</v>
      </c>
    </row>
    <row r="79" spans="1:10" ht="45" x14ac:dyDescent="0.25">
      <c r="A79" s="5" t="s">
        <v>481</v>
      </c>
      <c r="B79" s="5" t="s">
        <v>44</v>
      </c>
      <c r="C79" s="5" t="s">
        <v>14</v>
      </c>
      <c r="D79" s="5" t="s">
        <v>482</v>
      </c>
      <c r="E79" s="5" t="s">
        <v>483</v>
      </c>
      <c r="F79" s="7" t="s">
        <v>408</v>
      </c>
      <c r="G79" s="7">
        <v>36000</v>
      </c>
      <c r="H79" s="10" t="s">
        <v>76</v>
      </c>
      <c r="I79" s="8" t="s">
        <v>339</v>
      </c>
      <c r="J79" s="7" t="s">
        <v>78</v>
      </c>
    </row>
    <row r="80" spans="1:10" ht="45" x14ac:dyDescent="0.25">
      <c r="A80" s="5" t="s">
        <v>481</v>
      </c>
      <c r="B80" s="5" t="s">
        <v>44</v>
      </c>
      <c r="C80" s="5" t="s">
        <v>14</v>
      </c>
      <c r="D80" s="5" t="s">
        <v>484</v>
      </c>
      <c r="E80" s="5" t="s">
        <v>483</v>
      </c>
      <c r="F80" s="7" t="s">
        <v>485</v>
      </c>
      <c r="G80" s="7">
        <v>36000</v>
      </c>
      <c r="H80" s="10" t="s">
        <v>76</v>
      </c>
      <c r="I80" s="8" t="s">
        <v>339</v>
      </c>
      <c r="J80" s="7" t="s">
        <v>78</v>
      </c>
    </row>
    <row r="81" spans="1:10" ht="45" x14ac:dyDescent="0.25">
      <c r="A81" s="5" t="s">
        <v>481</v>
      </c>
      <c r="B81" s="5" t="s">
        <v>44</v>
      </c>
      <c r="C81" s="5" t="s">
        <v>14</v>
      </c>
      <c r="D81" s="5" t="s">
        <v>486</v>
      </c>
      <c r="E81" s="5" t="s">
        <v>487</v>
      </c>
      <c r="F81" s="7" t="s">
        <v>488</v>
      </c>
      <c r="G81" s="7">
        <v>1128</v>
      </c>
      <c r="H81" s="10" t="s">
        <v>76</v>
      </c>
      <c r="I81" s="8" t="s">
        <v>339</v>
      </c>
      <c r="J81" s="7" t="s">
        <v>78</v>
      </c>
    </row>
    <row r="82" spans="1:10" ht="45" x14ac:dyDescent="0.25">
      <c r="A82" s="5" t="s">
        <v>481</v>
      </c>
      <c r="B82" s="5" t="s">
        <v>44</v>
      </c>
      <c r="C82" s="5" t="s">
        <v>14</v>
      </c>
      <c r="D82" s="5" t="s">
        <v>489</v>
      </c>
      <c r="E82" s="5" t="s">
        <v>483</v>
      </c>
      <c r="F82" s="7" t="s">
        <v>490</v>
      </c>
      <c r="G82" s="7">
        <v>1128</v>
      </c>
      <c r="H82" s="10" t="s">
        <v>76</v>
      </c>
      <c r="I82" s="8" t="s">
        <v>339</v>
      </c>
      <c r="J82" s="7" t="s">
        <v>78</v>
      </c>
    </row>
    <row r="83" spans="1:10" ht="45" x14ac:dyDescent="0.25">
      <c r="A83" s="5" t="s">
        <v>481</v>
      </c>
      <c r="B83" s="5" t="s">
        <v>44</v>
      </c>
      <c r="C83" s="5" t="s">
        <v>14</v>
      </c>
      <c r="D83" s="5" t="s">
        <v>491</v>
      </c>
      <c r="E83" s="5" t="s">
        <v>492</v>
      </c>
      <c r="F83" s="7" t="s">
        <v>490</v>
      </c>
      <c r="G83" s="7">
        <v>1128</v>
      </c>
      <c r="H83" s="10" t="s">
        <v>76</v>
      </c>
      <c r="I83" s="8" t="s">
        <v>339</v>
      </c>
      <c r="J83" s="7" t="s">
        <v>78</v>
      </c>
    </row>
    <row r="84" spans="1:10" ht="45" x14ac:dyDescent="0.25">
      <c r="A84" s="5" t="s">
        <v>481</v>
      </c>
      <c r="B84" s="5" t="s">
        <v>44</v>
      </c>
      <c r="C84" s="5" t="s">
        <v>14</v>
      </c>
      <c r="D84" s="5" t="s">
        <v>493</v>
      </c>
      <c r="E84" s="5" t="s">
        <v>483</v>
      </c>
      <c r="F84" s="7" t="s">
        <v>494</v>
      </c>
      <c r="G84" s="7">
        <v>1128</v>
      </c>
      <c r="H84" s="10" t="s">
        <v>76</v>
      </c>
      <c r="I84" s="8" t="s">
        <v>339</v>
      </c>
      <c r="J84" s="7" t="s">
        <v>78</v>
      </c>
    </row>
    <row r="85" spans="1:10" ht="45" x14ac:dyDescent="0.25">
      <c r="A85" s="5" t="s">
        <v>481</v>
      </c>
      <c r="B85" s="5" t="s">
        <v>44</v>
      </c>
      <c r="C85" s="5" t="s">
        <v>14</v>
      </c>
      <c r="D85" s="5" t="s">
        <v>495</v>
      </c>
      <c r="E85" s="5" t="s">
        <v>483</v>
      </c>
      <c r="F85" s="7" t="s">
        <v>494</v>
      </c>
      <c r="G85" s="7">
        <v>1128</v>
      </c>
      <c r="H85" s="10" t="s">
        <v>76</v>
      </c>
      <c r="I85" s="8" t="s">
        <v>339</v>
      </c>
      <c r="J85" s="7" t="s">
        <v>78</v>
      </c>
    </row>
    <row r="86" spans="1:10" ht="45" x14ac:dyDescent="0.25">
      <c r="A86" s="5" t="s">
        <v>481</v>
      </c>
      <c r="B86" s="5" t="s">
        <v>44</v>
      </c>
      <c r="C86" s="5" t="s">
        <v>14</v>
      </c>
      <c r="D86" s="5" t="s">
        <v>496</v>
      </c>
      <c r="E86" s="5" t="s">
        <v>143</v>
      </c>
      <c r="F86" s="7" t="s">
        <v>497</v>
      </c>
      <c r="G86" s="7">
        <v>1692</v>
      </c>
      <c r="H86" s="10" t="s">
        <v>76</v>
      </c>
      <c r="I86" s="8" t="s">
        <v>339</v>
      </c>
      <c r="J86" s="7" t="s">
        <v>78</v>
      </c>
    </row>
    <row r="87" spans="1:10" ht="45" x14ac:dyDescent="0.25">
      <c r="A87" s="5" t="s">
        <v>481</v>
      </c>
      <c r="B87" s="5" t="s">
        <v>44</v>
      </c>
      <c r="C87" s="5" t="s">
        <v>14</v>
      </c>
      <c r="D87" s="5" t="s">
        <v>498</v>
      </c>
      <c r="E87" s="5" t="s">
        <v>499</v>
      </c>
      <c r="F87" s="7" t="s">
        <v>500</v>
      </c>
      <c r="G87" s="7">
        <v>846</v>
      </c>
      <c r="H87" s="10" t="s">
        <v>76</v>
      </c>
      <c r="I87" s="8" t="s">
        <v>339</v>
      </c>
      <c r="J87" s="7" t="s">
        <v>78</v>
      </c>
    </row>
    <row r="88" spans="1:10" ht="45" x14ac:dyDescent="0.25">
      <c r="A88" s="5" t="s">
        <v>481</v>
      </c>
      <c r="B88" s="5" t="s">
        <v>44</v>
      </c>
      <c r="C88" s="5" t="s">
        <v>14</v>
      </c>
      <c r="D88" s="5" t="s">
        <v>501</v>
      </c>
      <c r="E88" s="5" t="s">
        <v>502</v>
      </c>
      <c r="F88" s="7" t="s">
        <v>408</v>
      </c>
      <c r="G88" s="7">
        <v>423</v>
      </c>
      <c r="H88" s="10" t="s">
        <v>76</v>
      </c>
      <c r="I88" s="8" t="s">
        <v>339</v>
      </c>
      <c r="J88" s="7" t="s">
        <v>78</v>
      </c>
    </row>
    <row r="89" spans="1:10" ht="45" x14ac:dyDescent="0.25">
      <c r="A89" s="5" t="s">
        <v>481</v>
      </c>
      <c r="B89" s="5" t="s">
        <v>44</v>
      </c>
      <c r="C89" s="5" t="s">
        <v>14</v>
      </c>
      <c r="D89" s="5" t="s">
        <v>503</v>
      </c>
      <c r="E89" s="5" t="s">
        <v>504</v>
      </c>
      <c r="F89" s="7" t="s">
        <v>408</v>
      </c>
      <c r="G89" s="7">
        <v>423</v>
      </c>
      <c r="H89" s="10" t="s">
        <v>76</v>
      </c>
      <c r="I89" s="8" t="s">
        <v>339</v>
      </c>
      <c r="J89" s="7" t="s">
        <v>78</v>
      </c>
    </row>
    <row r="90" spans="1:10" ht="30" x14ac:dyDescent="0.25">
      <c r="A90" s="5" t="s">
        <v>537</v>
      </c>
      <c r="B90" s="5" t="s">
        <v>569</v>
      </c>
      <c r="C90" s="5" t="s">
        <v>14</v>
      </c>
      <c r="D90" s="5" t="s">
        <v>178</v>
      </c>
      <c r="E90" s="5" t="s">
        <v>551</v>
      </c>
      <c r="F90" s="7" t="s">
        <v>552</v>
      </c>
      <c r="G90" s="7" t="s">
        <v>553</v>
      </c>
      <c r="H90" s="10">
        <v>10720000</v>
      </c>
      <c r="I90" s="8" t="s">
        <v>339</v>
      </c>
      <c r="J90" s="7" t="s">
        <v>78</v>
      </c>
    </row>
    <row r="91" spans="1:10" ht="30" x14ac:dyDescent="0.25">
      <c r="A91" s="5" t="s">
        <v>537</v>
      </c>
      <c r="B91" s="5" t="s">
        <v>569</v>
      </c>
      <c r="C91" s="5" t="s">
        <v>14</v>
      </c>
      <c r="D91" s="5" t="s">
        <v>554</v>
      </c>
      <c r="E91" s="5" t="s">
        <v>555</v>
      </c>
      <c r="F91" s="7" t="s">
        <v>556</v>
      </c>
      <c r="G91" s="7" t="s">
        <v>557</v>
      </c>
      <c r="H91" s="10">
        <v>738000000</v>
      </c>
      <c r="I91" s="8" t="s">
        <v>339</v>
      </c>
      <c r="J91" s="7" t="s">
        <v>78</v>
      </c>
    </row>
    <row r="92" spans="1:10" ht="30" x14ac:dyDescent="0.25">
      <c r="A92" s="5" t="s">
        <v>537</v>
      </c>
      <c r="B92" s="5" t="s">
        <v>569</v>
      </c>
      <c r="C92" s="5" t="s">
        <v>14</v>
      </c>
      <c r="D92" s="5" t="s">
        <v>558</v>
      </c>
      <c r="E92" s="5" t="s">
        <v>559</v>
      </c>
      <c r="F92" s="7" t="s">
        <v>560</v>
      </c>
      <c r="G92" s="7" t="s">
        <v>561</v>
      </c>
      <c r="H92" s="10">
        <v>187600</v>
      </c>
      <c r="I92" s="8" t="s">
        <v>339</v>
      </c>
      <c r="J92" s="7" t="s">
        <v>78</v>
      </c>
    </row>
    <row r="93" spans="1:10" ht="30" x14ac:dyDescent="0.25">
      <c r="A93" s="5" t="s">
        <v>537</v>
      </c>
      <c r="B93" s="5" t="s">
        <v>569</v>
      </c>
      <c r="C93" s="5" t="s">
        <v>14</v>
      </c>
      <c r="D93" s="5" t="s">
        <v>562</v>
      </c>
      <c r="E93" s="5" t="s">
        <v>563</v>
      </c>
      <c r="F93" s="7" t="s">
        <v>564</v>
      </c>
      <c r="G93" s="7" t="s">
        <v>565</v>
      </c>
      <c r="H93" s="10">
        <v>4576000</v>
      </c>
      <c r="I93" s="8" t="s">
        <v>339</v>
      </c>
      <c r="J93" s="7" t="s">
        <v>78</v>
      </c>
    </row>
    <row r="94" spans="1:10" ht="30" x14ac:dyDescent="0.25">
      <c r="A94" s="5" t="s">
        <v>537</v>
      </c>
      <c r="B94" s="5" t="s">
        <v>569</v>
      </c>
      <c r="C94" s="5" t="s">
        <v>14</v>
      </c>
      <c r="D94" s="5" t="s">
        <v>52</v>
      </c>
      <c r="E94" s="5" t="s">
        <v>566</v>
      </c>
      <c r="F94" s="7" t="s">
        <v>567</v>
      </c>
      <c r="G94" s="7" t="s">
        <v>568</v>
      </c>
      <c r="H94" s="10">
        <v>1409100</v>
      </c>
      <c r="I94" s="8" t="s">
        <v>339</v>
      </c>
      <c r="J94" s="7" t="s">
        <v>78</v>
      </c>
    </row>
    <row r="95" spans="1:10" ht="30" x14ac:dyDescent="0.25">
      <c r="A95" s="5" t="s">
        <v>537</v>
      </c>
      <c r="B95" s="5" t="s">
        <v>569</v>
      </c>
      <c r="C95" s="5" t="s">
        <v>14</v>
      </c>
      <c r="D95" s="5" t="s">
        <v>605</v>
      </c>
      <c r="E95" s="5" t="s">
        <v>606</v>
      </c>
      <c r="F95" s="7" t="s">
        <v>607</v>
      </c>
      <c r="G95" s="7">
        <v>8576</v>
      </c>
      <c r="H95" s="10">
        <v>42880000</v>
      </c>
      <c r="I95" s="8" t="s">
        <v>339</v>
      </c>
      <c r="J95" s="7" t="s">
        <v>78</v>
      </c>
    </row>
    <row r="96" spans="1:10" ht="30" x14ac:dyDescent="0.25">
      <c r="A96" s="5" t="s">
        <v>537</v>
      </c>
      <c r="B96" s="5" t="s">
        <v>569</v>
      </c>
      <c r="C96" s="5" t="s">
        <v>14</v>
      </c>
      <c r="D96" s="5" t="s">
        <v>605</v>
      </c>
      <c r="E96" s="5" t="s">
        <v>608</v>
      </c>
      <c r="F96" s="7" t="s">
        <v>609</v>
      </c>
      <c r="G96" s="7">
        <v>1344</v>
      </c>
      <c r="H96" s="10">
        <v>12096000</v>
      </c>
      <c r="I96" s="8" t="s">
        <v>339</v>
      </c>
      <c r="J96" s="7" t="s">
        <v>78</v>
      </c>
    </row>
    <row r="97" spans="1:10" ht="30" x14ac:dyDescent="0.25">
      <c r="A97" s="5" t="s">
        <v>537</v>
      </c>
      <c r="B97" s="5" t="s">
        <v>569</v>
      </c>
      <c r="C97" s="5" t="s">
        <v>14</v>
      </c>
      <c r="D97" s="5" t="s">
        <v>610</v>
      </c>
      <c r="E97" s="5" t="s">
        <v>611</v>
      </c>
      <c r="F97" s="7" t="s">
        <v>612</v>
      </c>
      <c r="G97" s="7">
        <v>1640</v>
      </c>
      <c r="H97" s="10">
        <v>2952000</v>
      </c>
      <c r="I97" s="8" t="s">
        <v>339</v>
      </c>
      <c r="J97" s="7" t="s">
        <v>78</v>
      </c>
    </row>
    <row r="98" spans="1:10" ht="30" x14ac:dyDescent="0.25">
      <c r="A98" s="5" t="s">
        <v>537</v>
      </c>
      <c r="B98" s="5" t="s">
        <v>569</v>
      </c>
      <c r="C98" s="5" t="s">
        <v>14</v>
      </c>
      <c r="D98" s="5" t="s">
        <v>613</v>
      </c>
      <c r="E98" s="5" t="s">
        <v>614</v>
      </c>
      <c r="F98" s="7" t="s">
        <v>615</v>
      </c>
      <c r="G98" s="7">
        <v>5000</v>
      </c>
      <c r="H98" s="10">
        <v>50000000</v>
      </c>
      <c r="I98" s="8" t="s">
        <v>339</v>
      </c>
      <c r="J98" s="7" t="s">
        <v>78</v>
      </c>
    </row>
    <row r="99" spans="1:10" ht="30" x14ac:dyDescent="0.25">
      <c r="A99" s="5" t="s">
        <v>537</v>
      </c>
      <c r="B99" s="5" t="s">
        <v>569</v>
      </c>
      <c r="C99" s="5" t="s">
        <v>14</v>
      </c>
      <c r="D99" s="5" t="s">
        <v>613</v>
      </c>
      <c r="E99" s="5" t="s">
        <v>616</v>
      </c>
      <c r="F99" s="7" t="s">
        <v>617</v>
      </c>
      <c r="G99" s="7">
        <v>268</v>
      </c>
      <c r="H99" s="10">
        <v>750400</v>
      </c>
      <c r="I99" s="8" t="s">
        <v>339</v>
      </c>
      <c r="J99" s="7" t="s">
        <v>78</v>
      </c>
    </row>
    <row r="100" spans="1:10" ht="30" x14ac:dyDescent="0.25">
      <c r="A100" s="5" t="s">
        <v>537</v>
      </c>
      <c r="B100" s="5" t="s">
        <v>569</v>
      </c>
      <c r="C100" s="5" t="s">
        <v>14</v>
      </c>
      <c r="D100" s="5" t="s">
        <v>613</v>
      </c>
      <c r="E100" s="5" t="s">
        <v>618</v>
      </c>
      <c r="F100" s="7" t="s">
        <v>619</v>
      </c>
      <c r="G100" s="7">
        <v>384</v>
      </c>
      <c r="H100" s="10">
        <v>53760000</v>
      </c>
      <c r="I100" s="8" t="s">
        <v>339</v>
      </c>
      <c r="J100" s="7" t="s">
        <v>78</v>
      </c>
    </row>
    <row r="101" spans="1:10" ht="30" x14ac:dyDescent="0.25">
      <c r="A101" s="5" t="s">
        <v>537</v>
      </c>
      <c r="B101" s="5" t="s">
        <v>569</v>
      </c>
      <c r="C101" s="5" t="s">
        <v>14</v>
      </c>
      <c r="D101" s="5" t="s">
        <v>613</v>
      </c>
      <c r="E101" s="5" t="s">
        <v>620</v>
      </c>
      <c r="F101" s="7" t="s">
        <v>621</v>
      </c>
      <c r="G101" s="7">
        <v>352</v>
      </c>
      <c r="H101" s="10">
        <v>9152000</v>
      </c>
      <c r="I101" s="8" t="s">
        <v>339</v>
      </c>
      <c r="J101" s="7" t="s">
        <v>78</v>
      </c>
    </row>
    <row r="102" spans="1:10" ht="30" x14ac:dyDescent="0.25">
      <c r="A102" s="5" t="s">
        <v>537</v>
      </c>
      <c r="B102" s="5" t="s">
        <v>569</v>
      </c>
      <c r="C102" s="5" t="s">
        <v>14</v>
      </c>
      <c r="D102" s="5" t="s">
        <v>613</v>
      </c>
      <c r="E102" s="5" t="s">
        <v>52</v>
      </c>
      <c r="F102" s="7" t="s">
        <v>622</v>
      </c>
      <c r="G102" s="7">
        <v>732</v>
      </c>
      <c r="H102" s="10">
        <v>5636400</v>
      </c>
      <c r="I102" s="8" t="s">
        <v>339</v>
      </c>
      <c r="J102" s="7" t="s">
        <v>78</v>
      </c>
    </row>
    <row r="103" spans="1:10" ht="30" x14ac:dyDescent="0.25">
      <c r="A103" s="5" t="s">
        <v>537</v>
      </c>
      <c r="B103" s="5" t="s">
        <v>569</v>
      </c>
      <c r="C103" s="5" t="s">
        <v>14</v>
      </c>
      <c r="D103" s="5" t="s">
        <v>613</v>
      </c>
      <c r="E103" s="5" t="s">
        <v>623</v>
      </c>
      <c r="F103" s="7" t="s">
        <v>17</v>
      </c>
      <c r="G103" s="7">
        <v>14532</v>
      </c>
      <c r="H103" s="10">
        <v>50862000</v>
      </c>
      <c r="I103" s="8" t="s">
        <v>339</v>
      </c>
      <c r="J103" s="7" t="s">
        <v>78</v>
      </c>
    </row>
    <row r="104" spans="1:10" ht="30" x14ac:dyDescent="0.25">
      <c r="A104" s="5" t="s">
        <v>537</v>
      </c>
      <c r="B104" s="5" t="s">
        <v>569</v>
      </c>
      <c r="C104" s="5" t="s">
        <v>14</v>
      </c>
      <c r="D104" s="5" t="s">
        <v>636</v>
      </c>
      <c r="E104" s="5" t="s">
        <v>637</v>
      </c>
      <c r="F104" s="7" t="s">
        <v>638</v>
      </c>
      <c r="G104" s="7">
        <v>20540</v>
      </c>
      <c r="H104" s="10">
        <v>4108000</v>
      </c>
      <c r="I104" s="8" t="s">
        <v>339</v>
      </c>
      <c r="J104" s="7" t="s">
        <v>78</v>
      </c>
    </row>
    <row r="105" spans="1:10" ht="45" x14ac:dyDescent="0.25">
      <c r="A105" s="5" t="s">
        <v>537</v>
      </c>
      <c r="B105" s="5" t="s">
        <v>569</v>
      </c>
      <c r="C105" s="5" t="s">
        <v>14</v>
      </c>
      <c r="D105" s="5" t="s">
        <v>644</v>
      </c>
      <c r="E105" s="5" t="s">
        <v>645</v>
      </c>
      <c r="F105" s="7" t="s">
        <v>430</v>
      </c>
      <c r="G105" s="7">
        <v>1000</v>
      </c>
      <c r="H105" s="10">
        <v>180000</v>
      </c>
      <c r="I105" s="8" t="s">
        <v>339</v>
      </c>
      <c r="J105" s="7" t="s">
        <v>78</v>
      </c>
    </row>
    <row r="106" spans="1:10" ht="30" x14ac:dyDescent="0.25">
      <c r="A106" s="5" t="s">
        <v>537</v>
      </c>
      <c r="B106" s="5" t="s">
        <v>569</v>
      </c>
      <c r="C106" s="5" t="s">
        <v>14</v>
      </c>
      <c r="D106" s="5" t="s">
        <v>562</v>
      </c>
      <c r="E106" s="5" t="s">
        <v>677</v>
      </c>
      <c r="F106" s="7" t="s">
        <v>678</v>
      </c>
      <c r="G106" s="7">
        <v>30</v>
      </c>
      <c r="H106" s="10">
        <v>70000</v>
      </c>
      <c r="I106" s="8" t="s">
        <v>339</v>
      </c>
      <c r="J106" s="7" t="s">
        <v>78</v>
      </c>
    </row>
    <row r="107" spans="1:10" ht="30" x14ac:dyDescent="0.25">
      <c r="A107" s="5" t="s">
        <v>537</v>
      </c>
      <c r="B107" s="5" t="s">
        <v>569</v>
      </c>
      <c r="C107" s="5" t="s">
        <v>14</v>
      </c>
      <c r="D107" s="5" t="s">
        <v>679</v>
      </c>
      <c r="E107" s="5" t="s">
        <v>680</v>
      </c>
      <c r="F107" s="7" t="s">
        <v>681</v>
      </c>
      <c r="G107" s="7">
        <v>30</v>
      </c>
      <c r="H107" s="10">
        <v>140000</v>
      </c>
      <c r="I107" s="8" t="s">
        <v>339</v>
      </c>
      <c r="J107" s="7" t="s">
        <v>722</v>
      </c>
    </row>
    <row r="108" spans="1:10" ht="30" x14ac:dyDescent="0.25">
      <c r="A108" s="5" t="s">
        <v>537</v>
      </c>
      <c r="B108" s="5" t="s">
        <v>569</v>
      </c>
      <c r="C108" s="5" t="s">
        <v>14</v>
      </c>
      <c r="D108" s="5" t="s">
        <v>682</v>
      </c>
      <c r="E108" s="5" t="s">
        <v>683</v>
      </c>
      <c r="F108" s="7" t="s">
        <v>681</v>
      </c>
      <c r="G108" s="7">
        <v>30</v>
      </c>
      <c r="H108" s="10">
        <v>140000</v>
      </c>
      <c r="I108" s="8" t="s">
        <v>339</v>
      </c>
      <c r="J108" s="7" t="s">
        <v>722</v>
      </c>
    </row>
    <row r="109" spans="1:10" ht="30" x14ac:dyDescent="0.25">
      <c r="A109" s="5" t="s">
        <v>537</v>
      </c>
      <c r="B109" s="5" t="s">
        <v>569</v>
      </c>
      <c r="C109" s="5" t="s">
        <v>14</v>
      </c>
      <c r="D109" s="5" t="s">
        <v>684</v>
      </c>
      <c r="E109" s="5" t="s">
        <v>685</v>
      </c>
      <c r="F109" s="7" t="s">
        <v>17</v>
      </c>
      <c r="G109" s="7">
        <v>70</v>
      </c>
      <c r="H109" s="10">
        <v>500000</v>
      </c>
      <c r="I109" s="8" t="s">
        <v>339</v>
      </c>
      <c r="J109" s="7" t="s">
        <v>722</v>
      </c>
    </row>
    <row r="110" spans="1:10" ht="30" x14ac:dyDescent="0.25">
      <c r="A110" s="5" t="s">
        <v>537</v>
      </c>
      <c r="B110" s="5" t="s">
        <v>569</v>
      </c>
      <c r="C110" s="5" t="s">
        <v>14</v>
      </c>
      <c r="D110" s="5" t="s">
        <v>686</v>
      </c>
      <c r="E110" s="5" t="s">
        <v>687</v>
      </c>
      <c r="F110" s="7" t="s">
        <v>17</v>
      </c>
      <c r="G110" s="7">
        <v>500</v>
      </c>
      <c r="H110" s="10">
        <v>2480000</v>
      </c>
      <c r="I110" s="8" t="s">
        <v>339</v>
      </c>
      <c r="J110" s="7" t="s">
        <v>722</v>
      </c>
    </row>
    <row r="111" spans="1:10" ht="30" x14ac:dyDescent="0.25">
      <c r="A111" s="5" t="s">
        <v>537</v>
      </c>
      <c r="B111" s="5" t="s">
        <v>569</v>
      </c>
      <c r="C111" s="5" t="s">
        <v>14</v>
      </c>
      <c r="D111" s="5" t="s">
        <v>688</v>
      </c>
      <c r="E111" s="5" t="s">
        <v>689</v>
      </c>
      <c r="F111" s="7" t="s">
        <v>690</v>
      </c>
      <c r="G111" s="7">
        <v>10</v>
      </c>
      <c r="H111" s="10">
        <v>98875</v>
      </c>
      <c r="I111" s="8" t="s">
        <v>339</v>
      </c>
      <c r="J111" s="7" t="s">
        <v>722</v>
      </c>
    </row>
    <row r="112" spans="1:10" ht="30" x14ac:dyDescent="0.25">
      <c r="A112" s="5" t="s">
        <v>537</v>
      </c>
      <c r="B112" s="5" t="s">
        <v>569</v>
      </c>
      <c r="C112" s="5" t="s">
        <v>14</v>
      </c>
      <c r="D112" s="5" t="s">
        <v>52</v>
      </c>
      <c r="E112" s="5" t="s">
        <v>691</v>
      </c>
      <c r="F112" s="7" t="s">
        <v>638</v>
      </c>
      <c r="G112" s="7">
        <v>250</v>
      </c>
      <c r="H112" s="10">
        <v>250000</v>
      </c>
      <c r="I112" s="8" t="s">
        <v>339</v>
      </c>
      <c r="J112" s="7" t="s">
        <v>722</v>
      </c>
    </row>
    <row r="113" spans="1:10" ht="30" x14ac:dyDescent="0.25">
      <c r="A113" s="5" t="s">
        <v>537</v>
      </c>
      <c r="B113" s="5" t="s">
        <v>569</v>
      </c>
      <c r="C113" s="5" t="s">
        <v>14</v>
      </c>
      <c r="D113" s="5" t="s">
        <v>692</v>
      </c>
      <c r="E113" s="5" t="s">
        <v>693</v>
      </c>
      <c r="F113" s="7" t="s">
        <v>638</v>
      </c>
      <c r="G113" s="7">
        <v>30</v>
      </c>
      <c r="H113" s="10">
        <v>440000</v>
      </c>
      <c r="I113" s="8" t="s">
        <v>339</v>
      </c>
      <c r="J113" s="7" t="s">
        <v>722</v>
      </c>
    </row>
    <row r="114" spans="1:10" ht="30" x14ac:dyDescent="0.25">
      <c r="A114" s="5" t="s">
        <v>537</v>
      </c>
      <c r="B114" s="5" t="s">
        <v>569</v>
      </c>
      <c r="C114" s="5" t="s">
        <v>14</v>
      </c>
      <c r="D114" s="5" t="s">
        <v>694</v>
      </c>
      <c r="E114" s="5" t="s">
        <v>695</v>
      </c>
      <c r="F114" s="7" t="s">
        <v>638</v>
      </c>
      <c r="G114" s="7">
        <v>30</v>
      </c>
      <c r="H114" s="10">
        <v>220000</v>
      </c>
      <c r="I114" s="8" t="s">
        <v>339</v>
      </c>
      <c r="J114" s="7" t="s">
        <v>722</v>
      </c>
    </row>
    <row r="115" spans="1:10" ht="30" x14ac:dyDescent="0.25">
      <c r="A115" s="5" t="s">
        <v>537</v>
      </c>
      <c r="B115" s="5" t="s">
        <v>569</v>
      </c>
      <c r="C115" s="5" t="s">
        <v>14</v>
      </c>
      <c r="D115" s="5" t="s">
        <v>696</v>
      </c>
      <c r="E115" s="5" t="s">
        <v>697</v>
      </c>
      <c r="F115" s="7" t="s">
        <v>638</v>
      </c>
      <c r="G115" s="7">
        <v>26</v>
      </c>
      <c r="H115" s="10">
        <v>1300000</v>
      </c>
      <c r="I115" s="8" t="s">
        <v>339</v>
      </c>
      <c r="J115" s="7" t="s">
        <v>722</v>
      </c>
    </row>
    <row r="116" spans="1:10" ht="30" x14ac:dyDescent="0.25">
      <c r="A116" s="5" t="s">
        <v>537</v>
      </c>
      <c r="B116" s="5" t="s">
        <v>569</v>
      </c>
      <c r="C116" s="5" t="s">
        <v>14</v>
      </c>
      <c r="D116" s="5" t="s">
        <v>127</v>
      </c>
      <c r="E116" s="5" t="s">
        <v>704</v>
      </c>
      <c r="F116" s="7" t="s">
        <v>17</v>
      </c>
      <c r="G116" s="7">
        <v>40</v>
      </c>
      <c r="H116" s="10">
        <v>200000</v>
      </c>
      <c r="I116" s="8" t="s">
        <v>339</v>
      </c>
      <c r="J116" s="7" t="s">
        <v>722</v>
      </c>
    </row>
    <row r="117" spans="1:10" ht="30" x14ac:dyDescent="0.25">
      <c r="A117" s="5" t="s">
        <v>537</v>
      </c>
      <c r="B117" s="5" t="s">
        <v>569</v>
      </c>
      <c r="C117" s="5" t="s">
        <v>14</v>
      </c>
      <c r="D117" s="5" t="s">
        <v>705</v>
      </c>
      <c r="E117" s="5" t="s">
        <v>706</v>
      </c>
      <c r="F117" s="7" t="s">
        <v>707</v>
      </c>
      <c r="G117" s="7">
        <v>12</v>
      </c>
      <c r="H117" s="10">
        <v>120000</v>
      </c>
      <c r="I117" s="8" t="s">
        <v>339</v>
      </c>
      <c r="J117" s="7" t="s">
        <v>722</v>
      </c>
    </row>
    <row r="118" spans="1:10" ht="30" x14ac:dyDescent="0.25">
      <c r="A118" s="5" t="s">
        <v>537</v>
      </c>
      <c r="B118" s="5" t="s">
        <v>569</v>
      </c>
      <c r="C118" s="5" t="s">
        <v>14</v>
      </c>
      <c r="D118" s="5" t="s">
        <v>751</v>
      </c>
      <c r="E118" s="5" t="s">
        <v>752</v>
      </c>
      <c r="F118" s="7" t="s">
        <v>394</v>
      </c>
      <c r="G118" s="7">
        <v>568</v>
      </c>
      <c r="H118" s="10">
        <v>1249600</v>
      </c>
      <c r="I118" s="8" t="s">
        <v>339</v>
      </c>
      <c r="J118" s="7" t="s">
        <v>723</v>
      </c>
    </row>
    <row r="119" spans="1:10" ht="30" x14ac:dyDescent="0.25">
      <c r="A119" s="5" t="s">
        <v>537</v>
      </c>
      <c r="B119" s="5" t="s">
        <v>569</v>
      </c>
      <c r="C119" s="5" t="s">
        <v>14</v>
      </c>
      <c r="D119" s="5" t="s">
        <v>753</v>
      </c>
      <c r="E119" s="5" t="s">
        <v>754</v>
      </c>
      <c r="F119" s="7" t="s">
        <v>755</v>
      </c>
      <c r="G119" s="7">
        <v>5820</v>
      </c>
      <c r="H119" s="10">
        <v>6984000</v>
      </c>
      <c r="I119" s="8" t="s">
        <v>339</v>
      </c>
      <c r="J119" s="7" t="s">
        <v>723</v>
      </c>
    </row>
    <row r="120" spans="1:10" ht="30" x14ac:dyDescent="0.25">
      <c r="A120" s="5" t="s">
        <v>537</v>
      </c>
      <c r="B120" s="5" t="s">
        <v>569</v>
      </c>
      <c r="C120" s="5" t="s">
        <v>14</v>
      </c>
      <c r="D120" s="5" t="s">
        <v>756</v>
      </c>
      <c r="E120" s="5" t="s">
        <v>757</v>
      </c>
      <c r="F120" s="7" t="s">
        <v>394</v>
      </c>
      <c r="G120" s="7">
        <v>225</v>
      </c>
      <c r="H120" s="10">
        <v>1687500</v>
      </c>
      <c r="I120" s="8" t="s">
        <v>339</v>
      </c>
      <c r="J120" s="7" t="s">
        <v>723</v>
      </c>
    </row>
    <row r="121" spans="1:10" ht="30" x14ac:dyDescent="0.25">
      <c r="A121" s="5" t="s">
        <v>537</v>
      </c>
      <c r="B121" s="5" t="s">
        <v>569</v>
      </c>
      <c r="C121" s="5" t="s">
        <v>14</v>
      </c>
      <c r="D121" s="5" t="s">
        <v>758</v>
      </c>
      <c r="E121" s="5" t="s">
        <v>759</v>
      </c>
      <c r="F121" s="7" t="s">
        <v>394</v>
      </c>
      <c r="G121" s="7">
        <v>1418</v>
      </c>
      <c r="H121" s="10">
        <v>2127000</v>
      </c>
      <c r="I121" s="8" t="s">
        <v>339</v>
      </c>
      <c r="J121" s="7" t="s">
        <v>723</v>
      </c>
    </row>
    <row r="122" spans="1:10" ht="30" x14ac:dyDescent="0.25">
      <c r="A122" s="5" t="s">
        <v>537</v>
      </c>
      <c r="B122" s="5" t="s">
        <v>569</v>
      </c>
      <c r="C122" s="5" t="s">
        <v>14</v>
      </c>
      <c r="D122" s="5" t="s">
        <v>760</v>
      </c>
      <c r="E122" s="5" t="s">
        <v>761</v>
      </c>
      <c r="F122" s="7" t="s">
        <v>762</v>
      </c>
      <c r="G122" s="7">
        <v>550</v>
      </c>
      <c r="H122" s="10">
        <v>797500</v>
      </c>
      <c r="I122" s="8" t="s">
        <v>339</v>
      </c>
      <c r="J122" s="7" t="s">
        <v>723</v>
      </c>
    </row>
    <row r="123" spans="1:10" ht="30" x14ac:dyDescent="0.25">
      <c r="A123" s="5" t="s">
        <v>537</v>
      </c>
      <c r="B123" s="5" t="s">
        <v>569</v>
      </c>
      <c r="C123" s="5" t="s">
        <v>14</v>
      </c>
      <c r="D123" s="5" t="s">
        <v>763</v>
      </c>
      <c r="E123" s="5" t="s">
        <v>764</v>
      </c>
      <c r="F123" s="7" t="s">
        <v>765</v>
      </c>
      <c r="G123" s="7">
        <v>1450</v>
      </c>
      <c r="H123" s="10">
        <v>761250</v>
      </c>
      <c r="I123" s="8" t="s">
        <v>339</v>
      </c>
      <c r="J123" s="7" t="s">
        <v>723</v>
      </c>
    </row>
    <row r="124" spans="1:10" ht="30" x14ac:dyDescent="0.25">
      <c r="A124" s="5" t="s">
        <v>537</v>
      </c>
      <c r="B124" s="5" t="s">
        <v>569</v>
      </c>
      <c r="C124" s="5" t="s">
        <v>14</v>
      </c>
      <c r="D124" s="5" t="s">
        <v>766</v>
      </c>
      <c r="E124" s="5" t="s">
        <v>767</v>
      </c>
      <c r="F124" s="7" t="s">
        <v>17</v>
      </c>
      <c r="G124" s="7">
        <v>600</v>
      </c>
      <c r="H124" s="10">
        <v>600000</v>
      </c>
      <c r="I124" s="8" t="s">
        <v>339</v>
      </c>
      <c r="J124" s="7" t="s">
        <v>723</v>
      </c>
    </row>
    <row r="125" spans="1:10" ht="30" x14ac:dyDescent="0.25">
      <c r="A125" s="5" t="s">
        <v>537</v>
      </c>
      <c r="B125" s="5" t="s">
        <v>569</v>
      </c>
      <c r="C125" s="5" t="s">
        <v>14</v>
      </c>
      <c r="D125" s="5" t="s">
        <v>768</v>
      </c>
      <c r="E125" s="5" t="s">
        <v>769</v>
      </c>
      <c r="F125" s="7" t="s">
        <v>17</v>
      </c>
      <c r="G125" s="7">
        <v>20</v>
      </c>
      <c r="H125" s="10">
        <v>20000</v>
      </c>
      <c r="I125" s="8" t="s">
        <v>339</v>
      </c>
      <c r="J125" s="7" t="s">
        <v>723</v>
      </c>
    </row>
    <row r="126" spans="1:10" ht="30" x14ac:dyDescent="0.25">
      <c r="A126" s="5" t="s">
        <v>537</v>
      </c>
      <c r="B126" s="5" t="s">
        <v>569</v>
      </c>
      <c r="C126" s="5" t="s">
        <v>14</v>
      </c>
      <c r="D126" s="5" t="s">
        <v>770</v>
      </c>
      <c r="E126" s="5" t="s">
        <v>771</v>
      </c>
      <c r="F126" s="7" t="s">
        <v>17</v>
      </c>
      <c r="G126" s="7">
        <v>70</v>
      </c>
      <c r="H126" s="10">
        <v>70000</v>
      </c>
      <c r="I126" s="8" t="s">
        <v>339</v>
      </c>
      <c r="J126" s="7" t="s">
        <v>723</v>
      </c>
    </row>
    <row r="127" spans="1:10" ht="30" x14ac:dyDescent="0.25">
      <c r="A127" s="5" t="s">
        <v>537</v>
      </c>
      <c r="B127" s="5" t="s">
        <v>569</v>
      </c>
      <c r="C127" s="5" t="s">
        <v>14</v>
      </c>
      <c r="D127" s="5" t="s">
        <v>772</v>
      </c>
      <c r="E127" s="5" t="s">
        <v>752</v>
      </c>
      <c r="F127" s="7" t="s">
        <v>612</v>
      </c>
      <c r="G127" s="7">
        <v>90</v>
      </c>
      <c r="H127" s="10">
        <v>198000</v>
      </c>
      <c r="I127" s="8" t="s">
        <v>339</v>
      </c>
      <c r="J127" s="7" t="s">
        <v>723</v>
      </c>
    </row>
    <row r="128" spans="1:10" ht="30" x14ac:dyDescent="0.25">
      <c r="A128" s="5" t="s">
        <v>537</v>
      </c>
      <c r="B128" s="5" t="s">
        <v>773</v>
      </c>
      <c r="C128" s="5" t="s">
        <v>14</v>
      </c>
      <c r="D128" s="5" t="s">
        <v>197</v>
      </c>
      <c r="E128" s="5" t="s">
        <v>786</v>
      </c>
      <c r="F128" s="7" t="s">
        <v>787</v>
      </c>
      <c r="G128" s="7">
        <v>175</v>
      </c>
      <c r="H128" s="10">
        <v>3500000</v>
      </c>
      <c r="I128" s="8" t="s">
        <v>344</v>
      </c>
      <c r="J128" s="7" t="s">
        <v>723</v>
      </c>
    </row>
    <row r="129" spans="1:10" ht="30" x14ac:dyDescent="0.25">
      <c r="A129" s="5" t="s">
        <v>537</v>
      </c>
      <c r="B129" s="5" t="s">
        <v>773</v>
      </c>
      <c r="C129" s="5" t="s">
        <v>14</v>
      </c>
      <c r="D129" s="5" t="s">
        <v>197</v>
      </c>
      <c r="E129" s="5" t="s">
        <v>788</v>
      </c>
      <c r="F129" s="7" t="s">
        <v>789</v>
      </c>
      <c r="G129" s="7">
        <v>300</v>
      </c>
      <c r="H129" s="10">
        <v>2190000</v>
      </c>
      <c r="I129" s="8" t="s">
        <v>344</v>
      </c>
      <c r="J129" s="7" t="s">
        <v>723</v>
      </c>
    </row>
    <row r="130" spans="1:10" ht="30" x14ac:dyDescent="0.25">
      <c r="A130" s="5" t="s">
        <v>537</v>
      </c>
      <c r="B130" s="5" t="s">
        <v>773</v>
      </c>
      <c r="C130" s="5" t="s">
        <v>14</v>
      </c>
      <c r="D130" s="5" t="s">
        <v>197</v>
      </c>
      <c r="E130" s="5" t="s">
        <v>790</v>
      </c>
      <c r="F130" s="7" t="s">
        <v>789</v>
      </c>
      <c r="G130" s="7">
        <v>300</v>
      </c>
      <c r="H130" s="10">
        <v>2190000</v>
      </c>
      <c r="I130" s="8" t="s">
        <v>344</v>
      </c>
      <c r="J130" s="7" t="s">
        <v>723</v>
      </c>
    </row>
    <row r="131" spans="1:10" ht="30" x14ac:dyDescent="0.25">
      <c r="A131" s="5" t="s">
        <v>537</v>
      </c>
      <c r="B131" s="5" t="s">
        <v>773</v>
      </c>
      <c r="C131" s="5" t="s">
        <v>14</v>
      </c>
      <c r="D131" s="5" t="s">
        <v>197</v>
      </c>
      <c r="E131" s="5" t="s">
        <v>791</v>
      </c>
      <c r="F131" s="7" t="s">
        <v>789</v>
      </c>
      <c r="G131" s="7">
        <v>300</v>
      </c>
      <c r="H131" s="10">
        <v>2190000</v>
      </c>
      <c r="I131" s="8" t="s">
        <v>344</v>
      </c>
      <c r="J131" s="7" t="s">
        <v>723</v>
      </c>
    </row>
    <row r="132" spans="1:10" ht="30" x14ac:dyDescent="0.25">
      <c r="A132" s="5" t="s">
        <v>537</v>
      </c>
      <c r="B132" s="5" t="s">
        <v>773</v>
      </c>
      <c r="C132" s="5" t="s">
        <v>14</v>
      </c>
      <c r="D132" s="5" t="s">
        <v>197</v>
      </c>
      <c r="E132" s="5" t="s">
        <v>792</v>
      </c>
      <c r="F132" s="7" t="s">
        <v>789</v>
      </c>
      <c r="G132" s="7">
        <v>100</v>
      </c>
      <c r="H132" s="10">
        <v>750000</v>
      </c>
      <c r="I132" s="8" t="s">
        <v>344</v>
      </c>
      <c r="J132" s="7" t="s">
        <v>723</v>
      </c>
    </row>
    <row r="133" spans="1:10" ht="30" x14ac:dyDescent="0.25">
      <c r="A133" s="5" t="s">
        <v>537</v>
      </c>
      <c r="B133" s="5" t="s">
        <v>773</v>
      </c>
      <c r="C133" s="5" t="s">
        <v>14</v>
      </c>
      <c r="D133" s="5" t="s">
        <v>197</v>
      </c>
      <c r="E133" s="5" t="s">
        <v>793</v>
      </c>
      <c r="F133" s="7" t="s">
        <v>794</v>
      </c>
      <c r="G133" s="7">
        <v>50</v>
      </c>
      <c r="H133" s="10">
        <v>500000</v>
      </c>
      <c r="I133" s="8" t="s">
        <v>344</v>
      </c>
      <c r="J133" s="7" t="s">
        <v>723</v>
      </c>
    </row>
    <row r="134" spans="1:10" ht="30" x14ac:dyDescent="0.25">
      <c r="A134" s="5" t="s">
        <v>887</v>
      </c>
      <c r="B134" s="5" t="s">
        <v>888</v>
      </c>
      <c r="C134" s="5" t="s">
        <v>14</v>
      </c>
      <c r="D134" s="5" t="s">
        <v>894</v>
      </c>
      <c r="E134" s="5" t="s">
        <v>895</v>
      </c>
      <c r="F134" s="7" t="s">
        <v>896</v>
      </c>
      <c r="G134" s="7">
        <v>1370000</v>
      </c>
      <c r="H134" s="10" t="s">
        <v>76</v>
      </c>
      <c r="I134" s="8" t="s">
        <v>897</v>
      </c>
      <c r="J134" s="7" t="s">
        <v>723</v>
      </c>
    </row>
    <row r="135" spans="1:10" ht="30" x14ac:dyDescent="0.25">
      <c r="A135" s="5" t="s">
        <v>887</v>
      </c>
      <c r="B135" s="5" t="s">
        <v>888</v>
      </c>
      <c r="C135" s="5" t="s">
        <v>14</v>
      </c>
      <c r="D135" s="5" t="s">
        <v>900</v>
      </c>
      <c r="E135" s="5" t="s">
        <v>901</v>
      </c>
      <c r="F135" s="7" t="s">
        <v>902</v>
      </c>
      <c r="G135" s="7">
        <v>35</v>
      </c>
      <c r="H135" s="10">
        <v>984095</v>
      </c>
      <c r="I135" s="8" t="s">
        <v>344</v>
      </c>
      <c r="J135" s="7" t="s">
        <v>723</v>
      </c>
    </row>
    <row r="136" spans="1:10" ht="30" x14ac:dyDescent="0.25">
      <c r="A136" s="5" t="s">
        <v>887</v>
      </c>
      <c r="B136" s="5" t="s">
        <v>888</v>
      </c>
      <c r="C136" s="5" t="s">
        <v>14</v>
      </c>
      <c r="D136" s="5" t="s">
        <v>900</v>
      </c>
      <c r="E136" s="5" t="s">
        <v>903</v>
      </c>
      <c r="F136" s="7" t="s">
        <v>638</v>
      </c>
      <c r="G136" s="7">
        <v>922</v>
      </c>
      <c r="H136" s="10">
        <v>2000000</v>
      </c>
      <c r="I136" s="8" t="s">
        <v>344</v>
      </c>
      <c r="J136" s="7" t="s">
        <v>723</v>
      </c>
    </row>
    <row r="137" spans="1:10" ht="30" x14ac:dyDescent="0.25">
      <c r="A137" s="5" t="s">
        <v>887</v>
      </c>
      <c r="B137" s="5" t="s">
        <v>888</v>
      </c>
      <c r="C137" s="5" t="s">
        <v>14</v>
      </c>
      <c r="D137" s="5" t="s">
        <v>904</v>
      </c>
      <c r="E137" s="5" t="s">
        <v>905</v>
      </c>
      <c r="F137" s="7" t="s">
        <v>906</v>
      </c>
      <c r="G137" s="7">
        <v>40</v>
      </c>
      <c r="H137" s="10">
        <v>1000000</v>
      </c>
      <c r="I137" s="8" t="s">
        <v>344</v>
      </c>
      <c r="J137" s="7" t="s">
        <v>723</v>
      </c>
    </row>
    <row r="138" spans="1:10" ht="30" x14ac:dyDescent="0.25">
      <c r="A138" s="5" t="s">
        <v>887</v>
      </c>
      <c r="B138" s="5" t="s">
        <v>888</v>
      </c>
      <c r="C138" s="5" t="s">
        <v>14</v>
      </c>
      <c r="D138" s="5" t="s">
        <v>904</v>
      </c>
      <c r="E138" s="5" t="s">
        <v>200</v>
      </c>
      <c r="F138" s="7" t="s">
        <v>907</v>
      </c>
      <c r="G138" s="7">
        <v>3</v>
      </c>
      <c r="H138" s="10">
        <v>380000</v>
      </c>
      <c r="I138" s="8" t="s">
        <v>344</v>
      </c>
      <c r="J138" s="7" t="s">
        <v>723</v>
      </c>
    </row>
  </sheetData>
  <mergeCells count="2">
    <mergeCell ref="A1:J1"/>
    <mergeCell ref="A2:J2"/>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55"/>
  <sheetViews>
    <sheetView zoomScale="54" zoomScaleNormal="54" workbookViewId="0">
      <selection activeCell="F20" sqref="F20"/>
    </sheetView>
  </sheetViews>
  <sheetFormatPr baseColWidth="10" defaultRowHeight="15" x14ac:dyDescent="0.25"/>
  <cols>
    <col min="1" max="3" width="20.5703125" customWidth="1"/>
    <col min="4" max="5" width="50.5703125" customWidth="1"/>
    <col min="6" max="7" width="20.5703125" customWidth="1"/>
    <col min="8" max="8" width="25.5703125" customWidth="1"/>
    <col min="9" max="10" width="20.5703125" customWidth="1"/>
  </cols>
  <sheetData>
    <row r="1" spans="1:10" x14ac:dyDescent="0.25">
      <c r="A1" s="587" t="s">
        <v>0</v>
      </c>
      <c r="B1" s="592"/>
      <c r="C1" s="592"/>
      <c r="D1" s="592"/>
      <c r="E1" s="592"/>
      <c r="F1" s="592"/>
      <c r="G1" s="592"/>
      <c r="H1" s="592"/>
      <c r="I1" s="592"/>
      <c r="J1" s="592"/>
    </row>
    <row r="2" spans="1:10" x14ac:dyDescent="0.25">
      <c r="A2" s="587" t="s">
        <v>1</v>
      </c>
      <c r="B2" s="592"/>
      <c r="C2" s="592"/>
      <c r="D2" s="592"/>
      <c r="E2" s="592"/>
      <c r="F2" s="592"/>
      <c r="G2" s="592"/>
      <c r="H2" s="592"/>
      <c r="I2" s="592"/>
      <c r="J2" s="592"/>
    </row>
    <row r="3" spans="1:10" ht="30" x14ac:dyDescent="0.25">
      <c r="A3" s="1" t="s">
        <v>2</v>
      </c>
      <c r="B3" s="2" t="s">
        <v>3</v>
      </c>
      <c r="C3" s="2" t="s">
        <v>4</v>
      </c>
      <c r="D3" s="2" t="s">
        <v>5</v>
      </c>
      <c r="E3" s="2" t="s">
        <v>6</v>
      </c>
      <c r="F3" s="2" t="s">
        <v>7</v>
      </c>
      <c r="G3" s="2" t="s">
        <v>8</v>
      </c>
      <c r="H3" s="9" t="s">
        <v>9</v>
      </c>
      <c r="I3" s="3" t="s">
        <v>316</v>
      </c>
      <c r="J3" s="2" t="s">
        <v>10</v>
      </c>
    </row>
    <row r="4" spans="1:10" ht="45" x14ac:dyDescent="0.25">
      <c r="A4" s="5" t="s">
        <v>79</v>
      </c>
      <c r="B4" s="5" t="s">
        <v>81</v>
      </c>
      <c r="C4" s="5" t="s">
        <v>14</v>
      </c>
      <c r="D4" s="5" t="s">
        <v>87</v>
      </c>
      <c r="E4" s="5" t="s">
        <v>88</v>
      </c>
      <c r="F4" s="7" t="s">
        <v>89</v>
      </c>
      <c r="G4" s="7">
        <v>3000</v>
      </c>
      <c r="H4" s="10">
        <v>1125000000</v>
      </c>
      <c r="I4" s="8" t="s">
        <v>339</v>
      </c>
      <c r="J4" s="7" t="s">
        <v>113</v>
      </c>
    </row>
    <row r="5" spans="1:10" ht="45" x14ac:dyDescent="0.25">
      <c r="A5" s="5" t="s">
        <v>79</v>
      </c>
      <c r="B5" s="5" t="s">
        <v>81</v>
      </c>
      <c r="C5" s="5" t="s">
        <v>14</v>
      </c>
      <c r="D5" s="5" t="s">
        <v>92</v>
      </c>
      <c r="E5" s="5" t="s">
        <v>93</v>
      </c>
      <c r="F5" s="7" t="s">
        <v>94</v>
      </c>
      <c r="G5" s="7">
        <v>2</v>
      </c>
      <c r="H5" s="10">
        <v>540000000</v>
      </c>
      <c r="I5" s="8" t="s">
        <v>339</v>
      </c>
      <c r="J5" s="7" t="s">
        <v>113</v>
      </c>
    </row>
    <row r="6" spans="1:10" ht="60" x14ac:dyDescent="0.25">
      <c r="A6" s="5" t="s">
        <v>79</v>
      </c>
      <c r="B6" s="5" t="s">
        <v>81</v>
      </c>
      <c r="C6" s="5" t="s">
        <v>14</v>
      </c>
      <c r="D6" s="5" t="s">
        <v>106</v>
      </c>
      <c r="E6" s="5" t="s">
        <v>107</v>
      </c>
      <c r="F6" s="7" t="s">
        <v>108</v>
      </c>
      <c r="G6" s="7">
        <v>1800</v>
      </c>
      <c r="H6" s="10">
        <v>270000000</v>
      </c>
      <c r="I6" s="8" t="s">
        <v>339</v>
      </c>
      <c r="J6" s="7" t="s">
        <v>113</v>
      </c>
    </row>
    <row r="7" spans="1:10" ht="60" x14ac:dyDescent="0.25">
      <c r="A7" s="5" t="s">
        <v>79</v>
      </c>
      <c r="B7" s="5" t="s">
        <v>81</v>
      </c>
      <c r="C7" s="5" t="s">
        <v>14</v>
      </c>
      <c r="D7" s="5" t="s">
        <v>109</v>
      </c>
      <c r="E7" s="5" t="s">
        <v>110</v>
      </c>
      <c r="F7" s="7" t="s">
        <v>108</v>
      </c>
      <c r="G7" s="7">
        <v>2600</v>
      </c>
      <c r="H7" s="10">
        <v>195000000</v>
      </c>
      <c r="I7" s="8" t="s">
        <v>339</v>
      </c>
      <c r="J7" s="7" t="s">
        <v>113</v>
      </c>
    </row>
    <row r="8" spans="1:10" ht="45" x14ac:dyDescent="0.25">
      <c r="A8" s="5" t="s">
        <v>79</v>
      </c>
      <c r="B8" s="5" t="s">
        <v>81</v>
      </c>
      <c r="C8" s="5" t="s">
        <v>20</v>
      </c>
      <c r="D8" s="5" t="s">
        <v>87</v>
      </c>
      <c r="E8" s="5" t="s">
        <v>88</v>
      </c>
      <c r="F8" s="7" t="s">
        <v>89</v>
      </c>
      <c r="G8" s="7">
        <v>3000</v>
      </c>
      <c r="H8" s="10">
        <v>1125000000</v>
      </c>
      <c r="I8" s="8" t="s">
        <v>339</v>
      </c>
      <c r="J8" s="7" t="s">
        <v>113</v>
      </c>
    </row>
    <row r="9" spans="1:10" ht="45" x14ac:dyDescent="0.25">
      <c r="A9" s="5" t="s">
        <v>79</v>
      </c>
      <c r="B9" s="5" t="s">
        <v>81</v>
      </c>
      <c r="C9" s="5" t="s">
        <v>20</v>
      </c>
      <c r="D9" s="5" t="s">
        <v>92</v>
      </c>
      <c r="E9" s="5" t="s">
        <v>112</v>
      </c>
      <c r="F9" s="7" t="s">
        <v>94</v>
      </c>
      <c r="G9" s="7">
        <v>2</v>
      </c>
      <c r="H9" s="10">
        <v>540000000</v>
      </c>
      <c r="I9" s="8" t="s">
        <v>339</v>
      </c>
      <c r="J9" s="7" t="s">
        <v>113</v>
      </c>
    </row>
    <row r="10" spans="1:10" ht="105" x14ac:dyDescent="0.25">
      <c r="A10" s="5" t="s">
        <v>79</v>
      </c>
      <c r="B10" s="5" t="s">
        <v>81</v>
      </c>
      <c r="C10" s="5" t="s">
        <v>124</v>
      </c>
      <c r="D10" s="5" t="s">
        <v>117</v>
      </c>
      <c r="E10" s="5" t="s">
        <v>119</v>
      </c>
      <c r="F10" s="7" t="s">
        <v>108</v>
      </c>
      <c r="G10" s="7">
        <v>1000</v>
      </c>
      <c r="H10" s="10" t="s">
        <v>122</v>
      </c>
      <c r="I10" s="8" t="s">
        <v>339</v>
      </c>
      <c r="J10" s="7" t="s">
        <v>113</v>
      </c>
    </row>
    <row r="11" spans="1:10" ht="75" x14ac:dyDescent="0.25">
      <c r="A11" s="5" t="s">
        <v>79</v>
      </c>
      <c r="B11" s="5" t="s">
        <v>81</v>
      </c>
      <c r="C11" s="5" t="s">
        <v>124</v>
      </c>
      <c r="D11" s="5" t="s">
        <v>118</v>
      </c>
      <c r="E11" s="5" t="s">
        <v>120</v>
      </c>
      <c r="F11" s="7" t="s">
        <v>121</v>
      </c>
      <c r="G11" s="7" t="s">
        <v>123</v>
      </c>
      <c r="H11" s="10" t="s">
        <v>76</v>
      </c>
      <c r="I11" s="8" t="s">
        <v>339</v>
      </c>
      <c r="J11" s="7" t="s">
        <v>113</v>
      </c>
    </row>
    <row r="12" spans="1:10" ht="45" x14ac:dyDescent="0.25">
      <c r="A12" s="5" t="s">
        <v>144</v>
      </c>
      <c r="B12" s="5" t="s">
        <v>44</v>
      </c>
      <c r="C12" s="5" t="s">
        <v>14</v>
      </c>
      <c r="D12" s="5" t="s">
        <v>152</v>
      </c>
      <c r="E12" s="5" t="s">
        <v>146</v>
      </c>
      <c r="F12" s="7" t="s">
        <v>153</v>
      </c>
      <c r="G12" s="7" t="s">
        <v>154</v>
      </c>
      <c r="H12" s="10">
        <v>173204293.66</v>
      </c>
      <c r="I12" s="8" t="s">
        <v>341</v>
      </c>
      <c r="J12" s="7" t="s">
        <v>113</v>
      </c>
    </row>
    <row r="13" spans="1:10" ht="90" x14ac:dyDescent="0.25">
      <c r="A13" s="5" t="s">
        <v>144</v>
      </c>
      <c r="B13" s="5" t="s">
        <v>44</v>
      </c>
      <c r="C13" s="5" t="s">
        <v>14</v>
      </c>
      <c r="D13" s="5" t="s">
        <v>163</v>
      </c>
      <c r="E13" s="5" t="s">
        <v>164</v>
      </c>
      <c r="F13" s="7" t="s">
        <v>165</v>
      </c>
      <c r="G13" s="7" t="s">
        <v>166</v>
      </c>
      <c r="H13" s="10" t="s">
        <v>167</v>
      </c>
      <c r="I13" s="8" t="s">
        <v>339</v>
      </c>
      <c r="J13" s="7" t="s">
        <v>113</v>
      </c>
    </row>
    <row r="14" spans="1:10" ht="120" x14ac:dyDescent="0.25">
      <c r="A14" s="5" t="s">
        <v>144</v>
      </c>
      <c r="B14" s="5" t="s">
        <v>44</v>
      </c>
      <c r="C14" s="5" t="s">
        <v>14</v>
      </c>
      <c r="D14" s="5" t="s">
        <v>168</v>
      </c>
      <c r="E14" s="5" t="s">
        <v>169</v>
      </c>
      <c r="F14" s="7" t="s">
        <v>170</v>
      </c>
      <c r="G14" s="7" t="s">
        <v>171</v>
      </c>
      <c r="H14" s="10" t="s">
        <v>76</v>
      </c>
      <c r="I14" s="8" t="s">
        <v>344</v>
      </c>
      <c r="J14" s="7" t="s">
        <v>113</v>
      </c>
    </row>
    <row r="15" spans="1:10" ht="75" x14ac:dyDescent="0.25">
      <c r="A15" s="5" t="s">
        <v>144</v>
      </c>
      <c r="B15" s="5" t="s">
        <v>44</v>
      </c>
      <c r="C15" s="5" t="s">
        <v>14</v>
      </c>
      <c r="D15" s="5" t="s">
        <v>172</v>
      </c>
      <c r="E15" s="5" t="s">
        <v>173</v>
      </c>
      <c r="F15" s="7" t="s">
        <v>174</v>
      </c>
      <c r="G15" s="7" t="s">
        <v>171</v>
      </c>
      <c r="H15" s="10" t="s">
        <v>76</v>
      </c>
      <c r="I15" s="8" t="s">
        <v>345</v>
      </c>
      <c r="J15" s="7" t="s">
        <v>113</v>
      </c>
    </row>
    <row r="16" spans="1:10" ht="135" x14ac:dyDescent="0.25">
      <c r="A16" s="5" t="s">
        <v>314</v>
      </c>
      <c r="B16" s="5" t="s">
        <v>140</v>
      </c>
      <c r="C16" s="5" t="s">
        <v>14</v>
      </c>
      <c r="D16" s="5" t="s">
        <v>306</v>
      </c>
      <c r="E16" s="5" t="s">
        <v>307</v>
      </c>
      <c r="F16" s="7" t="s">
        <v>308</v>
      </c>
      <c r="G16" s="7" t="s">
        <v>309</v>
      </c>
      <c r="H16" s="10">
        <v>825079984</v>
      </c>
      <c r="I16" s="8" t="s">
        <v>344</v>
      </c>
      <c r="J16" s="7" t="s">
        <v>113</v>
      </c>
    </row>
    <row r="17" spans="1:10" ht="45" x14ac:dyDescent="0.25">
      <c r="A17" s="5" t="s">
        <v>346</v>
      </c>
      <c r="B17" s="5" t="s">
        <v>347</v>
      </c>
      <c r="C17" s="5" t="s">
        <v>14</v>
      </c>
      <c r="D17" s="5" t="s">
        <v>355</v>
      </c>
      <c r="E17" s="5" t="s">
        <v>356</v>
      </c>
      <c r="F17" s="7" t="s">
        <v>357</v>
      </c>
      <c r="G17" s="7">
        <v>5500</v>
      </c>
      <c r="H17" s="10" t="s">
        <v>76</v>
      </c>
      <c r="I17" s="8" t="s">
        <v>339</v>
      </c>
      <c r="J17" s="7" t="s">
        <v>113</v>
      </c>
    </row>
    <row r="18" spans="1:10" ht="45" x14ac:dyDescent="0.25">
      <c r="A18" s="5" t="s">
        <v>346</v>
      </c>
      <c r="B18" s="5" t="s">
        <v>347</v>
      </c>
      <c r="C18" s="5" t="s">
        <v>14</v>
      </c>
      <c r="D18" s="5" t="s">
        <v>358</v>
      </c>
      <c r="E18" s="5" t="s">
        <v>356</v>
      </c>
      <c r="F18" s="7" t="s">
        <v>357</v>
      </c>
      <c r="G18" s="7">
        <v>1300</v>
      </c>
      <c r="H18" s="10" t="s">
        <v>76</v>
      </c>
      <c r="I18" s="8" t="s">
        <v>339</v>
      </c>
      <c r="J18" s="7" t="s">
        <v>113</v>
      </c>
    </row>
    <row r="19" spans="1:10" ht="45" x14ac:dyDescent="0.25">
      <c r="A19" s="5" t="s">
        <v>346</v>
      </c>
      <c r="B19" s="5" t="s">
        <v>347</v>
      </c>
      <c r="C19" s="5" t="s">
        <v>14</v>
      </c>
      <c r="D19" s="5" t="s">
        <v>359</v>
      </c>
      <c r="E19" s="5" t="s">
        <v>356</v>
      </c>
      <c r="F19" s="7" t="s">
        <v>357</v>
      </c>
      <c r="G19" s="7">
        <v>400</v>
      </c>
      <c r="H19" s="10" t="s">
        <v>76</v>
      </c>
      <c r="I19" s="8" t="s">
        <v>339</v>
      </c>
      <c r="J19" s="7" t="s">
        <v>113</v>
      </c>
    </row>
    <row r="20" spans="1:10" ht="45" x14ac:dyDescent="0.25">
      <c r="A20" s="5" t="s">
        <v>346</v>
      </c>
      <c r="B20" s="5" t="s">
        <v>347</v>
      </c>
      <c r="C20" s="5" t="s">
        <v>14</v>
      </c>
      <c r="D20" s="5" t="s">
        <v>360</v>
      </c>
      <c r="E20" s="5" t="s">
        <v>356</v>
      </c>
      <c r="F20" s="7" t="s">
        <v>357</v>
      </c>
      <c r="G20" s="7">
        <v>900</v>
      </c>
      <c r="H20" s="10" t="s">
        <v>76</v>
      </c>
      <c r="I20" s="8" t="s">
        <v>339</v>
      </c>
      <c r="J20" s="7" t="s">
        <v>113</v>
      </c>
    </row>
    <row r="21" spans="1:10" ht="45" x14ac:dyDescent="0.25">
      <c r="A21" s="5" t="s">
        <v>346</v>
      </c>
      <c r="B21" s="5" t="s">
        <v>347</v>
      </c>
      <c r="C21" s="5" t="s">
        <v>14</v>
      </c>
      <c r="D21" s="5" t="s">
        <v>361</v>
      </c>
      <c r="E21" s="5" t="s">
        <v>356</v>
      </c>
      <c r="F21" s="7" t="s">
        <v>357</v>
      </c>
      <c r="G21" s="7">
        <v>4200</v>
      </c>
      <c r="H21" s="10" t="s">
        <v>76</v>
      </c>
      <c r="I21" s="8" t="s">
        <v>339</v>
      </c>
      <c r="J21" s="7" t="s">
        <v>113</v>
      </c>
    </row>
    <row r="22" spans="1:10" ht="45" x14ac:dyDescent="0.25">
      <c r="A22" s="5" t="s">
        <v>346</v>
      </c>
      <c r="B22" s="5" t="s">
        <v>347</v>
      </c>
      <c r="C22" s="5" t="s">
        <v>14</v>
      </c>
      <c r="D22" s="5" t="s">
        <v>362</v>
      </c>
      <c r="E22" s="5" t="s">
        <v>356</v>
      </c>
      <c r="F22" s="7" t="s">
        <v>357</v>
      </c>
      <c r="G22" s="7">
        <v>2000</v>
      </c>
      <c r="H22" s="10" t="s">
        <v>76</v>
      </c>
      <c r="I22" s="8" t="s">
        <v>339</v>
      </c>
      <c r="J22" s="7" t="s">
        <v>113</v>
      </c>
    </row>
    <row r="23" spans="1:10" ht="45" x14ac:dyDescent="0.25">
      <c r="A23" s="5" t="s">
        <v>346</v>
      </c>
      <c r="B23" s="5" t="s">
        <v>347</v>
      </c>
      <c r="C23" s="5" t="s">
        <v>14</v>
      </c>
      <c r="D23" s="5" t="s">
        <v>363</v>
      </c>
      <c r="E23" s="5" t="s">
        <v>356</v>
      </c>
      <c r="F23" s="7" t="s">
        <v>357</v>
      </c>
      <c r="G23" s="7">
        <v>150</v>
      </c>
      <c r="H23" s="10" t="s">
        <v>76</v>
      </c>
      <c r="I23" s="8" t="s">
        <v>339</v>
      </c>
      <c r="J23" s="7" t="s">
        <v>113</v>
      </c>
    </row>
    <row r="24" spans="1:10" ht="45" x14ac:dyDescent="0.25">
      <c r="A24" s="5" t="s">
        <v>346</v>
      </c>
      <c r="B24" s="5" t="s">
        <v>347</v>
      </c>
      <c r="C24" s="5" t="s">
        <v>14</v>
      </c>
      <c r="D24" s="5" t="s">
        <v>364</v>
      </c>
      <c r="E24" s="5" t="s">
        <v>356</v>
      </c>
      <c r="F24" s="7" t="s">
        <v>357</v>
      </c>
      <c r="G24" s="7">
        <v>100</v>
      </c>
      <c r="H24" s="10" t="s">
        <v>76</v>
      </c>
      <c r="I24" s="8" t="s">
        <v>339</v>
      </c>
      <c r="J24" s="7" t="s">
        <v>113</v>
      </c>
    </row>
    <row r="25" spans="1:10" ht="45" x14ac:dyDescent="0.25">
      <c r="A25" s="5" t="s">
        <v>346</v>
      </c>
      <c r="B25" s="5" t="s">
        <v>347</v>
      </c>
      <c r="C25" s="5" t="s">
        <v>14</v>
      </c>
      <c r="D25" s="5" t="s">
        <v>365</v>
      </c>
      <c r="E25" s="5" t="s">
        <v>356</v>
      </c>
      <c r="F25" s="7" t="s">
        <v>357</v>
      </c>
      <c r="G25" s="7">
        <v>275</v>
      </c>
      <c r="H25" s="10" t="s">
        <v>76</v>
      </c>
      <c r="I25" s="8" t="s">
        <v>339</v>
      </c>
      <c r="J25" s="7" t="s">
        <v>113</v>
      </c>
    </row>
    <row r="26" spans="1:10" ht="30" x14ac:dyDescent="0.25">
      <c r="A26" s="5" t="s">
        <v>366</v>
      </c>
      <c r="B26" s="5" t="s">
        <v>140</v>
      </c>
      <c r="C26" s="5" t="s">
        <v>14</v>
      </c>
      <c r="D26" s="5" t="s">
        <v>385</v>
      </c>
      <c r="E26" s="5" t="s">
        <v>368</v>
      </c>
      <c r="F26" s="7" t="s">
        <v>369</v>
      </c>
      <c r="G26" s="7">
        <v>1503000</v>
      </c>
      <c r="H26" s="10">
        <v>1169000000</v>
      </c>
      <c r="I26" s="8" t="s">
        <v>344</v>
      </c>
      <c r="J26" s="7" t="s">
        <v>113</v>
      </c>
    </row>
    <row r="27" spans="1:10" ht="30" x14ac:dyDescent="0.25">
      <c r="A27" s="5" t="s">
        <v>366</v>
      </c>
      <c r="B27" s="5" t="s">
        <v>140</v>
      </c>
      <c r="C27" s="5" t="s">
        <v>14</v>
      </c>
      <c r="D27" s="5" t="s">
        <v>386</v>
      </c>
      <c r="E27" s="5" t="s">
        <v>368</v>
      </c>
      <c r="F27" s="7" t="s">
        <v>369</v>
      </c>
      <c r="G27" s="7">
        <v>751500</v>
      </c>
      <c r="H27" s="10">
        <v>918500000</v>
      </c>
      <c r="I27" s="8" t="s">
        <v>344</v>
      </c>
      <c r="J27" s="7" t="s">
        <v>113</v>
      </c>
    </row>
    <row r="28" spans="1:10" ht="30" x14ac:dyDescent="0.25">
      <c r="A28" s="5" t="s">
        <v>366</v>
      </c>
      <c r="B28" s="5" t="s">
        <v>140</v>
      </c>
      <c r="C28" s="5" t="s">
        <v>14</v>
      </c>
      <c r="D28" s="5" t="s">
        <v>387</v>
      </c>
      <c r="E28" s="5" t="s">
        <v>368</v>
      </c>
      <c r="F28" s="7" t="s">
        <v>369</v>
      </c>
      <c r="G28" s="7">
        <v>334000</v>
      </c>
      <c r="H28" s="10">
        <v>835000000</v>
      </c>
      <c r="I28" s="8" t="s">
        <v>344</v>
      </c>
      <c r="J28" s="7" t="s">
        <v>113</v>
      </c>
    </row>
    <row r="29" spans="1:10" ht="30" x14ac:dyDescent="0.25">
      <c r="A29" s="5" t="s">
        <v>366</v>
      </c>
      <c r="B29" s="5" t="s">
        <v>140</v>
      </c>
      <c r="C29" s="5" t="s">
        <v>14</v>
      </c>
      <c r="D29" s="5" t="s">
        <v>388</v>
      </c>
      <c r="E29" s="5" t="s">
        <v>368</v>
      </c>
      <c r="F29" s="7" t="s">
        <v>369</v>
      </c>
      <c r="G29" s="7">
        <v>334000</v>
      </c>
      <c r="H29" s="10">
        <v>501000000</v>
      </c>
      <c r="I29" s="8" t="s">
        <v>344</v>
      </c>
      <c r="J29" s="7" t="s">
        <v>113</v>
      </c>
    </row>
    <row r="30" spans="1:10" ht="30" x14ac:dyDescent="0.25">
      <c r="A30" s="5" t="s">
        <v>366</v>
      </c>
      <c r="B30" s="5" t="s">
        <v>140</v>
      </c>
      <c r="C30" s="5" t="s">
        <v>14</v>
      </c>
      <c r="D30" s="5" t="s">
        <v>370</v>
      </c>
      <c r="E30" s="5" t="s">
        <v>368</v>
      </c>
      <c r="F30" s="7" t="s">
        <v>369</v>
      </c>
      <c r="G30" s="7">
        <v>208750</v>
      </c>
      <c r="H30" s="10">
        <v>208750000</v>
      </c>
      <c r="I30" s="8" t="s">
        <v>344</v>
      </c>
      <c r="J30" s="7" t="s">
        <v>113</v>
      </c>
    </row>
    <row r="31" spans="1:10" ht="30" x14ac:dyDescent="0.25">
      <c r="A31" s="5" t="s">
        <v>366</v>
      </c>
      <c r="B31" s="5" t="s">
        <v>140</v>
      </c>
      <c r="C31" s="5" t="s">
        <v>14</v>
      </c>
      <c r="D31" s="5" t="s">
        <v>371</v>
      </c>
      <c r="E31" s="5" t="s">
        <v>368</v>
      </c>
      <c r="F31" s="7" t="s">
        <v>372</v>
      </c>
      <c r="G31" s="7">
        <v>417500000</v>
      </c>
      <c r="H31" s="10">
        <v>918500000</v>
      </c>
      <c r="I31" s="8" t="s">
        <v>344</v>
      </c>
      <c r="J31" s="7" t="s">
        <v>113</v>
      </c>
    </row>
    <row r="32" spans="1:10" ht="30" x14ac:dyDescent="0.25">
      <c r="A32" s="5" t="s">
        <v>366</v>
      </c>
      <c r="B32" s="5" t="s">
        <v>140</v>
      </c>
      <c r="C32" s="5" t="s">
        <v>14</v>
      </c>
      <c r="D32" s="5" t="s">
        <v>373</v>
      </c>
      <c r="E32" s="5" t="s">
        <v>368</v>
      </c>
      <c r="F32" s="7" t="s">
        <v>369</v>
      </c>
      <c r="G32" s="7">
        <v>1870400.0000000002</v>
      </c>
      <c r="H32" s="10">
        <v>5678000000</v>
      </c>
      <c r="I32" s="8" t="s">
        <v>344</v>
      </c>
      <c r="J32" s="7" t="s">
        <v>113</v>
      </c>
    </row>
    <row r="33" spans="1:10" ht="30" x14ac:dyDescent="0.25">
      <c r="A33" s="5" t="s">
        <v>366</v>
      </c>
      <c r="B33" s="5" t="s">
        <v>140</v>
      </c>
      <c r="C33" s="5" t="s">
        <v>14</v>
      </c>
      <c r="D33" s="5" t="s">
        <v>389</v>
      </c>
      <c r="E33" s="5" t="s">
        <v>368</v>
      </c>
      <c r="F33" s="7" t="s">
        <v>369</v>
      </c>
      <c r="G33" s="7">
        <v>626250</v>
      </c>
      <c r="H33" s="10">
        <v>1878750000</v>
      </c>
      <c r="I33" s="8" t="s">
        <v>344</v>
      </c>
      <c r="J33" s="7" t="s">
        <v>113</v>
      </c>
    </row>
    <row r="34" spans="1:10" ht="30" x14ac:dyDescent="0.25">
      <c r="A34" s="5" t="s">
        <v>366</v>
      </c>
      <c r="B34" s="5" t="s">
        <v>140</v>
      </c>
      <c r="C34" s="5" t="s">
        <v>14</v>
      </c>
      <c r="D34" s="5" t="s">
        <v>374</v>
      </c>
      <c r="E34" s="5" t="s">
        <v>368</v>
      </c>
      <c r="F34" s="7" t="s">
        <v>375</v>
      </c>
      <c r="G34" s="7">
        <v>3340000</v>
      </c>
      <c r="H34" s="10">
        <v>2505000000</v>
      </c>
      <c r="I34" s="8" t="s">
        <v>344</v>
      </c>
      <c r="J34" s="7" t="s">
        <v>113</v>
      </c>
    </row>
    <row r="35" spans="1:10" ht="30" x14ac:dyDescent="0.25">
      <c r="A35" s="5" t="s">
        <v>366</v>
      </c>
      <c r="B35" s="5" t="s">
        <v>140</v>
      </c>
      <c r="C35" s="5" t="s">
        <v>14</v>
      </c>
      <c r="D35" s="5" t="s">
        <v>376</v>
      </c>
      <c r="E35" s="5" t="s">
        <v>377</v>
      </c>
      <c r="F35" s="7" t="s">
        <v>17</v>
      </c>
      <c r="G35" s="7">
        <v>835000</v>
      </c>
      <c r="H35" s="10">
        <v>174932500</v>
      </c>
      <c r="I35" s="8" t="s">
        <v>344</v>
      </c>
      <c r="J35" s="7" t="s">
        <v>113</v>
      </c>
    </row>
    <row r="36" spans="1:10" ht="30" x14ac:dyDescent="0.25">
      <c r="A36" s="5" t="s">
        <v>366</v>
      </c>
      <c r="B36" s="5" t="s">
        <v>140</v>
      </c>
      <c r="C36" s="5" t="s">
        <v>14</v>
      </c>
      <c r="D36" s="5" t="s">
        <v>378</v>
      </c>
      <c r="E36" s="5" t="s">
        <v>377</v>
      </c>
      <c r="F36" s="7" t="s">
        <v>17</v>
      </c>
      <c r="G36" s="7">
        <v>835000</v>
      </c>
      <c r="H36" s="10">
        <v>35445750</v>
      </c>
      <c r="I36" s="8" t="s">
        <v>344</v>
      </c>
      <c r="J36" s="7" t="s">
        <v>113</v>
      </c>
    </row>
    <row r="37" spans="1:10" ht="30" x14ac:dyDescent="0.25">
      <c r="A37" s="5" t="s">
        <v>366</v>
      </c>
      <c r="B37" s="5" t="s">
        <v>140</v>
      </c>
      <c r="C37" s="5" t="s">
        <v>14</v>
      </c>
      <c r="D37" s="5" t="s">
        <v>379</v>
      </c>
      <c r="E37" s="5" t="s">
        <v>377</v>
      </c>
      <c r="F37" s="7" t="s">
        <v>17</v>
      </c>
      <c r="G37" s="7">
        <v>835000</v>
      </c>
      <c r="H37" s="10">
        <v>283900000</v>
      </c>
      <c r="I37" s="8" t="s">
        <v>344</v>
      </c>
      <c r="J37" s="7" t="s">
        <v>113</v>
      </c>
    </row>
    <row r="38" spans="1:10" ht="30" x14ac:dyDescent="0.25">
      <c r="A38" s="5" t="s">
        <v>366</v>
      </c>
      <c r="B38" s="5" t="s">
        <v>140</v>
      </c>
      <c r="C38" s="5" t="s">
        <v>14</v>
      </c>
      <c r="D38" s="5" t="s">
        <v>380</v>
      </c>
      <c r="E38" s="5" t="s">
        <v>377</v>
      </c>
      <c r="F38" s="7" t="s">
        <v>17</v>
      </c>
      <c r="G38" s="7">
        <v>835000</v>
      </c>
      <c r="H38" s="10">
        <v>47929000.000000007</v>
      </c>
      <c r="I38" s="8" t="s">
        <v>344</v>
      </c>
      <c r="J38" s="7" t="s">
        <v>113</v>
      </c>
    </row>
    <row r="39" spans="1:10" ht="30" x14ac:dyDescent="0.25">
      <c r="A39" s="5" t="s">
        <v>366</v>
      </c>
      <c r="B39" s="5" t="s">
        <v>140</v>
      </c>
      <c r="C39" s="5" t="s">
        <v>14</v>
      </c>
      <c r="D39" s="5" t="s">
        <v>381</v>
      </c>
      <c r="E39" s="5" t="s">
        <v>377</v>
      </c>
      <c r="F39" s="7" t="s">
        <v>17</v>
      </c>
      <c r="G39" s="7">
        <v>835000</v>
      </c>
      <c r="H39" s="10">
        <v>116900000</v>
      </c>
      <c r="I39" s="8" t="s">
        <v>344</v>
      </c>
      <c r="J39" s="7" t="s">
        <v>113</v>
      </c>
    </row>
    <row r="40" spans="1:10" ht="30" x14ac:dyDescent="0.25">
      <c r="A40" s="5" t="s">
        <v>366</v>
      </c>
      <c r="B40" s="5" t="s">
        <v>140</v>
      </c>
      <c r="C40" s="5" t="s">
        <v>14</v>
      </c>
      <c r="D40" s="5" t="s">
        <v>390</v>
      </c>
      <c r="E40" s="5" t="s">
        <v>377</v>
      </c>
      <c r="F40" s="7" t="s">
        <v>17</v>
      </c>
      <c r="G40" s="7">
        <v>835000</v>
      </c>
      <c r="H40" s="10">
        <v>562372500</v>
      </c>
      <c r="I40" s="8" t="s">
        <v>344</v>
      </c>
      <c r="J40" s="7" t="s">
        <v>113</v>
      </c>
    </row>
    <row r="41" spans="1:10" ht="30" x14ac:dyDescent="0.25">
      <c r="A41" s="5" t="s">
        <v>366</v>
      </c>
      <c r="B41" s="5" t="s">
        <v>140</v>
      </c>
      <c r="C41" s="5" t="s">
        <v>14</v>
      </c>
      <c r="D41" s="5" t="s">
        <v>391</v>
      </c>
      <c r="E41" s="5" t="s">
        <v>377</v>
      </c>
      <c r="F41" s="7" t="s">
        <v>17</v>
      </c>
      <c r="G41" s="7">
        <v>835000</v>
      </c>
      <c r="H41" s="10">
        <v>270540000</v>
      </c>
      <c r="I41" s="8" t="s">
        <v>344</v>
      </c>
      <c r="J41" s="7" t="s">
        <v>113</v>
      </c>
    </row>
    <row r="42" spans="1:10" ht="30" x14ac:dyDescent="0.25">
      <c r="A42" s="5" t="s">
        <v>366</v>
      </c>
      <c r="B42" s="5" t="s">
        <v>140</v>
      </c>
      <c r="C42" s="5" t="s">
        <v>14</v>
      </c>
      <c r="D42" s="5" t="s">
        <v>382</v>
      </c>
      <c r="E42" s="5" t="s">
        <v>377</v>
      </c>
      <c r="F42" s="7" t="s">
        <v>17</v>
      </c>
      <c r="G42" s="7">
        <v>835000</v>
      </c>
      <c r="H42" s="10">
        <v>501000000</v>
      </c>
      <c r="I42" s="8" t="s">
        <v>344</v>
      </c>
      <c r="J42" s="7" t="s">
        <v>113</v>
      </c>
    </row>
    <row r="43" spans="1:10" ht="30" x14ac:dyDescent="0.25">
      <c r="A43" s="5" t="s">
        <v>366</v>
      </c>
      <c r="B43" s="5" t="s">
        <v>140</v>
      </c>
      <c r="C43" s="5" t="s">
        <v>14</v>
      </c>
      <c r="D43" s="5" t="s">
        <v>383</v>
      </c>
      <c r="E43" s="5" t="s">
        <v>377</v>
      </c>
      <c r="F43" s="7" t="s">
        <v>17</v>
      </c>
      <c r="G43" s="7">
        <v>835000</v>
      </c>
      <c r="H43" s="10">
        <v>146960000</v>
      </c>
      <c r="I43" s="8" t="s">
        <v>344</v>
      </c>
      <c r="J43" s="7" t="s">
        <v>113</v>
      </c>
    </row>
    <row r="44" spans="1:10" ht="30" x14ac:dyDescent="0.25">
      <c r="A44" s="5" t="s">
        <v>366</v>
      </c>
      <c r="B44" s="5" t="s">
        <v>140</v>
      </c>
      <c r="C44" s="5" t="s">
        <v>14</v>
      </c>
      <c r="D44" s="5" t="s">
        <v>384</v>
      </c>
      <c r="E44" s="5" t="s">
        <v>377</v>
      </c>
      <c r="F44" s="7" t="s">
        <v>17</v>
      </c>
      <c r="G44" s="7">
        <v>835000</v>
      </c>
      <c r="H44" s="10">
        <v>320640000</v>
      </c>
      <c r="I44" s="8" t="s">
        <v>344</v>
      </c>
      <c r="J44" s="7" t="s">
        <v>113</v>
      </c>
    </row>
    <row r="45" spans="1:10" ht="75" x14ac:dyDescent="0.25">
      <c r="A45" s="5" t="s">
        <v>475</v>
      </c>
      <c r="B45" s="5" t="s">
        <v>476</v>
      </c>
      <c r="C45" s="5" t="s">
        <v>14</v>
      </c>
      <c r="D45" s="5" t="s">
        <v>477</v>
      </c>
      <c r="E45" s="5" t="s">
        <v>478</v>
      </c>
      <c r="F45" s="7" t="s">
        <v>17</v>
      </c>
      <c r="G45" s="7">
        <v>50000</v>
      </c>
      <c r="H45" s="10" t="s">
        <v>76</v>
      </c>
      <c r="I45" s="8" t="s">
        <v>339</v>
      </c>
      <c r="J45" s="7" t="s">
        <v>113</v>
      </c>
    </row>
    <row r="46" spans="1:10" ht="60" x14ac:dyDescent="0.25">
      <c r="A46" s="5" t="s">
        <v>475</v>
      </c>
      <c r="B46" s="5" t="s">
        <v>476</v>
      </c>
      <c r="C46" s="5" t="s">
        <v>14</v>
      </c>
      <c r="D46" s="5" t="s">
        <v>479</v>
      </c>
      <c r="E46" s="5" t="s">
        <v>480</v>
      </c>
      <c r="F46" s="7" t="s">
        <v>39</v>
      </c>
      <c r="G46" s="7" t="s">
        <v>123</v>
      </c>
      <c r="H46" s="10" t="s">
        <v>76</v>
      </c>
      <c r="I46" s="8" t="s">
        <v>339</v>
      </c>
      <c r="J46" s="7" t="s">
        <v>113</v>
      </c>
    </row>
    <row r="47" spans="1:10" ht="45" x14ac:dyDescent="0.25">
      <c r="A47" s="5" t="s">
        <v>505</v>
      </c>
      <c r="B47" s="5" t="s">
        <v>506</v>
      </c>
      <c r="C47" s="5" t="s">
        <v>20</v>
      </c>
      <c r="D47" s="5" t="s">
        <v>509</v>
      </c>
      <c r="E47" s="5" t="s">
        <v>510</v>
      </c>
      <c r="F47" s="7" t="s">
        <v>511</v>
      </c>
      <c r="G47" s="7">
        <v>200</v>
      </c>
      <c r="H47" s="10">
        <v>240000000</v>
      </c>
      <c r="I47" s="8" t="s">
        <v>341</v>
      </c>
      <c r="J47" s="7" t="s">
        <v>113</v>
      </c>
    </row>
    <row r="48" spans="1:10" ht="45" x14ac:dyDescent="0.25">
      <c r="A48" s="5" t="s">
        <v>505</v>
      </c>
      <c r="B48" s="5" t="s">
        <v>506</v>
      </c>
      <c r="C48" s="5" t="s">
        <v>20</v>
      </c>
      <c r="D48" s="5" t="s">
        <v>516</v>
      </c>
      <c r="E48" s="5" t="s">
        <v>518</v>
      </c>
      <c r="F48" s="7" t="s">
        <v>511</v>
      </c>
      <c r="G48" s="7" t="s">
        <v>515</v>
      </c>
      <c r="H48" s="10" t="s">
        <v>76</v>
      </c>
      <c r="I48" s="8" t="s">
        <v>341</v>
      </c>
      <c r="J48" s="7" t="s">
        <v>113</v>
      </c>
    </row>
    <row r="49" spans="1:10" ht="60" x14ac:dyDescent="0.25">
      <c r="A49" s="5" t="s">
        <v>505</v>
      </c>
      <c r="B49" s="5" t="s">
        <v>506</v>
      </c>
      <c r="C49" s="5" t="s">
        <v>20</v>
      </c>
      <c r="D49" s="5" t="s">
        <v>517</v>
      </c>
      <c r="E49" s="5" t="s">
        <v>519</v>
      </c>
      <c r="F49" s="7" t="s">
        <v>511</v>
      </c>
      <c r="G49" s="7">
        <v>5000</v>
      </c>
      <c r="H49" s="10">
        <v>1200000000</v>
      </c>
      <c r="I49" s="8" t="s">
        <v>341</v>
      </c>
      <c r="J49" s="7" t="s">
        <v>113</v>
      </c>
    </row>
    <row r="50" spans="1:10" ht="45" x14ac:dyDescent="0.25">
      <c r="A50" s="5" t="s">
        <v>505</v>
      </c>
      <c r="B50" s="5" t="s">
        <v>506</v>
      </c>
      <c r="C50" s="5" t="s">
        <v>14</v>
      </c>
      <c r="D50" s="5" t="s">
        <v>520</v>
      </c>
      <c r="E50" s="5" t="s">
        <v>521</v>
      </c>
      <c r="F50" s="7" t="s">
        <v>511</v>
      </c>
      <c r="G50" s="7">
        <v>200</v>
      </c>
      <c r="H50" s="10">
        <v>300000000</v>
      </c>
      <c r="I50" s="8" t="s">
        <v>341</v>
      </c>
      <c r="J50" s="7" t="s">
        <v>113</v>
      </c>
    </row>
    <row r="51" spans="1:10" ht="45" x14ac:dyDescent="0.25">
      <c r="A51" s="5" t="s">
        <v>505</v>
      </c>
      <c r="B51" s="5" t="s">
        <v>506</v>
      </c>
      <c r="C51" s="5" t="s">
        <v>14</v>
      </c>
      <c r="D51" s="5" t="s">
        <v>529</v>
      </c>
      <c r="E51" s="5" t="s">
        <v>518</v>
      </c>
      <c r="F51" s="7" t="s">
        <v>511</v>
      </c>
      <c r="G51" s="7" t="s">
        <v>515</v>
      </c>
      <c r="H51" s="10" t="s">
        <v>76</v>
      </c>
      <c r="I51" s="8" t="s">
        <v>341</v>
      </c>
      <c r="J51" s="7" t="s">
        <v>113</v>
      </c>
    </row>
    <row r="52" spans="1:10" ht="60" x14ac:dyDescent="0.25">
      <c r="A52" s="5" t="s">
        <v>505</v>
      </c>
      <c r="B52" s="5" t="s">
        <v>506</v>
      </c>
      <c r="C52" s="5" t="s">
        <v>14</v>
      </c>
      <c r="D52" s="5" t="s">
        <v>531</v>
      </c>
      <c r="E52" s="5" t="s">
        <v>533</v>
      </c>
      <c r="F52" s="7" t="s">
        <v>511</v>
      </c>
      <c r="G52" s="7">
        <v>5000</v>
      </c>
      <c r="H52" s="10">
        <v>1500000000</v>
      </c>
      <c r="I52" s="8" t="s">
        <v>341</v>
      </c>
      <c r="J52" s="7" t="s">
        <v>113</v>
      </c>
    </row>
    <row r="53" spans="1:10" ht="45" x14ac:dyDescent="0.25">
      <c r="A53" s="5" t="s">
        <v>505</v>
      </c>
      <c r="B53" s="5" t="s">
        <v>506</v>
      </c>
      <c r="C53" s="5" t="s">
        <v>14</v>
      </c>
      <c r="D53" s="5" t="s">
        <v>532</v>
      </c>
      <c r="E53" s="5" t="s">
        <v>534</v>
      </c>
      <c r="F53" s="7" t="s">
        <v>535</v>
      </c>
      <c r="G53" s="7">
        <v>400</v>
      </c>
      <c r="H53" s="10">
        <v>1400000000</v>
      </c>
      <c r="I53" s="8" t="s">
        <v>341</v>
      </c>
      <c r="J53" s="7" t="s">
        <v>113</v>
      </c>
    </row>
    <row r="54" spans="1:10" ht="30" x14ac:dyDescent="0.25">
      <c r="A54" s="5" t="s">
        <v>887</v>
      </c>
      <c r="B54" s="5" t="s">
        <v>888</v>
      </c>
      <c r="C54" s="5" t="s">
        <v>14</v>
      </c>
      <c r="D54" s="5" t="s">
        <v>889</v>
      </c>
      <c r="E54" s="5" t="s">
        <v>890</v>
      </c>
      <c r="F54" s="7" t="s">
        <v>891</v>
      </c>
      <c r="G54" s="7">
        <v>75000</v>
      </c>
      <c r="H54" s="10">
        <v>25000000000</v>
      </c>
      <c r="I54" s="8" t="s">
        <v>899</v>
      </c>
      <c r="J54" s="7" t="s">
        <v>113</v>
      </c>
    </row>
    <row r="55" spans="1:10" ht="30" x14ac:dyDescent="0.25">
      <c r="A55" s="5" t="s">
        <v>887</v>
      </c>
      <c r="B55" s="5" t="s">
        <v>888</v>
      </c>
      <c r="C55" s="5" t="s">
        <v>14</v>
      </c>
      <c r="D55" s="5" t="s">
        <v>892</v>
      </c>
      <c r="E55" s="5" t="s">
        <v>893</v>
      </c>
      <c r="F55" s="7" t="s">
        <v>891</v>
      </c>
      <c r="G55" s="7">
        <v>50976</v>
      </c>
      <c r="H55" s="10">
        <v>5097593458</v>
      </c>
      <c r="I55" s="8" t="s">
        <v>898</v>
      </c>
      <c r="J55" s="7" t="s">
        <v>113</v>
      </c>
    </row>
  </sheetData>
  <mergeCells count="2">
    <mergeCell ref="A1:J1"/>
    <mergeCell ref="A2:J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67"/>
  <sheetViews>
    <sheetView topLeftCell="A14" zoomScale="56" zoomScaleNormal="56" workbookViewId="0">
      <selection activeCell="F20" sqref="F20"/>
    </sheetView>
  </sheetViews>
  <sheetFormatPr baseColWidth="10" defaultRowHeight="15" x14ac:dyDescent="0.25"/>
  <cols>
    <col min="1" max="3" width="20.5703125" customWidth="1"/>
    <col min="4" max="5" width="50.5703125" customWidth="1"/>
    <col min="6" max="7" width="20.5703125" customWidth="1"/>
    <col min="8" max="8" width="25.5703125" customWidth="1"/>
    <col min="9" max="10" width="20.5703125" customWidth="1"/>
  </cols>
  <sheetData>
    <row r="1" spans="1:10" x14ac:dyDescent="0.25">
      <c r="A1" s="587" t="s">
        <v>0</v>
      </c>
      <c r="B1" s="592"/>
      <c r="C1" s="592"/>
      <c r="D1" s="592"/>
      <c r="E1" s="592"/>
      <c r="F1" s="592"/>
      <c r="G1" s="592"/>
      <c r="H1" s="592"/>
      <c r="I1" s="592"/>
      <c r="J1" s="592"/>
    </row>
    <row r="2" spans="1:10" x14ac:dyDescent="0.25">
      <c r="A2" s="587" t="s">
        <v>1</v>
      </c>
      <c r="B2" s="592"/>
      <c r="C2" s="592"/>
      <c r="D2" s="592"/>
      <c r="E2" s="592"/>
      <c r="F2" s="592"/>
      <c r="G2" s="592"/>
      <c r="H2" s="592"/>
      <c r="I2" s="592"/>
      <c r="J2" s="592"/>
    </row>
    <row r="3" spans="1:10" ht="30" x14ac:dyDescent="0.25">
      <c r="A3" s="1" t="s">
        <v>2</v>
      </c>
      <c r="B3" s="2" t="s">
        <v>3</v>
      </c>
      <c r="C3" s="2" t="s">
        <v>4</v>
      </c>
      <c r="D3" s="2" t="s">
        <v>5</v>
      </c>
      <c r="E3" s="2" t="s">
        <v>6</v>
      </c>
      <c r="F3" s="2" t="s">
        <v>7</v>
      </c>
      <c r="G3" s="2" t="s">
        <v>8</v>
      </c>
      <c r="H3" s="9" t="s">
        <v>9</v>
      </c>
      <c r="I3" s="3" t="s">
        <v>316</v>
      </c>
      <c r="J3" s="2" t="s">
        <v>10</v>
      </c>
    </row>
    <row r="4" spans="1:10" ht="409.5" x14ac:dyDescent="0.25">
      <c r="A4" s="5" t="s">
        <v>12</v>
      </c>
      <c r="B4" s="5" t="s">
        <v>13</v>
      </c>
      <c r="C4" s="5" t="s">
        <v>14</v>
      </c>
      <c r="D4" s="5" t="s">
        <v>15</v>
      </c>
      <c r="E4" s="5" t="s">
        <v>16</v>
      </c>
      <c r="F4" s="7" t="s">
        <v>17</v>
      </c>
      <c r="G4" s="7">
        <v>74</v>
      </c>
      <c r="H4" s="10">
        <v>114547082.7</v>
      </c>
      <c r="I4" s="8" t="s">
        <v>339</v>
      </c>
      <c r="J4" s="7" t="s">
        <v>18</v>
      </c>
    </row>
    <row r="5" spans="1:10" ht="150" x14ac:dyDescent="0.25">
      <c r="A5" s="5" t="s">
        <v>19</v>
      </c>
      <c r="B5" s="5" t="s">
        <v>13</v>
      </c>
      <c r="C5" s="5" t="s">
        <v>20</v>
      </c>
      <c r="D5" s="5" t="s">
        <v>15</v>
      </c>
      <c r="E5" s="5" t="s">
        <v>21</v>
      </c>
      <c r="F5" s="7" t="s">
        <v>17</v>
      </c>
      <c r="G5" s="7">
        <v>74</v>
      </c>
      <c r="H5" s="10">
        <v>114375085.65000001</v>
      </c>
      <c r="I5" s="8" t="s">
        <v>339</v>
      </c>
      <c r="J5" s="7" t="s">
        <v>18</v>
      </c>
    </row>
    <row r="6" spans="1:10" ht="30" x14ac:dyDescent="0.25">
      <c r="A6" s="5" t="s">
        <v>45</v>
      </c>
      <c r="B6" s="5" t="s">
        <v>44</v>
      </c>
      <c r="C6" s="5" t="s">
        <v>14</v>
      </c>
      <c r="D6" s="5" t="s">
        <v>41</v>
      </c>
      <c r="E6" s="5" t="s">
        <v>42</v>
      </c>
      <c r="F6" s="7" t="s">
        <v>43</v>
      </c>
      <c r="G6" s="7">
        <v>40</v>
      </c>
      <c r="H6" s="10">
        <v>101247003.94</v>
      </c>
      <c r="I6" s="8" t="s">
        <v>339</v>
      </c>
      <c r="J6" s="7" t="s">
        <v>18</v>
      </c>
    </row>
    <row r="7" spans="1:10" ht="30" x14ac:dyDescent="0.25">
      <c r="A7" s="5" t="s">
        <v>46</v>
      </c>
      <c r="B7" s="5" t="s">
        <v>77</v>
      </c>
      <c r="C7" s="5" t="s">
        <v>14</v>
      </c>
      <c r="D7" s="5" t="s">
        <v>74</v>
      </c>
      <c r="E7" s="5" t="s">
        <v>48</v>
      </c>
      <c r="F7" s="7" t="s">
        <v>39</v>
      </c>
      <c r="G7" s="7" t="s">
        <v>75</v>
      </c>
      <c r="H7" s="10" t="s">
        <v>76</v>
      </c>
      <c r="I7" s="8" t="s">
        <v>341</v>
      </c>
      <c r="J7" s="7" t="s">
        <v>18</v>
      </c>
    </row>
    <row r="8" spans="1:10" ht="45" x14ac:dyDescent="0.25">
      <c r="A8" s="5" t="s">
        <v>79</v>
      </c>
      <c r="B8" s="5" t="s">
        <v>81</v>
      </c>
      <c r="C8" s="5" t="s">
        <v>14</v>
      </c>
      <c r="D8" s="5" t="s">
        <v>95</v>
      </c>
      <c r="E8" s="5" t="s">
        <v>96</v>
      </c>
      <c r="F8" s="7" t="s">
        <v>43</v>
      </c>
      <c r="G8" s="7">
        <v>2</v>
      </c>
      <c r="H8" s="10">
        <v>9000000</v>
      </c>
      <c r="I8" s="8" t="s">
        <v>339</v>
      </c>
      <c r="J8" s="7" t="s">
        <v>18</v>
      </c>
    </row>
    <row r="9" spans="1:10" ht="45" x14ac:dyDescent="0.25">
      <c r="A9" s="5" t="s">
        <v>79</v>
      </c>
      <c r="B9" s="5" t="s">
        <v>81</v>
      </c>
      <c r="C9" s="5" t="s">
        <v>20</v>
      </c>
      <c r="D9" s="5" t="s">
        <v>95</v>
      </c>
      <c r="E9" s="5" t="s">
        <v>96</v>
      </c>
      <c r="F9" s="7" t="s">
        <v>43</v>
      </c>
      <c r="G9" s="7">
        <v>2</v>
      </c>
      <c r="H9" s="10">
        <v>9000000</v>
      </c>
      <c r="I9" s="8" t="s">
        <v>339</v>
      </c>
      <c r="J9" s="7" t="s">
        <v>18</v>
      </c>
    </row>
    <row r="10" spans="1:10" ht="45" x14ac:dyDescent="0.25">
      <c r="A10" s="5" t="s">
        <v>79</v>
      </c>
      <c r="B10" s="5" t="s">
        <v>81</v>
      </c>
      <c r="C10" s="5" t="s">
        <v>20</v>
      </c>
      <c r="D10" s="5" t="s">
        <v>115</v>
      </c>
      <c r="E10" s="5" t="s">
        <v>116</v>
      </c>
      <c r="F10" s="7" t="s">
        <v>43</v>
      </c>
      <c r="G10" s="7">
        <v>51</v>
      </c>
      <c r="H10" s="10">
        <v>42000000</v>
      </c>
      <c r="I10" s="8" t="s">
        <v>339</v>
      </c>
      <c r="J10" s="7" t="s">
        <v>18</v>
      </c>
    </row>
    <row r="11" spans="1:10" ht="45" x14ac:dyDescent="0.25">
      <c r="A11" s="5" t="s">
        <v>144</v>
      </c>
      <c r="B11" s="5" t="s">
        <v>44</v>
      </c>
      <c r="C11" s="5" t="s">
        <v>14</v>
      </c>
      <c r="D11" s="5" t="s">
        <v>152</v>
      </c>
      <c r="E11" s="5" t="s">
        <v>150</v>
      </c>
      <c r="F11" s="7" t="s">
        <v>158</v>
      </c>
      <c r="G11" s="7" t="s">
        <v>154</v>
      </c>
      <c r="H11" s="10">
        <v>110250000</v>
      </c>
      <c r="I11" s="8" t="s">
        <v>341</v>
      </c>
      <c r="J11" s="7" t="s">
        <v>18</v>
      </c>
    </row>
    <row r="12" spans="1:10" ht="90" x14ac:dyDescent="0.25">
      <c r="A12" s="5" t="s">
        <v>314</v>
      </c>
      <c r="B12" s="5" t="s">
        <v>140</v>
      </c>
      <c r="C12" s="5" t="s">
        <v>14</v>
      </c>
      <c r="D12" s="5" t="s">
        <v>284</v>
      </c>
      <c r="E12" s="5" t="s">
        <v>285</v>
      </c>
      <c r="F12" s="7" t="s">
        <v>286</v>
      </c>
      <c r="G12" s="7" t="s">
        <v>287</v>
      </c>
      <c r="H12" s="10">
        <v>4392321012.3199997</v>
      </c>
      <c r="I12" s="8" t="s">
        <v>344</v>
      </c>
      <c r="J12" s="7" t="s">
        <v>18</v>
      </c>
    </row>
    <row r="13" spans="1:10" ht="60" x14ac:dyDescent="0.25">
      <c r="A13" s="5" t="s">
        <v>314</v>
      </c>
      <c r="B13" s="5" t="s">
        <v>140</v>
      </c>
      <c r="C13" s="5" t="s">
        <v>14</v>
      </c>
      <c r="D13" s="5" t="s">
        <v>303</v>
      </c>
      <c r="E13" s="5" t="s">
        <v>304</v>
      </c>
      <c r="F13" s="7" t="s">
        <v>305</v>
      </c>
      <c r="G13" s="7">
        <v>1</v>
      </c>
      <c r="H13" s="10">
        <v>3000000</v>
      </c>
      <c r="I13" s="8" t="s">
        <v>344</v>
      </c>
      <c r="J13" s="7" t="s">
        <v>18</v>
      </c>
    </row>
    <row r="14" spans="1:10" ht="60" x14ac:dyDescent="0.25">
      <c r="A14" s="5" t="s">
        <v>314</v>
      </c>
      <c r="B14" s="5" t="s">
        <v>140</v>
      </c>
      <c r="C14" s="5" t="s">
        <v>20</v>
      </c>
      <c r="D14" s="5" t="s">
        <v>284</v>
      </c>
      <c r="E14" s="5" t="s">
        <v>318</v>
      </c>
      <c r="F14" s="7" t="s">
        <v>286</v>
      </c>
      <c r="G14" s="7" t="s">
        <v>287</v>
      </c>
      <c r="H14" s="10">
        <v>7906177822.1800003</v>
      </c>
      <c r="I14" s="8" t="s">
        <v>344</v>
      </c>
      <c r="J14" s="7" t="s">
        <v>18</v>
      </c>
    </row>
    <row r="15" spans="1:10" ht="30" x14ac:dyDescent="0.25">
      <c r="A15" s="5" t="s">
        <v>314</v>
      </c>
      <c r="B15" s="5" t="s">
        <v>140</v>
      </c>
      <c r="C15" s="5" t="s">
        <v>124</v>
      </c>
      <c r="D15" s="5" t="s">
        <v>330</v>
      </c>
      <c r="E15" s="5" t="s">
        <v>143</v>
      </c>
      <c r="F15" s="7" t="s">
        <v>331</v>
      </c>
      <c r="G15" s="7">
        <v>1</v>
      </c>
      <c r="H15" s="10">
        <v>3000000</v>
      </c>
      <c r="I15" s="8" t="s">
        <v>344</v>
      </c>
      <c r="J15" s="7" t="s">
        <v>18</v>
      </c>
    </row>
    <row r="16" spans="1:10" ht="30" x14ac:dyDescent="0.25">
      <c r="A16" s="5" t="s">
        <v>314</v>
      </c>
      <c r="B16" s="5" t="s">
        <v>140</v>
      </c>
      <c r="C16" s="5" t="s">
        <v>124</v>
      </c>
      <c r="D16" s="5" t="s">
        <v>332</v>
      </c>
      <c r="E16" s="5" t="s">
        <v>143</v>
      </c>
      <c r="F16" s="7" t="s">
        <v>331</v>
      </c>
      <c r="G16" s="7">
        <v>1</v>
      </c>
      <c r="H16" s="10">
        <v>2000000</v>
      </c>
      <c r="I16" s="8" t="s">
        <v>344</v>
      </c>
      <c r="J16" s="7" t="s">
        <v>18</v>
      </c>
    </row>
    <row r="17" spans="1:10" ht="30" x14ac:dyDescent="0.25">
      <c r="A17" s="5" t="s">
        <v>406</v>
      </c>
      <c r="B17" s="5" t="s">
        <v>44</v>
      </c>
      <c r="C17" s="5" t="s">
        <v>14</v>
      </c>
      <c r="D17" s="5" t="s">
        <v>414</v>
      </c>
      <c r="E17" s="5" t="s">
        <v>415</v>
      </c>
      <c r="F17" s="7" t="s">
        <v>416</v>
      </c>
      <c r="G17" s="7">
        <v>14</v>
      </c>
      <c r="H17" s="10">
        <v>16800000</v>
      </c>
      <c r="I17" s="8" t="s">
        <v>339</v>
      </c>
      <c r="J17" s="7" t="s">
        <v>18</v>
      </c>
    </row>
    <row r="18" spans="1:10" ht="30" x14ac:dyDescent="0.25">
      <c r="A18" s="5" t="s">
        <v>406</v>
      </c>
      <c r="B18" s="5" t="s">
        <v>44</v>
      </c>
      <c r="C18" s="5" t="s">
        <v>14</v>
      </c>
      <c r="D18" s="5" t="s">
        <v>417</v>
      </c>
      <c r="E18" s="5" t="s">
        <v>415</v>
      </c>
      <c r="F18" s="7" t="s">
        <v>416</v>
      </c>
      <c r="G18" s="7">
        <v>16</v>
      </c>
      <c r="H18" s="10">
        <v>12000000</v>
      </c>
      <c r="I18" s="8" t="s">
        <v>339</v>
      </c>
      <c r="J18" s="7" t="s">
        <v>18</v>
      </c>
    </row>
    <row r="19" spans="1:10" ht="30" x14ac:dyDescent="0.25">
      <c r="A19" s="5" t="s">
        <v>406</v>
      </c>
      <c r="B19" s="5" t="s">
        <v>44</v>
      </c>
      <c r="C19" s="5" t="s">
        <v>14</v>
      </c>
      <c r="D19" s="5" t="s">
        <v>418</v>
      </c>
      <c r="E19" s="5" t="s">
        <v>419</v>
      </c>
      <c r="F19" s="7" t="s">
        <v>416</v>
      </c>
      <c r="G19" s="7">
        <v>4</v>
      </c>
      <c r="H19" s="10">
        <v>4800000</v>
      </c>
      <c r="I19" s="8" t="s">
        <v>339</v>
      </c>
      <c r="J19" s="7" t="s">
        <v>18</v>
      </c>
    </row>
    <row r="20" spans="1:10" ht="45" x14ac:dyDescent="0.25">
      <c r="A20" s="5" t="s">
        <v>406</v>
      </c>
      <c r="B20" s="5" t="s">
        <v>44</v>
      </c>
      <c r="C20" s="5" t="s">
        <v>14</v>
      </c>
      <c r="D20" s="5" t="s">
        <v>420</v>
      </c>
      <c r="E20" s="5" t="s">
        <v>419</v>
      </c>
      <c r="F20" s="7" t="s">
        <v>416</v>
      </c>
      <c r="G20" s="7">
        <v>4</v>
      </c>
      <c r="H20" s="10">
        <v>3200000</v>
      </c>
      <c r="I20" s="8" t="s">
        <v>339</v>
      </c>
      <c r="J20" s="7" t="s">
        <v>18</v>
      </c>
    </row>
    <row r="21" spans="1:10" ht="30" x14ac:dyDescent="0.25">
      <c r="A21" s="5" t="s">
        <v>406</v>
      </c>
      <c r="B21" s="5" t="s">
        <v>44</v>
      </c>
      <c r="C21" s="5" t="s">
        <v>14</v>
      </c>
      <c r="D21" s="5" t="s">
        <v>421</v>
      </c>
      <c r="E21" s="5" t="s">
        <v>143</v>
      </c>
      <c r="F21" s="7" t="s">
        <v>422</v>
      </c>
      <c r="G21" s="7">
        <v>784</v>
      </c>
      <c r="H21" s="10">
        <v>11760000</v>
      </c>
      <c r="I21" s="8" t="s">
        <v>339</v>
      </c>
      <c r="J21" s="7" t="s">
        <v>18</v>
      </c>
    </row>
    <row r="22" spans="1:10" ht="30" x14ac:dyDescent="0.25">
      <c r="A22" s="5" t="s">
        <v>406</v>
      </c>
      <c r="B22" s="5" t="s">
        <v>44</v>
      </c>
      <c r="C22" s="5" t="s">
        <v>14</v>
      </c>
      <c r="D22" s="5" t="s">
        <v>423</v>
      </c>
      <c r="E22" s="5" t="s">
        <v>143</v>
      </c>
      <c r="F22" s="7" t="s">
        <v>422</v>
      </c>
      <c r="G22" s="7">
        <v>56</v>
      </c>
      <c r="H22" s="10">
        <v>280000</v>
      </c>
      <c r="I22" s="8" t="s">
        <v>339</v>
      </c>
      <c r="J22" s="7" t="s">
        <v>18</v>
      </c>
    </row>
    <row r="23" spans="1:10" ht="30" x14ac:dyDescent="0.25">
      <c r="A23" s="5" t="s">
        <v>406</v>
      </c>
      <c r="B23" s="5" t="s">
        <v>44</v>
      </c>
      <c r="C23" s="5" t="s">
        <v>14</v>
      </c>
      <c r="D23" s="5" t="s">
        <v>424</v>
      </c>
      <c r="E23" s="5" t="s">
        <v>425</v>
      </c>
      <c r="F23" s="7" t="s">
        <v>426</v>
      </c>
      <c r="G23" s="7">
        <v>10</v>
      </c>
      <c r="H23" s="10">
        <v>2750000</v>
      </c>
      <c r="I23" s="8" t="s">
        <v>339</v>
      </c>
      <c r="J23" s="7" t="s">
        <v>18</v>
      </c>
    </row>
    <row r="24" spans="1:10" ht="45" x14ac:dyDescent="0.25">
      <c r="A24" s="5" t="s">
        <v>537</v>
      </c>
      <c r="B24" s="5" t="s">
        <v>569</v>
      </c>
      <c r="C24" s="5" t="s">
        <v>14</v>
      </c>
      <c r="D24" s="5" t="s">
        <v>539</v>
      </c>
      <c r="E24" s="5" t="s">
        <v>540</v>
      </c>
      <c r="F24" s="7" t="s">
        <v>541</v>
      </c>
      <c r="G24" s="7" t="s">
        <v>542</v>
      </c>
      <c r="H24" s="10">
        <v>233227520.40000001</v>
      </c>
      <c r="I24" s="8" t="s">
        <v>339</v>
      </c>
      <c r="J24" s="7" t="s">
        <v>18</v>
      </c>
    </row>
    <row r="25" spans="1:10" ht="30" x14ac:dyDescent="0.25">
      <c r="A25" s="5" t="s">
        <v>537</v>
      </c>
      <c r="B25" s="5" t="s">
        <v>569</v>
      </c>
      <c r="C25" s="5" t="s">
        <v>14</v>
      </c>
      <c r="D25" s="5" t="s">
        <v>570</v>
      </c>
      <c r="E25" s="5" t="s">
        <v>571</v>
      </c>
      <c r="F25" s="7" t="s">
        <v>422</v>
      </c>
      <c r="G25" s="7" t="s">
        <v>572</v>
      </c>
      <c r="H25" s="10">
        <v>750000</v>
      </c>
      <c r="I25" s="8" t="s">
        <v>339</v>
      </c>
      <c r="J25" s="7" t="s">
        <v>18</v>
      </c>
    </row>
    <row r="26" spans="1:10" ht="30" x14ac:dyDescent="0.25">
      <c r="A26" s="5" t="s">
        <v>537</v>
      </c>
      <c r="B26" s="5" t="s">
        <v>569</v>
      </c>
      <c r="C26" s="5" t="s">
        <v>14</v>
      </c>
      <c r="D26" s="5" t="s">
        <v>570</v>
      </c>
      <c r="E26" s="5" t="s">
        <v>573</v>
      </c>
      <c r="F26" s="7" t="s">
        <v>574</v>
      </c>
      <c r="G26" s="7" t="s">
        <v>575</v>
      </c>
      <c r="H26" s="10">
        <v>2100000</v>
      </c>
      <c r="I26" s="8" t="s">
        <v>339</v>
      </c>
      <c r="J26" s="7" t="s">
        <v>18</v>
      </c>
    </row>
    <row r="27" spans="1:10" ht="30" x14ac:dyDescent="0.25">
      <c r="A27" s="5" t="s">
        <v>537</v>
      </c>
      <c r="B27" s="5" t="s">
        <v>569</v>
      </c>
      <c r="C27" s="5" t="s">
        <v>14</v>
      </c>
      <c r="D27" s="5" t="s">
        <v>576</v>
      </c>
      <c r="E27" s="5" t="s">
        <v>577</v>
      </c>
      <c r="F27" s="7" t="s">
        <v>578</v>
      </c>
      <c r="G27" s="7" t="s">
        <v>579</v>
      </c>
      <c r="H27" s="10">
        <v>7000000</v>
      </c>
      <c r="I27" s="8" t="s">
        <v>339</v>
      </c>
      <c r="J27" s="7" t="s">
        <v>18</v>
      </c>
    </row>
    <row r="28" spans="1:10" ht="30" x14ac:dyDescent="0.25">
      <c r="A28" s="5" t="s">
        <v>537</v>
      </c>
      <c r="B28" s="5" t="s">
        <v>569</v>
      </c>
      <c r="C28" s="5" t="s">
        <v>14</v>
      </c>
      <c r="D28" s="5" t="s">
        <v>570</v>
      </c>
      <c r="E28" s="5" t="s">
        <v>580</v>
      </c>
      <c r="F28" s="7" t="s">
        <v>581</v>
      </c>
      <c r="G28" s="7" t="s">
        <v>582</v>
      </c>
      <c r="H28" s="10">
        <v>200000</v>
      </c>
      <c r="I28" s="8" t="s">
        <v>339</v>
      </c>
      <c r="J28" s="7" t="s">
        <v>18</v>
      </c>
    </row>
    <row r="29" spans="1:10" ht="60" x14ac:dyDescent="0.25">
      <c r="A29" s="5" t="s">
        <v>537</v>
      </c>
      <c r="B29" s="5" t="s">
        <v>569</v>
      </c>
      <c r="C29" s="5" t="s">
        <v>14</v>
      </c>
      <c r="D29" s="5" t="s">
        <v>583</v>
      </c>
      <c r="E29" s="5" t="s">
        <v>584</v>
      </c>
      <c r="F29" s="7" t="s">
        <v>585</v>
      </c>
      <c r="G29" s="7">
        <v>1</v>
      </c>
      <c r="H29" s="10" t="s">
        <v>76</v>
      </c>
      <c r="I29" s="8" t="s">
        <v>339</v>
      </c>
      <c r="J29" s="7" t="s">
        <v>18</v>
      </c>
    </row>
    <row r="30" spans="1:10" ht="60" x14ac:dyDescent="0.25">
      <c r="A30" s="5" t="s">
        <v>537</v>
      </c>
      <c r="B30" s="5" t="s">
        <v>569</v>
      </c>
      <c r="C30" s="5" t="s">
        <v>14</v>
      </c>
      <c r="D30" s="5" t="s">
        <v>583</v>
      </c>
      <c r="E30" s="5" t="s">
        <v>586</v>
      </c>
      <c r="F30" s="7" t="s">
        <v>585</v>
      </c>
      <c r="G30" s="7">
        <v>2</v>
      </c>
      <c r="H30" s="10" t="s">
        <v>76</v>
      </c>
      <c r="I30" s="8" t="s">
        <v>339</v>
      </c>
      <c r="J30" s="7" t="s">
        <v>18</v>
      </c>
    </row>
    <row r="31" spans="1:10" ht="30" x14ac:dyDescent="0.25">
      <c r="A31" s="5" t="s">
        <v>537</v>
      </c>
      <c r="B31" s="5" t="s">
        <v>569</v>
      </c>
      <c r="C31" s="5" t="s">
        <v>14</v>
      </c>
      <c r="D31" s="5" t="s">
        <v>587</v>
      </c>
      <c r="E31" s="5" t="s">
        <v>570</v>
      </c>
      <c r="F31" s="7" t="s">
        <v>422</v>
      </c>
      <c r="G31" s="7" t="s">
        <v>123</v>
      </c>
      <c r="H31" s="10">
        <v>60000000</v>
      </c>
      <c r="I31" s="8" t="s">
        <v>339</v>
      </c>
      <c r="J31" s="7" t="s">
        <v>18</v>
      </c>
    </row>
    <row r="32" spans="1:10" ht="30" x14ac:dyDescent="0.25">
      <c r="A32" s="5" t="s">
        <v>537</v>
      </c>
      <c r="B32" s="5" t="s">
        <v>569</v>
      </c>
      <c r="C32" s="5" t="s">
        <v>14</v>
      </c>
      <c r="D32" s="5" t="s">
        <v>588</v>
      </c>
      <c r="E32" s="5" t="s">
        <v>589</v>
      </c>
      <c r="F32" s="7" t="s">
        <v>590</v>
      </c>
      <c r="G32" s="7">
        <v>3</v>
      </c>
      <c r="H32" s="10">
        <v>18000000</v>
      </c>
      <c r="I32" s="8" t="s">
        <v>339</v>
      </c>
      <c r="J32" s="7" t="s">
        <v>18</v>
      </c>
    </row>
    <row r="33" spans="1:10" ht="30" x14ac:dyDescent="0.25">
      <c r="A33" s="5" t="s">
        <v>537</v>
      </c>
      <c r="B33" s="5" t="s">
        <v>569</v>
      </c>
      <c r="C33" s="5" t="s">
        <v>14</v>
      </c>
      <c r="D33" s="5" t="s">
        <v>588</v>
      </c>
      <c r="E33" s="5" t="s">
        <v>591</v>
      </c>
      <c r="F33" s="7" t="s">
        <v>590</v>
      </c>
      <c r="G33" s="7">
        <v>1</v>
      </c>
      <c r="H33" s="10">
        <v>6000000</v>
      </c>
      <c r="I33" s="8" t="s">
        <v>339</v>
      </c>
      <c r="J33" s="7" t="s">
        <v>18</v>
      </c>
    </row>
    <row r="34" spans="1:10" ht="30" x14ac:dyDescent="0.25">
      <c r="A34" s="5" t="s">
        <v>537</v>
      </c>
      <c r="B34" s="5" t="s">
        <v>569</v>
      </c>
      <c r="C34" s="5" t="s">
        <v>14</v>
      </c>
      <c r="D34" s="5" t="s">
        <v>588</v>
      </c>
      <c r="E34" s="5" t="s">
        <v>592</v>
      </c>
      <c r="F34" s="7" t="s">
        <v>590</v>
      </c>
      <c r="G34" s="7">
        <v>1</v>
      </c>
      <c r="H34" s="10">
        <v>6000000</v>
      </c>
      <c r="I34" s="8" t="s">
        <v>339</v>
      </c>
      <c r="J34" s="7" t="s">
        <v>18</v>
      </c>
    </row>
    <row r="35" spans="1:10" ht="30" x14ac:dyDescent="0.25">
      <c r="A35" s="5" t="s">
        <v>537</v>
      </c>
      <c r="B35" s="5" t="s">
        <v>569</v>
      </c>
      <c r="C35" s="5" t="s">
        <v>14</v>
      </c>
      <c r="D35" s="5" t="s">
        <v>588</v>
      </c>
      <c r="E35" s="5" t="s">
        <v>593</v>
      </c>
      <c r="F35" s="7" t="s">
        <v>590</v>
      </c>
      <c r="G35" s="7">
        <v>1</v>
      </c>
      <c r="H35" s="10">
        <v>6000000</v>
      </c>
      <c r="I35" s="8" t="s">
        <v>339</v>
      </c>
      <c r="J35" s="7" t="s">
        <v>18</v>
      </c>
    </row>
    <row r="36" spans="1:10" ht="30" x14ac:dyDescent="0.25">
      <c r="A36" s="5" t="s">
        <v>537</v>
      </c>
      <c r="B36" s="5" t="s">
        <v>569</v>
      </c>
      <c r="C36" s="5" t="s">
        <v>14</v>
      </c>
      <c r="D36" s="5" t="s">
        <v>633</v>
      </c>
      <c r="E36" s="5" t="s">
        <v>633</v>
      </c>
      <c r="F36" s="7" t="s">
        <v>634</v>
      </c>
      <c r="G36" s="7" t="s">
        <v>635</v>
      </c>
      <c r="H36" s="10">
        <v>8000000</v>
      </c>
      <c r="I36" s="8" t="s">
        <v>339</v>
      </c>
      <c r="J36" s="7" t="s">
        <v>18</v>
      </c>
    </row>
    <row r="37" spans="1:10" ht="30" x14ac:dyDescent="0.25">
      <c r="A37" s="5" t="s">
        <v>537</v>
      </c>
      <c r="B37" s="5" t="s">
        <v>569</v>
      </c>
      <c r="C37" s="5" t="s">
        <v>14</v>
      </c>
      <c r="D37" s="5" t="s">
        <v>648</v>
      </c>
      <c r="E37" s="5" t="s">
        <v>649</v>
      </c>
      <c r="F37" s="7" t="s">
        <v>650</v>
      </c>
      <c r="G37" s="7">
        <v>11</v>
      </c>
      <c r="H37" s="10" t="s">
        <v>76</v>
      </c>
      <c r="I37" s="8" t="s">
        <v>344</v>
      </c>
      <c r="J37" s="7" t="s">
        <v>18</v>
      </c>
    </row>
    <row r="38" spans="1:10" ht="30" x14ac:dyDescent="0.25">
      <c r="A38" s="5" t="s">
        <v>537</v>
      </c>
      <c r="B38" s="5" t="s">
        <v>569</v>
      </c>
      <c r="C38" s="5" t="s">
        <v>14</v>
      </c>
      <c r="D38" s="5" t="s">
        <v>648</v>
      </c>
      <c r="E38" s="5" t="s">
        <v>651</v>
      </c>
      <c r="F38" s="7" t="s">
        <v>650</v>
      </c>
      <c r="G38" s="7">
        <v>7</v>
      </c>
      <c r="H38" s="10" t="s">
        <v>76</v>
      </c>
      <c r="I38" s="8" t="s">
        <v>344</v>
      </c>
      <c r="J38" s="7" t="s">
        <v>18</v>
      </c>
    </row>
    <row r="39" spans="1:10" ht="30" x14ac:dyDescent="0.25">
      <c r="A39" s="5" t="s">
        <v>537</v>
      </c>
      <c r="B39" s="5" t="s">
        <v>569</v>
      </c>
      <c r="C39" s="5" t="s">
        <v>14</v>
      </c>
      <c r="D39" s="5" t="s">
        <v>648</v>
      </c>
      <c r="E39" s="5" t="s">
        <v>652</v>
      </c>
      <c r="F39" s="7" t="s">
        <v>650</v>
      </c>
      <c r="G39" s="7">
        <v>1</v>
      </c>
      <c r="H39" s="10" t="s">
        <v>76</v>
      </c>
      <c r="I39" s="8" t="s">
        <v>344</v>
      </c>
      <c r="J39" s="7" t="s">
        <v>18</v>
      </c>
    </row>
    <row r="40" spans="1:10" ht="30" x14ac:dyDescent="0.25">
      <c r="A40" s="5" t="s">
        <v>537</v>
      </c>
      <c r="B40" s="5" t="s">
        <v>569</v>
      </c>
      <c r="C40" s="5" t="s">
        <v>14</v>
      </c>
      <c r="D40" s="5" t="s">
        <v>648</v>
      </c>
      <c r="E40" s="5" t="s">
        <v>653</v>
      </c>
      <c r="F40" s="7" t="s">
        <v>650</v>
      </c>
      <c r="G40" s="7">
        <v>8</v>
      </c>
      <c r="H40" s="10" t="s">
        <v>76</v>
      </c>
      <c r="I40" s="8" t="s">
        <v>344</v>
      </c>
      <c r="J40" s="7" t="s">
        <v>18</v>
      </c>
    </row>
    <row r="41" spans="1:10" ht="30" x14ac:dyDescent="0.25">
      <c r="A41" s="5" t="s">
        <v>537</v>
      </c>
      <c r="B41" s="5" t="s">
        <v>569</v>
      </c>
      <c r="C41" s="5" t="s">
        <v>14</v>
      </c>
      <c r="D41" s="5" t="s">
        <v>648</v>
      </c>
      <c r="E41" s="5" t="s">
        <v>654</v>
      </c>
      <c r="F41" s="7" t="s">
        <v>650</v>
      </c>
      <c r="G41" s="7">
        <v>15</v>
      </c>
      <c r="H41" s="10" t="s">
        <v>76</v>
      </c>
      <c r="I41" s="8" t="s">
        <v>344</v>
      </c>
      <c r="J41" s="7" t="s">
        <v>18</v>
      </c>
    </row>
    <row r="42" spans="1:10" ht="30" x14ac:dyDescent="0.25">
      <c r="A42" s="5" t="s">
        <v>537</v>
      </c>
      <c r="B42" s="5" t="s">
        <v>569</v>
      </c>
      <c r="C42" s="5" t="s">
        <v>14</v>
      </c>
      <c r="D42" s="5" t="s">
        <v>648</v>
      </c>
      <c r="E42" s="5" t="s">
        <v>655</v>
      </c>
      <c r="F42" s="7" t="s">
        <v>650</v>
      </c>
      <c r="G42" s="7">
        <v>2</v>
      </c>
      <c r="H42" s="10" t="s">
        <v>76</v>
      </c>
      <c r="I42" s="8" t="s">
        <v>344</v>
      </c>
      <c r="J42" s="7" t="s">
        <v>18</v>
      </c>
    </row>
    <row r="43" spans="1:10" ht="30" x14ac:dyDescent="0.25">
      <c r="A43" s="5" t="s">
        <v>537</v>
      </c>
      <c r="B43" s="5" t="s">
        <v>569</v>
      </c>
      <c r="C43" s="5" t="s">
        <v>14</v>
      </c>
      <c r="D43" s="5" t="s">
        <v>648</v>
      </c>
      <c r="E43" s="5" t="s">
        <v>656</v>
      </c>
      <c r="F43" s="7" t="s">
        <v>650</v>
      </c>
      <c r="G43" s="7">
        <v>1</v>
      </c>
      <c r="H43" s="10" t="s">
        <v>76</v>
      </c>
      <c r="I43" s="8" t="s">
        <v>344</v>
      </c>
      <c r="J43" s="7" t="s">
        <v>18</v>
      </c>
    </row>
    <row r="44" spans="1:10" ht="30" x14ac:dyDescent="0.25">
      <c r="A44" s="5" t="s">
        <v>537</v>
      </c>
      <c r="B44" s="5" t="s">
        <v>569</v>
      </c>
      <c r="C44" s="5" t="s">
        <v>14</v>
      </c>
      <c r="D44" s="5" t="s">
        <v>648</v>
      </c>
      <c r="E44" s="5" t="s">
        <v>657</v>
      </c>
      <c r="F44" s="7" t="s">
        <v>650</v>
      </c>
      <c r="G44" s="7">
        <v>32</v>
      </c>
      <c r="H44" s="10" t="s">
        <v>76</v>
      </c>
      <c r="I44" s="8" t="s">
        <v>344</v>
      </c>
      <c r="J44" s="7" t="s">
        <v>18</v>
      </c>
    </row>
    <row r="45" spans="1:10" ht="30" x14ac:dyDescent="0.25">
      <c r="A45" s="5" t="s">
        <v>537</v>
      </c>
      <c r="B45" s="5" t="s">
        <v>569</v>
      </c>
      <c r="C45" s="5" t="s">
        <v>14</v>
      </c>
      <c r="D45" s="5" t="s">
        <v>648</v>
      </c>
      <c r="E45" s="5" t="s">
        <v>658</v>
      </c>
      <c r="F45" s="7" t="s">
        <v>650</v>
      </c>
      <c r="G45" s="7">
        <v>3</v>
      </c>
      <c r="H45" s="10" t="s">
        <v>76</v>
      </c>
      <c r="I45" s="8" t="s">
        <v>344</v>
      </c>
      <c r="J45" s="7" t="s">
        <v>18</v>
      </c>
    </row>
    <row r="46" spans="1:10" ht="30" x14ac:dyDescent="0.25">
      <c r="A46" s="5" t="s">
        <v>537</v>
      </c>
      <c r="B46" s="5" t="s">
        <v>569</v>
      </c>
      <c r="C46" s="5" t="s">
        <v>14</v>
      </c>
      <c r="D46" s="5" t="s">
        <v>648</v>
      </c>
      <c r="E46" s="5" t="s">
        <v>659</v>
      </c>
      <c r="F46" s="7" t="s">
        <v>650</v>
      </c>
      <c r="G46" s="7">
        <v>5</v>
      </c>
      <c r="H46" s="10" t="s">
        <v>76</v>
      </c>
      <c r="I46" s="8" t="s">
        <v>344</v>
      </c>
      <c r="J46" s="7" t="s">
        <v>18</v>
      </c>
    </row>
    <row r="47" spans="1:10" ht="30" x14ac:dyDescent="0.25">
      <c r="A47" s="5" t="s">
        <v>537</v>
      </c>
      <c r="B47" s="5" t="s">
        <v>569</v>
      </c>
      <c r="C47" s="5" t="s">
        <v>14</v>
      </c>
      <c r="D47" s="5" t="s">
        <v>648</v>
      </c>
      <c r="E47" s="5" t="s">
        <v>660</v>
      </c>
      <c r="F47" s="7" t="s">
        <v>650</v>
      </c>
      <c r="G47" s="7">
        <v>4</v>
      </c>
      <c r="H47" s="10" t="s">
        <v>76</v>
      </c>
      <c r="I47" s="8" t="s">
        <v>344</v>
      </c>
      <c r="J47" s="7" t="s">
        <v>18</v>
      </c>
    </row>
    <row r="48" spans="1:10" ht="30" x14ac:dyDescent="0.25">
      <c r="A48" s="5" t="s">
        <v>537</v>
      </c>
      <c r="B48" s="5" t="s">
        <v>569</v>
      </c>
      <c r="C48" s="5" t="s">
        <v>14</v>
      </c>
      <c r="D48" s="5" t="s">
        <v>648</v>
      </c>
      <c r="E48" s="5" t="s">
        <v>661</v>
      </c>
      <c r="F48" s="7" t="s">
        <v>650</v>
      </c>
      <c r="G48" s="7">
        <v>1</v>
      </c>
      <c r="H48" s="10" t="s">
        <v>76</v>
      </c>
      <c r="I48" s="8" t="s">
        <v>344</v>
      </c>
      <c r="J48" s="7" t="s">
        <v>18</v>
      </c>
    </row>
    <row r="49" spans="1:10" ht="30" x14ac:dyDescent="0.25">
      <c r="A49" s="5" t="s">
        <v>537</v>
      </c>
      <c r="B49" s="5" t="s">
        <v>569</v>
      </c>
      <c r="C49" s="5" t="s">
        <v>14</v>
      </c>
      <c r="D49" s="5" t="s">
        <v>648</v>
      </c>
      <c r="E49" s="5" t="s">
        <v>662</v>
      </c>
      <c r="F49" s="7" t="s">
        <v>650</v>
      </c>
      <c r="G49" s="7">
        <v>3</v>
      </c>
      <c r="H49" s="10" t="s">
        <v>76</v>
      </c>
      <c r="I49" s="8" t="s">
        <v>344</v>
      </c>
      <c r="J49" s="7" t="s">
        <v>18</v>
      </c>
    </row>
    <row r="50" spans="1:10" ht="30" x14ac:dyDescent="0.25">
      <c r="A50" s="5" t="s">
        <v>537</v>
      </c>
      <c r="B50" s="5" t="s">
        <v>569</v>
      </c>
      <c r="C50" s="5" t="s">
        <v>14</v>
      </c>
      <c r="D50" s="5" t="s">
        <v>648</v>
      </c>
      <c r="E50" s="5" t="s">
        <v>663</v>
      </c>
      <c r="F50" s="7" t="s">
        <v>650</v>
      </c>
      <c r="G50" s="7">
        <v>6</v>
      </c>
      <c r="H50" s="10" t="s">
        <v>76</v>
      </c>
      <c r="I50" s="8" t="s">
        <v>344</v>
      </c>
      <c r="J50" s="7" t="s">
        <v>18</v>
      </c>
    </row>
    <row r="51" spans="1:10" ht="30" x14ac:dyDescent="0.25">
      <c r="A51" s="5" t="s">
        <v>537</v>
      </c>
      <c r="B51" s="5" t="s">
        <v>569</v>
      </c>
      <c r="C51" s="5" t="s">
        <v>14</v>
      </c>
      <c r="D51" s="5" t="s">
        <v>648</v>
      </c>
      <c r="E51" s="5" t="s">
        <v>664</v>
      </c>
      <c r="F51" s="7" t="s">
        <v>650</v>
      </c>
      <c r="G51" s="7">
        <v>7</v>
      </c>
      <c r="H51" s="10" t="s">
        <v>76</v>
      </c>
      <c r="I51" s="8" t="s">
        <v>344</v>
      </c>
      <c r="J51" s="7" t="s">
        <v>18</v>
      </c>
    </row>
    <row r="52" spans="1:10" ht="30" x14ac:dyDescent="0.25">
      <c r="A52" s="5" t="s">
        <v>537</v>
      </c>
      <c r="B52" s="5" t="s">
        <v>569</v>
      </c>
      <c r="C52" s="5" t="s">
        <v>14</v>
      </c>
      <c r="D52" s="5" t="s">
        <v>648</v>
      </c>
      <c r="E52" s="5" t="s">
        <v>665</v>
      </c>
      <c r="F52" s="7" t="s">
        <v>650</v>
      </c>
      <c r="G52" s="7">
        <v>7</v>
      </c>
      <c r="H52" s="10" t="s">
        <v>76</v>
      </c>
      <c r="I52" s="8" t="s">
        <v>344</v>
      </c>
      <c r="J52" s="7" t="s">
        <v>18</v>
      </c>
    </row>
    <row r="53" spans="1:10" ht="30" x14ac:dyDescent="0.25">
      <c r="A53" s="5" t="s">
        <v>537</v>
      </c>
      <c r="B53" s="5" t="s">
        <v>569</v>
      </c>
      <c r="C53" s="5" t="s">
        <v>14</v>
      </c>
      <c r="D53" s="5" t="s">
        <v>648</v>
      </c>
      <c r="E53" s="5" t="s">
        <v>666</v>
      </c>
      <c r="F53" s="7" t="s">
        <v>650</v>
      </c>
      <c r="G53" s="7">
        <v>3</v>
      </c>
      <c r="H53" s="10" t="s">
        <v>76</v>
      </c>
      <c r="I53" s="8" t="s">
        <v>344</v>
      </c>
      <c r="J53" s="7" t="s">
        <v>18</v>
      </c>
    </row>
    <row r="54" spans="1:10" ht="30" x14ac:dyDescent="0.25">
      <c r="A54" s="5" t="s">
        <v>537</v>
      </c>
      <c r="B54" s="5" t="s">
        <v>569</v>
      </c>
      <c r="C54" s="5" t="s">
        <v>14</v>
      </c>
      <c r="D54" s="5" t="s">
        <v>648</v>
      </c>
      <c r="E54" s="5" t="s">
        <v>667</v>
      </c>
      <c r="F54" s="7" t="s">
        <v>650</v>
      </c>
      <c r="G54" s="7">
        <v>4</v>
      </c>
      <c r="H54" s="10" t="s">
        <v>76</v>
      </c>
      <c r="I54" s="8" t="s">
        <v>344</v>
      </c>
      <c r="J54" s="7" t="s">
        <v>18</v>
      </c>
    </row>
    <row r="55" spans="1:10" ht="30" x14ac:dyDescent="0.25">
      <c r="A55" s="5" t="s">
        <v>537</v>
      </c>
      <c r="B55" s="5" t="s">
        <v>569</v>
      </c>
      <c r="C55" s="5" t="s">
        <v>14</v>
      </c>
      <c r="D55" s="5" t="s">
        <v>648</v>
      </c>
      <c r="E55" s="5" t="s">
        <v>668</v>
      </c>
      <c r="F55" s="7" t="s">
        <v>650</v>
      </c>
      <c r="G55" s="7">
        <v>1</v>
      </c>
      <c r="H55" s="10" t="s">
        <v>76</v>
      </c>
      <c r="I55" s="8" t="s">
        <v>344</v>
      </c>
      <c r="J55" s="7" t="s">
        <v>18</v>
      </c>
    </row>
    <row r="56" spans="1:10" ht="30" x14ac:dyDescent="0.25">
      <c r="A56" s="5" t="s">
        <v>537</v>
      </c>
      <c r="B56" s="5" t="s">
        <v>569</v>
      </c>
      <c r="C56" s="5" t="s">
        <v>14</v>
      </c>
      <c r="D56" s="5" t="s">
        <v>648</v>
      </c>
      <c r="E56" s="5" t="s">
        <v>669</v>
      </c>
      <c r="F56" s="7" t="s">
        <v>650</v>
      </c>
      <c r="G56" s="7">
        <v>2</v>
      </c>
      <c r="H56" s="10" t="s">
        <v>76</v>
      </c>
      <c r="I56" s="8" t="s">
        <v>344</v>
      </c>
      <c r="J56" s="7" t="s">
        <v>18</v>
      </c>
    </row>
    <row r="57" spans="1:10" ht="30" x14ac:dyDescent="0.25">
      <c r="A57" s="5" t="s">
        <v>537</v>
      </c>
      <c r="B57" s="5" t="s">
        <v>569</v>
      </c>
      <c r="C57" s="5" t="s">
        <v>14</v>
      </c>
      <c r="D57" s="5" t="s">
        <v>648</v>
      </c>
      <c r="E57" s="5" t="s">
        <v>670</v>
      </c>
      <c r="F57" s="7" t="s">
        <v>650</v>
      </c>
      <c r="G57" s="7">
        <v>1</v>
      </c>
      <c r="H57" s="10" t="s">
        <v>76</v>
      </c>
      <c r="I57" s="8" t="s">
        <v>344</v>
      </c>
      <c r="J57" s="7" t="s">
        <v>18</v>
      </c>
    </row>
    <row r="58" spans="1:10" ht="30" x14ac:dyDescent="0.25">
      <c r="A58" s="5" t="s">
        <v>537</v>
      </c>
      <c r="B58" s="5" t="s">
        <v>569</v>
      </c>
      <c r="C58" s="5" t="s">
        <v>14</v>
      </c>
      <c r="D58" s="5" t="s">
        <v>675</v>
      </c>
      <c r="E58" s="5" t="s">
        <v>676</v>
      </c>
      <c r="F58" s="7" t="s">
        <v>634</v>
      </c>
      <c r="G58" s="7"/>
      <c r="H58" s="10">
        <v>39750000</v>
      </c>
      <c r="I58" s="8" t="s">
        <v>339</v>
      </c>
      <c r="J58" s="7" t="s">
        <v>18</v>
      </c>
    </row>
    <row r="59" spans="1:10" ht="75" x14ac:dyDescent="0.25">
      <c r="A59" s="5" t="s">
        <v>537</v>
      </c>
      <c r="B59" s="5" t="s">
        <v>569</v>
      </c>
      <c r="C59" s="5" t="s">
        <v>14</v>
      </c>
      <c r="D59" s="5" t="s">
        <v>738</v>
      </c>
      <c r="E59" s="5" t="s">
        <v>739</v>
      </c>
      <c r="F59" s="7" t="s">
        <v>740</v>
      </c>
      <c r="G59" s="7" t="s">
        <v>741</v>
      </c>
      <c r="H59" s="10">
        <v>41550288.916666664</v>
      </c>
      <c r="I59" s="8" t="s">
        <v>339</v>
      </c>
      <c r="J59" s="7" t="s">
        <v>18</v>
      </c>
    </row>
    <row r="60" spans="1:10" ht="60" x14ac:dyDescent="0.25">
      <c r="A60" s="5" t="s">
        <v>537</v>
      </c>
      <c r="B60" s="5" t="s">
        <v>569</v>
      </c>
      <c r="C60" s="5" t="s">
        <v>14</v>
      </c>
      <c r="D60" s="5" t="s">
        <v>742</v>
      </c>
      <c r="E60" s="5" t="s">
        <v>743</v>
      </c>
      <c r="F60" s="7" t="s">
        <v>744</v>
      </c>
      <c r="G60" s="7" t="s">
        <v>745</v>
      </c>
      <c r="H60" s="10" t="s">
        <v>76</v>
      </c>
      <c r="I60" s="8" t="s">
        <v>339</v>
      </c>
      <c r="J60" s="7" t="s">
        <v>18</v>
      </c>
    </row>
    <row r="61" spans="1:10" ht="60" x14ac:dyDescent="0.25">
      <c r="A61" s="5" t="s">
        <v>537</v>
      </c>
      <c r="B61" s="5" t="s">
        <v>569</v>
      </c>
      <c r="C61" s="5" t="s">
        <v>14</v>
      </c>
      <c r="D61" s="5" t="s">
        <v>746</v>
      </c>
      <c r="E61" s="5" t="s">
        <v>747</v>
      </c>
      <c r="F61" s="7" t="s">
        <v>748</v>
      </c>
      <c r="G61" s="7">
        <v>3</v>
      </c>
      <c r="H61" s="10" t="s">
        <v>76</v>
      </c>
      <c r="I61" s="8" t="s">
        <v>339</v>
      </c>
      <c r="J61" s="7" t="s">
        <v>18</v>
      </c>
    </row>
    <row r="62" spans="1:10" ht="45" x14ac:dyDescent="0.25">
      <c r="A62" s="5" t="s">
        <v>537</v>
      </c>
      <c r="B62" s="5" t="s">
        <v>773</v>
      </c>
      <c r="C62" s="5" t="s">
        <v>14</v>
      </c>
      <c r="D62" s="5" t="s">
        <v>835</v>
      </c>
      <c r="E62" s="5" t="s">
        <v>836</v>
      </c>
      <c r="F62" s="7" t="s">
        <v>837</v>
      </c>
      <c r="G62" s="7" t="s">
        <v>838</v>
      </c>
      <c r="H62" s="10">
        <v>10800000</v>
      </c>
      <c r="I62" s="8" t="s">
        <v>344</v>
      </c>
      <c r="J62" s="7" t="s">
        <v>18</v>
      </c>
    </row>
    <row r="63" spans="1:10" ht="45" x14ac:dyDescent="0.25">
      <c r="A63" s="5" t="s">
        <v>537</v>
      </c>
      <c r="B63" s="5" t="s">
        <v>773</v>
      </c>
      <c r="C63" s="5" t="s">
        <v>14</v>
      </c>
      <c r="D63" s="5" t="s">
        <v>835</v>
      </c>
      <c r="E63" s="5" t="s">
        <v>839</v>
      </c>
      <c r="F63" s="7" t="s">
        <v>837</v>
      </c>
      <c r="G63" s="7" t="s">
        <v>838</v>
      </c>
      <c r="H63" s="10">
        <v>13500000</v>
      </c>
      <c r="I63" s="8" t="s">
        <v>344</v>
      </c>
      <c r="J63" s="7" t="s">
        <v>18</v>
      </c>
    </row>
    <row r="64" spans="1:10" ht="30" x14ac:dyDescent="0.25">
      <c r="A64" s="5" t="s">
        <v>537</v>
      </c>
      <c r="B64" s="5" t="s">
        <v>773</v>
      </c>
      <c r="C64" s="5" t="s">
        <v>14</v>
      </c>
      <c r="D64" s="5" t="s">
        <v>835</v>
      </c>
      <c r="E64" s="5" t="s">
        <v>840</v>
      </c>
      <c r="F64" s="7" t="s">
        <v>837</v>
      </c>
      <c r="G64" s="7" t="s">
        <v>841</v>
      </c>
      <c r="H64" s="10">
        <v>3600000</v>
      </c>
      <c r="I64" s="8" t="s">
        <v>344</v>
      </c>
      <c r="J64" s="7" t="s">
        <v>18</v>
      </c>
    </row>
    <row r="65" spans="1:10" ht="45" x14ac:dyDescent="0.25">
      <c r="A65" s="5" t="s">
        <v>537</v>
      </c>
      <c r="B65" s="5" t="s">
        <v>773</v>
      </c>
      <c r="C65" s="5" t="s">
        <v>14</v>
      </c>
      <c r="D65" s="5" t="s">
        <v>835</v>
      </c>
      <c r="E65" s="5" t="s">
        <v>842</v>
      </c>
      <c r="F65" s="7" t="s">
        <v>837</v>
      </c>
      <c r="G65" s="7" t="s">
        <v>841</v>
      </c>
      <c r="H65" s="10">
        <v>9000000</v>
      </c>
      <c r="I65" s="8" t="s">
        <v>844</v>
      </c>
      <c r="J65" s="7" t="s">
        <v>18</v>
      </c>
    </row>
    <row r="66" spans="1:10" ht="45" x14ac:dyDescent="0.25">
      <c r="A66" s="5" t="s">
        <v>537</v>
      </c>
      <c r="B66" s="5" t="s">
        <v>773</v>
      </c>
      <c r="C66" s="5" t="s">
        <v>14</v>
      </c>
      <c r="D66" s="5" t="s">
        <v>835</v>
      </c>
      <c r="E66" s="5" t="s">
        <v>843</v>
      </c>
      <c r="F66" s="7"/>
      <c r="G66" s="7"/>
      <c r="H66" s="10" t="s">
        <v>76</v>
      </c>
      <c r="I66" s="8" t="s">
        <v>844</v>
      </c>
      <c r="J66" s="7" t="s">
        <v>18</v>
      </c>
    </row>
    <row r="67" spans="1:10" ht="45" x14ac:dyDescent="0.25">
      <c r="A67" s="5" t="s">
        <v>537</v>
      </c>
      <c r="B67" s="5" t="s">
        <v>569</v>
      </c>
      <c r="C67" s="5" t="s">
        <v>14</v>
      </c>
      <c r="D67" s="5" t="s">
        <v>845</v>
      </c>
      <c r="E67" s="5" t="s">
        <v>846</v>
      </c>
      <c r="F67" s="7" t="s">
        <v>740</v>
      </c>
      <c r="G67" s="7" t="s">
        <v>847</v>
      </c>
      <c r="H67" s="10">
        <v>500000</v>
      </c>
      <c r="I67" s="8" t="s">
        <v>339</v>
      </c>
      <c r="J67" s="7" t="s">
        <v>18</v>
      </c>
    </row>
  </sheetData>
  <mergeCells count="2">
    <mergeCell ref="A1:J1"/>
    <mergeCell ref="A2:J2"/>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6"/>
  <sheetViews>
    <sheetView zoomScale="56" zoomScaleNormal="56" workbookViewId="0">
      <selection activeCell="F20" sqref="F20"/>
    </sheetView>
  </sheetViews>
  <sheetFormatPr baseColWidth="10" defaultRowHeight="15" x14ac:dyDescent="0.25"/>
  <cols>
    <col min="1" max="3" width="20.5703125" customWidth="1"/>
    <col min="4" max="5" width="50.5703125" customWidth="1"/>
    <col min="6" max="7" width="20.5703125" customWidth="1"/>
    <col min="8" max="8" width="25.5703125" customWidth="1"/>
    <col min="9" max="10" width="20.5703125" customWidth="1"/>
  </cols>
  <sheetData>
    <row r="1" spans="1:10" x14ac:dyDescent="0.25">
      <c r="A1" s="587" t="s">
        <v>0</v>
      </c>
      <c r="B1" s="592"/>
      <c r="C1" s="592"/>
      <c r="D1" s="592"/>
      <c r="E1" s="592"/>
      <c r="F1" s="592"/>
      <c r="G1" s="592"/>
      <c r="H1" s="592"/>
      <c r="I1" s="592"/>
      <c r="J1" s="592"/>
    </row>
    <row r="2" spans="1:10" x14ac:dyDescent="0.25">
      <c r="A2" s="587" t="s">
        <v>1</v>
      </c>
      <c r="B2" s="592"/>
      <c r="C2" s="592"/>
      <c r="D2" s="592"/>
      <c r="E2" s="592"/>
      <c r="F2" s="592"/>
      <c r="G2" s="592"/>
      <c r="H2" s="592"/>
      <c r="I2" s="592"/>
      <c r="J2" s="592"/>
    </row>
    <row r="3" spans="1:10" ht="30" x14ac:dyDescent="0.25">
      <c r="A3" s="1" t="s">
        <v>2</v>
      </c>
      <c r="B3" s="2" t="s">
        <v>3</v>
      </c>
      <c r="C3" s="2" t="s">
        <v>4</v>
      </c>
      <c r="D3" s="2" t="s">
        <v>5</v>
      </c>
      <c r="E3" s="2" t="s">
        <v>6</v>
      </c>
      <c r="F3" s="2" t="s">
        <v>7</v>
      </c>
      <c r="G3" s="2" t="s">
        <v>8</v>
      </c>
      <c r="H3" s="9" t="s">
        <v>9</v>
      </c>
      <c r="I3" s="3" t="s">
        <v>316</v>
      </c>
      <c r="J3" s="2" t="s">
        <v>10</v>
      </c>
    </row>
    <row r="4" spans="1:10" ht="45" x14ac:dyDescent="0.25">
      <c r="A4" s="5" t="s">
        <v>79</v>
      </c>
      <c r="B4" s="5" t="s">
        <v>81</v>
      </c>
      <c r="C4" s="5" t="s">
        <v>14</v>
      </c>
      <c r="D4" s="5" t="s">
        <v>82</v>
      </c>
      <c r="E4" s="5" t="s">
        <v>83</v>
      </c>
      <c r="F4" s="7">
        <v>1</v>
      </c>
      <c r="G4" s="7" t="s">
        <v>123</v>
      </c>
      <c r="H4" s="10" t="s">
        <v>76</v>
      </c>
      <c r="I4" s="8" t="s">
        <v>339</v>
      </c>
      <c r="J4" s="7" t="s">
        <v>111</v>
      </c>
    </row>
    <row r="5" spans="1:10" ht="45" x14ac:dyDescent="0.25">
      <c r="A5" s="5" t="s">
        <v>79</v>
      </c>
      <c r="B5" s="5" t="s">
        <v>81</v>
      </c>
      <c r="C5" s="5" t="s">
        <v>14</v>
      </c>
      <c r="D5" s="5" t="s">
        <v>97</v>
      </c>
      <c r="E5" s="5" t="s">
        <v>98</v>
      </c>
      <c r="F5" s="7" t="s">
        <v>99</v>
      </c>
      <c r="G5" s="7">
        <v>10</v>
      </c>
      <c r="H5" s="10">
        <v>50000000</v>
      </c>
      <c r="I5" s="8" t="s">
        <v>339</v>
      </c>
      <c r="J5" s="7" t="s">
        <v>111</v>
      </c>
    </row>
    <row r="6" spans="1:10" ht="45" x14ac:dyDescent="0.25">
      <c r="A6" s="5" t="s">
        <v>79</v>
      </c>
      <c r="B6" s="5" t="s">
        <v>81</v>
      </c>
      <c r="C6" s="5" t="s">
        <v>20</v>
      </c>
      <c r="D6" s="5" t="s">
        <v>97</v>
      </c>
      <c r="E6" s="5" t="s">
        <v>98</v>
      </c>
      <c r="F6" s="7" t="s">
        <v>99</v>
      </c>
      <c r="G6" s="7">
        <v>10</v>
      </c>
      <c r="H6" s="10">
        <v>100000000</v>
      </c>
      <c r="I6" s="8" t="s">
        <v>339</v>
      </c>
      <c r="J6" s="7" t="s">
        <v>111</v>
      </c>
    </row>
    <row r="7" spans="1:10" ht="45" x14ac:dyDescent="0.25">
      <c r="A7" s="5" t="s">
        <v>346</v>
      </c>
      <c r="B7" s="5" t="s">
        <v>347</v>
      </c>
      <c r="C7" s="5" t="s">
        <v>14</v>
      </c>
      <c r="D7" s="5" t="s">
        <v>348</v>
      </c>
      <c r="E7" s="5" t="s">
        <v>349</v>
      </c>
      <c r="F7" s="7" t="s">
        <v>350</v>
      </c>
      <c r="G7" s="7">
        <v>6</v>
      </c>
      <c r="H7" s="10" t="s">
        <v>76</v>
      </c>
      <c r="I7" s="8" t="s">
        <v>339</v>
      </c>
      <c r="J7" s="7" t="s">
        <v>111</v>
      </c>
    </row>
    <row r="8" spans="1:10" ht="45" x14ac:dyDescent="0.25">
      <c r="A8" s="5" t="s">
        <v>346</v>
      </c>
      <c r="B8" s="5" t="s">
        <v>347</v>
      </c>
      <c r="C8" s="5" t="s">
        <v>14</v>
      </c>
      <c r="D8" s="5" t="s">
        <v>351</v>
      </c>
      <c r="E8" s="5" t="s">
        <v>349</v>
      </c>
      <c r="F8" s="7" t="s">
        <v>350</v>
      </c>
      <c r="G8" s="7">
        <v>2</v>
      </c>
      <c r="H8" s="10" t="s">
        <v>76</v>
      </c>
      <c r="I8" s="8" t="s">
        <v>339</v>
      </c>
      <c r="J8" s="7" t="s">
        <v>111</v>
      </c>
    </row>
    <row r="9" spans="1:10" ht="45" x14ac:dyDescent="0.25">
      <c r="A9" s="5" t="s">
        <v>346</v>
      </c>
      <c r="B9" s="5" t="s">
        <v>347</v>
      </c>
      <c r="C9" s="5" t="s">
        <v>14</v>
      </c>
      <c r="D9" s="5" t="s">
        <v>352</v>
      </c>
      <c r="E9" s="5" t="s">
        <v>349</v>
      </c>
      <c r="F9" s="7" t="s">
        <v>350</v>
      </c>
      <c r="G9" s="7">
        <v>1</v>
      </c>
      <c r="H9" s="10" t="s">
        <v>76</v>
      </c>
      <c r="I9" s="8" t="s">
        <v>339</v>
      </c>
      <c r="J9" s="7" t="s">
        <v>111</v>
      </c>
    </row>
    <row r="10" spans="1:10" ht="45" x14ac:dyDescent="0.25">
      <c r="A10" s="5" t="s">
        <v>346</v>
      </c>
      <c r="B10" s="5" t="s">
        <v>347</v>
      </c>
      <c r="C10" s="5" t="s">
        <v>14</v>
      </c>
      <c r="D10" s="5" t="s">
        <v>353</v>
      </c>
      <c r="E10" s="5" t="s">
        <v>349</v>
      </c>
      <c r="F10" s="7" t="s">
        <v>350</v>
      </c>
      <c r="G10" s="7">
        <v>2</v>
      </c>
      <c r="H10" s="10" t="s">
        <v>76</v>
      </c>
      <c r="I10" s="8" t="s">
        <v>339</v>
      </c>
      <c r="J10" s="7" t="s">
        <v>111</v>
      </c>
    </row>
    <row r="11" spans="1:10" ht="45" x14ac:dyDescent="0.25">
      <c r="A11" s="5" t="s">
        <v>346</v>
      </c>
      <c r="B11" s="5" t="s">
        <v>347</v>
      </c>
      <c r="C11" s="5" t="s">
        <v>14</v>
      </c>
      <c r="D11" s="5" t="s">
        <v>354</v>
      </c>
      <c r="E11" s="5" t="s">
        <v>349</v>
      </c>
      <c r="F11" s="7" t="s">
        <v>350</v>
      </c>
      <c r="G11" s="7">
        <v>4</v>
      </c>
      <c r="H11" s="10" t="s">
        <v>76</v>
      </c>
      <c r="I11" s="8" t="s">
        <v>339</v>
      </c>
      <c r="J11" s="7" t="s">
        <v>111</v>
      </c>
    </row>
    <row r="12" spans="1:10" ht="30" x14ac:dyDescent="0.25">
      <c r="A12" s="5" t="s">
        <v>537</v>
      </c>
      <c r="B12" s="5" t="s">
        <v>569</v>
      </c>
      <c r="C12" s="5" t="s">
        <v>14</v>
      </c>
      <c r="D12" s="5" t="s">
        <v>111</v>
      </c>
      <c r="E12" s="5" t="s">
        <v>624</v>
      </c>
      <c r="F12" s="7" t="s">
        <v>625</v>
      </c>
      <c r="G12" s="7">
        <v>16</v>
      </c>
      <c r="H12" s="10">
        <v>200000000</v>
      </c>
      <c r="I12" s="8" t="s">
        <v>339</v>
      </c>
      <c r="J12" s="7" t="s">
        <v>111</v>
      </c>
    </row>
    <row r="13" spans="1:10" ht="90" x14ac:dyDescent="0.25">
      <c r="A13" s="5" t="s">
        <v>852</v>
      </c>
      <c r="B13" s="5" t="s">
        <v>853</v>
      </c>
      <c r="C13" s="5" t="s">
        <v>14</v>
      </c>
      <c r="D13" s="5" t="s">
        <v>858</v>
      </c>
      <c r="E13" s="5" t="s">
        <v>859</v>
      </c>
      <c r="F13" s="7" t="s">
        <v>39</v>
      </c>
      <c r="G13" s="7" t="s">
        <v>123</v>
      </c>
      <c r="H13" s="10" t="s">
        <v>76</v>
      </c>
      <c r="I13" s="8" t="s">
        <v>344</v>
      </c>
      <c r="J13" s="7" t="s">
        <v>111</v>
      </c>
    </row>
    <row r="14" spans="1:10" ht="75" x14ac:dyDescent="0.25">
      <c r="A14" s="5" t="s">
        <v>852</v>
      </c>
      <c r="B14" s="5" t="s">
        <v>853</v>
      </c>
      <c r="C14" s="5" t="s">
        <v>14</v>
      </c>
      <c r="D14" s="5" t="s">
        <v>860</v>
      </c>
      <c r="E14" s="5" t="s">
        <v>861</v>
      </c>
      <c r="F14" s="7" t="s">
        <v>39</v>
      </c>
      <c r="G14" s="7" t="s">
        <v>123</v>
      </c>
      <c r="H14" s="10" t="s">
        <v>76</v>
      </c>
      <c r="I14" s="8" t="s">
        <v>344</v>
      </c>
      <c r="J14" s="7" t="s">
        <v>111</v>
      </c>
    </row>
    <row r="15" spans="1:10" ht="165" x14ac:dyDescent="0.25">
      <c r="A15" s="5" t="s">
        <v>852</v>
      </c>
      <c r="B15" s="5" t="s">
        <v>853</v>
      </c>
      <c r="C15" s="5" t="s">
        <v>14</v>
      </c>
      <c r="D15" s="5" t="s">
        <v>864</v>
      </c>
      <c r="E15" s="5" t="s">
        <v>865</v>
      </c>
      <c r="F15" s="7" t="s">
        <v>39</v>
      </c>
      <c r="G15" s="7" t="s">
        <v>123</v>
      </c>
      <c r="H15" s="10" t="s">
        <v>76</v>
      </c>
      <c r="I15" s="8" t="s">
        <v>344</v>
      </c>
      <c r="J15" s="7" t="s">
        <v>111</v>
      </c>
    </row>
    <row r="16" spans="1:10" ht="75" x14ac:dyDescent="0.25">
      <c r="A16" s="5" t="s">
        <v>852</v>
      </c>
      <c r="B16" s="5" t="s">
        <v>853</v>
      </c>
      <c r="C16" s="5" t="s">
        <v>14</v>
      </c>
      <c r="D16" s="5" t="s">
        <v>866</v>
      </c>
      <c r="E16" s="5" t="s">
        <v>867</v>
      </c>
      <c r="F16" s="7" t="s">
        <v>39</v>
      </c>
      <c r="G16" s="7" t="s">
        <v>123</v>
      </c>
      <c r="H16" s="10" t="s">
        <v>76</v>
      </c>
      <c r="I16" s="8" t="s">
        <v>344</v>
      </c>
      <c r="J16" s="7" t="s">
        <v>111</v>
      </c>
    </row>
  </sheetData>
  <mergeCells count="2">
    <mergeCell ref="A1:J1"/>
    <mergeCell ref="A2:J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5"/>
  <sheetViews>
    <sheetView zoomScale="55" zoomScaleNormal="55" workbookViewId="0">
      <selection activeCell="F20" sqref="F20"/>
    </sheetView>
  </sheetViews>
  <sheetFormatPr baseColWidth="10" defaultRowHeight="15" x14ac:dyDescent="0.25"/>
  <cols>
    <col min="1" max="3" width="20.5703125" customWidth="1"/>
    <col min="4" max="5" width="50.5703125" customWidth="1"/>
    <col min="6" max="7" width="20.5703125" customWidth="1"/>
    <col min="8" max="8" width="25.5703125" customWidth="1"/>
    <col min="9" max="10" width="20.5703125" customWidth="1"/>
  </cols>
  <sheetData>
    <row r="1" spans="1:10" x14ac:dyDescent="0.25">
      <c r="A1" s="587" t="s">
        <v>0</v>
      </c>
      <c r="B1" s="592"/>
      <c r="C1" s="592"/>
      <c r="D1" s="592"/>
      <c r="E1" s="592"/>
      <c r="F1" s="592"/>
      <c r="G1" s="592"/>
      <c r="H1" s="592"/>
      <c r="I1" s="592"/>
      <c r="J1" s="592"/>
    </row>
    <row r="2" spans="1:10" x14ac:dyDescent="0.25">
      <c r="A2" s="587" t="s">
        <v>1</v>
      </c>
      <c r="B2" s="592"/>
      <c r="C2" s="592"/>
      <c r="D2" s="592"/>
      <c r="E2" s="592"/>
      <c r="F2" s="592"/>
      <c r="G2" s="592"/>
      <c r="H2" s="592"/>
      <c r="I2" s="592"/>
      <c r="J2" s="592"/>
    </row>
    <row r="3" spans="1:10" ht="30" x14ac:dyDescent="0.25">
      <c r="A3" s="1" t="s">
        <v>2</v>
      </c>
      <c r="B3" s="2" t="s">
        <v>3</v>
      </c>
      <c r="C3" s="2" t="s">
        <v>4</v>
      </c>
      <c r="D3" s="2" t="s">
        <v>5</v>
      </c>
      <c r="E3" s="2" t="s">
        <v>6</v>
      </c>
      <c r="F3" s="2" t="s">
        <v>7</v>
      </c>
      <c r="G3" s="2" t="s">
        <v>8</v>
      </c>
      <c r="H3" s="9" t="s">
        <v>9</v>
      </c>
      <c r="I3" s="3" t="s">
        <v>316</v>
      </c>
      <c r="J3" s="2" t="s">
        <v>10</v>
      </c>
    </row>
    <row r="4" spans="1:10" ht="45" x14ac:dyDescent="0.25">
      <c r="A4" s="5" t="s">
        <v>314</v>
      </c>
      <c r="B4" s="5" t="s">
        <v>140</v>
      </c>
      <c r="C4" s="5" t="s">
        <v>124</v>
      </c>
      <c r="D4" s="5" t="s">
        <v>326</v>
      </c>
      <c r="E4" s="5" t="s">
        <v>327</v>
      </c>
      <c r="F4" s="7" t="s">
        <v>328</v>
      </c>
      <c r="G4" s="7" t="s">
        <v>123</v>
      </c>
      <c r="H4" s="10">
        <v>135000000</v>
      </c>
      <c r="I4" s="8" t="s">
        <v>344</v>
      </c>
      <c r="J4" s="7" t="s">
        <v>338</v>
      </c>
    </row>
    <row r="5" spans="1:10" ht="45" x14ac:dyDescent="0.25">
      <c r="A5" s="5" t="s">
        <v>314</v>
      </c>
      <c r="B5" s="5" t="s">
        <v>140</v>
      </c>
      <c r="C5" s="5" t="s">
        <v>124</v>
      </c>
      <c r="D5" s="5" t="s">
        <v>329</v>
      </c>
      <c r="E5" s="5" t="s">
        <v>143</v>
      </c>
      <c r="F5" s="7" t="s">
        <v>39</v>
      </c>
      <c r="G5" s="7" t="s">
        <v>123</v>
      </c>
      <c r="H5" s="10" t="s">
        <v>76</v>
      </c>
      <c r="I5" s="8" t="s">
        <v>344</v>
      </c>
      <c r="J5" s="7" t="s">
        <v>338</v>
      </c>
    </row>
  </sheetData>
  <mergeCells count="2">
    <mergeCell ref="A1:J1"/>
    <mergeCell ref="A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392"/>
  <sheetViews>
    <sheetView zoomScale="145" zoomScaleNormal="145" workbookViewId="0">
      <pane ySplit="3" topLeftCell="A85" activePane="bottomLeft" state="frozen"/>
      <selection activeCell="A3" sqref="A3"/>
      <selection pane="bottomLeft" activeCell="D87" sqref="D87"/>
    </sheetView>
  </sheetViews>
  <sheetFormatPr baseColWidth="10" defaultRowHeight="15" x14ac:dyDescent="0.25"/>
  <cols>
    <col min="1" max="1" width="11.42578125" style="50" customWidth="1"/>
    <col min="2" max="2" width="31.28515625" style="5" customWidth="1"/>
    <col min="3" max="3" width="20.5703125" style="7" hidden="1" customWidth="1"/>
    <col min="4" max="4" width="20.5703125" style="7" customWidth="1"/>
    <col min="5" max="5" width="46.28515625" style="7" customWidth="1"/>
    <col min="6" max="6" width="16.7109375" style="7" hidden="1" customWidth="1"/>
    <col min="7" max="8" width="18.28515625" style="7" hidden="1" customWidth="1"/>
    <col min="9" max="9" width="31.42578125" style="5" customWidth="1"/>
    <col min="10" max="11" width="20.5703125" style="7" hidden="1" customWidth="1"/>
    <col min="12" max="12" width="22.140625" style="72" customWidth="1"/>
    <col min="13" max="13" width="21.5703125" style="48" hidden="1" customWidth="1"/>
    <col min="14" max="14" width="20.5703125" style="8" customWidth="1"/>
    <col min="15" max="15" width="25.5703125" style="7" customWidth="1"/>
    <col min="16" max="16" width="21.140625" customWidth="1"/>
    <col min="17" max="17" width="19.28515625" customWidth="1"/>
  </cols>
  <sheetData>
    <row r="1" spans="1:17" ht="15" customHeight="1" x14ac:dyDescent="0.25">
      <c r="A1" s="550" t="s">
        <v>0</v>
      </c>
      <c r="B1" s="550"/>
      <c r="C1" s="550"/>
      <c r="D1" s="550"/>
      <c r="E1" s="550"/>
      <c r="F1" s="550"/>
      <c r="G1" s="550"/>
      <c r="H1" s="550"/>
      <c r="I1" s="550"/>
      <c r="J1" s="550"/>
      <c r="K1" s="550"/>
      <c r="L1" s="550"/>
      <c r="M1" s="550"/>
      <c r="N1" s="550"/>
      <c r="O1" s="550"/>
    </row>
    <row r="2" spans="1:17" ht="15" customHeight="1" x14ac:dyDescent="0.25">
      <c r="A2" s="550" t="s">
        <v>1</v>
      </c>
      <c r="B2" s="550"/>
      <c r="C2" s="550"/>
      <c r="D2" s="550"/>
      <c r="E2" s="550"/>
      <c r="F2" s="550"/>
      <c r="G2" s="550"/>
      <c r="H2" s="550"/>
      <c r="I2" s="550"/>
      <c r="J2" s="550"/>
      <c r="K2" s="550"/>
      <c r="L2" s="550"/>
      <c r="M2" s="550"/>
      <c r="N2" s="550"/>
      <c r="O2" s="550"/>
    </row>
    <row r="3" spans="1:17" s="5" customFormat="1" ht="30" x14ac:dyDescent="0.25">
      <c r="A3" s="266" t="s">
        <v>1157</v>
      </c>
      <c r="B3" s="265" t="s">
        <v>2</v>
      </c>
      <c r="C3" s="266" t="s">
        <v>3</v>
      </c>
      <c r="D3" s="266" t="s">
        <v>4</v>
      </c>
      <c r="E3" s="266" t="s">
        <v>5</v>
      </c>
      <c r="F3" s="266" t="s">
        <v>971</v>
      </c>
      <c r="G3" s="266" t="s">
        <v>8</v>
      </c>
      <c r="H3" s="266" t="s">
        <v>992</v>
      </c>
      <c r="I3" s="266" t="s">
        <v>6</v>
      </c>
      <c r="J3" s="266" t="s">
        <v>7</v>
      </c>
      <c r="K3" s="266" t="s">
        <v>8</v>
      </c>
      <c r="L3" s="349" t="s">
        <v>9</v>
      </c>
      <c r="M3" s="347" t="s">
        <v>1005</v>
      </c>
      <c r="N3" s="348" t="s">
        <v>316</v>
      </c>
      <c r="O3" s="266" t="s">
        <v>10</v>
      </c>
      <c r="P3" s="8"/>
    </row>
    <row r="4" spans="1:17" s="5" customFormat="1" ht="35.25" customHeight="1" x14ac:dyDescent="0.25">
      <c r="A4" s="20" t="s">
        <v>1330</v>
      </c>
      <c r="B4" s="83" t="s">
        <v>909</v>
      </c>
      <c r="C4" s="83" t="s">
        <v>44</v>
      </c>
      <c r="D4" s="84" t="s">
        <v>14</v>
      </c>
      <c r="E4" s="84" t="s">
        <v>41</v>
      </c>
      <c r="F4" s="83"/>
      <c r="G4" s="83"/>
      <c r="H4" s="83"/>
      <c r="I4" s="83" t="s">
        <v>42</v>
      </c>
      <c r="J4" s="84" t="s">
        <v>43</v>
      </c>
      <c r="K4" s="84">
        <v>40</v>
      </c>
      <c r="L4" s="85">
        <v>101247003.94</v>
      </c>
      <c r="M4" s="86" t="s">
        <v>933</v>
      </c>
      <c r="N4" s="87" t="s">
        <v>339</v>
      </c>
      <c r="O4" s="84" t="s">
        <v>910</v>
      </c>
    </row>
    <row r="5" spans="1:17" s="5" customFormat="1" ht="35.25" customHeight="1" x14ac:dyDescent="0.25">
      <c r="A5" s="350" t="s">
        <v>1331</v>
      </c>
      <c r="B5" s="83" t="s">
        <v>46</v>
      </c>
      <c r="C5" s="83" t="s">
        <v>1116</v>
      </c>
      <c r="D5" s="84" t="s">
        <v>14</v>
      </c>
      <c r="E5" s="84" t="s">
        <v>1138</v>
      </c>
      <c r="F5" s="84" t="s">
        <v>1139</v>
      </c>
      <c r="G5" s="84" t="s">
        <v>1140</v>
      </c>
      <c r="H5" s="84" t="s">
        <v>1141</v>
      </c>
      <c r="I5" s="84" t="s">
        <v>1139</v>
      </c>
      <c r="J5" s="84" t="s">
        <v>1140</v>
      </c>
      <c r="K5" s="84" t="s">
        <v>1141</v>
      </c>
      <c r="L5" s="94" t="s">
        <v>1142</v>
      </c>
      <c r="M5" s="86" t="s">
        <v>933</v>
      </c>
      <c r="N5" s="87" t="s">
        <v>344</v>
      </c>
      <c r="O5" s="84" t="s">
        <v>910</v>
      </c>
    </row>
    <row r="6" spans="1:17" s="5" customFormat="1" ht="35.25" customHeight="1" x14ac:dyDescent="0.25">
      <c r="A6" s="350" t="s">
        <v>1331</v>
      </c>
      <c r="B6" s="83" t="s">
        <v>46</v>
      </c>
      <c r="C6" s="83" t="s">
        <v>1116</v>
      </c>
      <c r="D6" s="84" t="s">
        <v>14</v>
      </c>
      <c r="E6" s="84" t="s">
        <v>1143</v>
      </c>
      <c r="F6" s="84" t="s">
        <v>1141</v>
      </c>
      <c r="G6" s="84" t="s">
        <v>1141</v>
      </c>
      <c r="H6" s="84" t="s">
        <v>1141</v>
      </c>
      <c r="I6" s="84" t="s">
        <v>1141</v>
      </c>
      <c r="J6" s="84" t="s">
        <v>1141</v>
      </c>
      <c r="K6" s="84" t="s">
        <v>1141</v>
      </c>
      <c r="L6" s="94" t="s">
        <v>1142</v>
      </c>
      <c r="M6" s="86" t="s">
        <v>933</v>
      </c>
      <c r="N6" s="87" t="s">
        <v>344</v>
      </c>
      <c r="O6" s="84" t="s">
        <v>910</v>
      </c>
    </row>
    <row r="7" spans="1:17" s="5" customFormat="1" ht="35.25" customHeight="1" x14ac:dyDescent="0.25">
      <c r="A7" s="350" t="s">
        <v>1333</v>
      </c>
      <c r="B7" s="166" t="s">
        <v>46</v>
      </c>
      <c r="C7" s="166" t="s">
        <v>1116</v>
      </c>
      <c r="D7" s="173" t="s">
        <v>14</v>
      </c>
      <c r="E7" s="173" t="s">
        <v>1155</v>
      </c>
      <c r="F7" s="173" t="s">
        <v>1141</v>
      </c>
      <c r="G7" s="173" t="s">
        <v>1141</v>
      </c>
      <c r="H7" s="173" t="s">
        <v>1141</v>
      </c>
      <c r="I7" s="173" t="s">
        <v>1141</v>
      </c>
      <c r="J7" s="173" t="s">
        <v>1141</v>
      </c>
      <c r="K7" s="173" t="s">
        <v>1141</v>
      </c>
      <c r="L7" s="174" t="s">
        <v>1142</v>
      </c>
      <c r="M7" s="175" t="s">
        <v>933</v>
      </c>
      <c r="N7" s="176" t="s">
        <v>344</v>
      </c>
      <c r="O7" s="173" t="s">
        <v>968</v>
      </c>
    </row>
    <row r="8" spans="1:17" s="5" customFormat="1" ht="35.25" customHeight="1" x14ac:dyDescent="0.25">
      <c r="A8" s="350" t="s">
        <v>1335</v>
      </c>
      <c r="B8" s="130" t="s">
        <v>46</v>
      </c>
      <c r="C8" s="130" t="s">
        <v>1116</v>
      </c>
      <c r="D8" s="131" t="s">
        <v>14</v>
      </c>
      <c r="E8" s="133" t="s">
        <v>1144</v>
      </c>
      <c r="F8" s="133" t="s">
        <v>1145</v>
      </c>
      <c r="G8" s="133" t="s">
        <v>1146</v>
      </c>
      <c r="H8" s="133" t="s">
        <v>1141</v>
      </c>
      <c r="I8" s="133" t="s">
        <v>1145</v>
      </c>
      <c r="J8" s="133" t="s">
        <v>1146</v>
      </c>
      <c r="K8" s="133" t="s">
        <v>1141</v>
      </c>
      <c r="L8" s="136">
        <v>282178720</v>
      </c>
      <c r="M8" s="134" t="s">
        <v>933</v>
      </c>
      <c r="N8" s="135" t="s">
        <v>344</v>
      </c>
      <c r="O8" s="131" t="s">
        <v>969</v>
      </c>
    </row>
    <row r="9" spans="1:17" s="5" customFormat="1" ht="35.25" customHeight="1" x14ac:dyDescent="0.25">
      <c r="A9" s="350" t="s">
        <v>1333</v>
      </c>
      <c r="B9" s="166" t="s">
        <v>46</v>
      </c>
      <c r="C9" s="166" t="s">
        <v>1116</v>
      </c>
      <c r="D9" s="173" t="s">
        <v>14</v>
      </c>
      <c r="E9" s="174" t="s">
        <v>1147</v>
      </c>
      <c r="F9" s="174" t="s">
        <v>1158</v>
      </c>
      <c r="G9" s="174" t="s">
        <v>488</v>
      </c>
      <c r="H9" s="174" t="s">
        <v>1141</v>
      </c>
      <c r="I9" s="174" t="s">
        <v>1148</v>
      </c>
      <c r="J9" s="174" t="s">
        <v>488</v>
      </c>
      <c r="K9" s="174" t="s">
        <v>1141</v>
      </c>
      <c r="L9" s="174">
        <v>13432271000</v>
      </c>
      <c r="M9" s="175" t="s">
        <v>933</v>
      </c>
      <c r="N9" s="176" t="s">
        <v>344</v>
      </c>
      <c r="O9" s="173" t="s">
        <v>968</v>
      </c>
    </row>
    <row r="10" spans="1:17" s="5" customFormat="1" ht="35.25" customHeight="1" x14ac:dyDescent="0.25">
      <c r="A10" s="351" t="s">
        <v>1353</v>
      </c>
      <c r="B10" s="76" t="s">
        <v>46</v>
      </c>
      <c r="C10" s="76" t="s">
        <v>1116</v>
      </c>
      <c r="D10" s="75" t="s">
        <v>14</v>
      </c>
      <c r="E10" s="129" t="s">
        <v>1149</v>
      </c>
      <c r="F10" s="129" t="s">
        <v>1150</v>
      </c>
      <c r="G10" s="129" t="s">
        <v>488</v>
      </c>
      <c r="H10" s="129" t="s">
        <v>1141</v>
      </c>
      <c r="I10" s="129" t="s">
        <v>1150</v>
      </c>
      <c r="J10" s="129" t="s">
        <v>488</v>
      </c>
      <c r="K10" s="129" t="s">
        <v>1141</v>
      </c>
      <c r="L10" s="129">
        <v>13836752900</v>
      </c>
      <c r="M10" s="99" t="s">
        <v>933</v>
      </c>
      <c r="N10" s="80" t="s">
        <v>344</v>
      </c>
      <c r="O10" s="75" t="s">
        <v>967</v>
      </c>
    </row>
    <row r="11" spans="1:17" s="5" customFormat="1" ht="35.25" customHeight="1" x14ac:dyDescent="0.25">
      <c r="A11" s="351" t="s">
        <v>1331</v>
      </c>
      <c r="B11" s="83" t="s">
        <v>46</v>
      </c>
      <c r="C11" s="83" t="s">
        <v>1116</v>
      </c>
      <c r="D11" s="84" t="s">
        <v>14</v>
      </c>
      <c r="E11" s="94" t="s">
        <v>1151</v>
      </c>
      <c r="F11" s="94" t="s">
        <v>1152</v>
      </c>
      <c r="G11" s="94" t="s">
        <v>422</v>
      </c>
      <c r="H11" s="94" t="s">
        <v>1141</v>
      </c>
      <c r="I11" s="94" t="s">
        <v>1152</v>
      </c>
      <c r="J11" s="94" t="s">
        <v>422</v>
      </c>
      <c r="K11" s="94" t="s">
        <v>1141</v>
      </c>
      <c r="L11" s="94">
        <v>825314927.53999996</v>
      </c>
      <c r="M11" s="86" t="s">
        <v>933</v>
      </c>
      <c r="N11" s="87" t="s">
        <v>344</v>
      </c>
      <c r="O11" s="84" t="s">
        <v>910</v>
      </c>
    </row>
    <row r="12" spans="1:17" s="5" customFormat="1" ht="35.25" customHeight="1" x14ac:dyDescent="0.25">
      <c r="A12" s="350" t="s">
        <v>1336</v>
      </c>
      <c r="B12" s="130" t="s">
        <v>46</v>
      </c>
      <c r="C12" s="130" t="s">
        <v>1116</v>
      </c>
      <c r="D12" s="131" t="s">
        <v>14</v>
      </c>
      <c r="E12" s="131" t="s">
        <v>1153</v>
      </c>
      <c r="F12" s="131" t="s">
        <v>1154</v>
      </c>
      <c r="G12" s="133" t="s">
        <v>615</v>
      </c>
      <c r="H12" s="131" t="s">
        <v>1141</v>
      </c>
      <c r="I12" s="131" t="s">
        <v>1154</v>
      </c>
      <c r="J12" s="133" t="s">
        <v>615</v>
      </c>
      <c r="K12" s="131" t="s">
        <v>1141</v>
      </c>
      <c r="L12" s="133">
        <v>3965000000</v>
      </c>
      <c r="M12" s="134" t="s">
        <v>933</v>
      </c>
      <c r="N12" s="135" t="s">
        <v>344</v>
      </c>
      <c r="O12" s="131" t="s">
        <v>968</v>
      </c>
    </row>
    <row r="13" spans="1:17" ht="35.25" customHeight="1" x14ac:dyDescent="0.25">
      <c r="A13" s="350" t="s">
        <v>1347</v>
      </c>
      <c r="B13" s="76" t="s">
        <v>925</v>
      </c>
      <c r="C13" s="76" t="s">
        <v>140</v>
      </c>
      <c r="D13" s="75" t="s">
        <v>124</v>
      </c>
      <c r="E13" s="75" t="s">
        <v>934</v>
      </c>
      <c r="F13" s="77"/>
      <c r="G13" s="77"/>
      <c r="H13" s="77"/>
      <c r="I13" s="75" t="s">
        <v>935</v>
      </c>
      <c r="J13" s="75" t="s">
        <v>638</v>
      </c>
      <c r="K13" s="75">
        <v>239</v>
      </c>
      <c r="L13" s="137">
        <v>717000000</v>
      </c>
      <c r="M13" s="114" t="s">
        <v>933</v>
      </c>
      <c r="N13" s="80" t="s">
        <v>339</v>
      </c>
      <c r="O13" s="75" t="s">
        <v>969</v>
      </c>
    </row>
    <row r="14" spans="1:17" ht="35.25" customHeight="1" x14ac:dyDescent="0.25">
      <c r="A14" s="350" t="s">
        <v>1347</v>
      </c>
      <c r="B14" s="76" t="s">
        <v>925</v>
      </c>
      <c r="C14" s="76" t="s">
        <v>140</v>
      </c>
      <c r="D14" s="75" t="s">
        <v>124</v>
      </c>
      <c r="E14" s="75" t="s">
        <v>936</v>
      </c>
      <c r="F14" s="77"/>
      <c r="G14" s="77"/>
      <c r="H14" s="77"/>
      <c r="I14" s="75" t="s">
        <v>937</v>
      </c>
      <c r="J14" s="75" t="s">
        <v>938</v>
      </c>
      <c r="K14" s="75">
        <v>86</v>
      </c>
      <c r="L14" s="137">
        <v>64500000</v>
      </c>
      <c r="M14" s="114" t="s">
        <v>933</v>
      </c>
      <c r="N14" s="80" t="s">
        <v>339</v>
      </c>
      <c r="O14" s="75" t="s">
        <v>969</v>
      </c>
    </row>
    <row r="15" spans="1:17" ht="59.25" customHeight="1" x14ac:dyDescent="0.25">
      <c r="A15" s="350" t="s">
        <v>1347</v>
      </c>
      <c r="B15" s="76" t="s">
        <v>925</v>
      </c>
      <c r="C15" s="76" t="s">
        <v>140</v>
      </c>
      <c r="D15" s="75" t="s">
        <v>124</v>
      </c>
      <c r="E15" s="75" t="s">
        <v>939</v>
      </c>
      <c r="F15" s="77"/>
      <c r="G15" s="77"/>
      <c r="H15" s="77"/>
      <c r="I15" s="75" t="s">
        <v>940</v>
      </c>
      <c r="J15" s="75" t="s">
        <v>638</v>
      </c>
      <c r="K15" s="75">
        <v>109</v>
      </c>
      <c r="L15" s="137">
        <v>65400000</v>
      </c>
      <c r="M15" s="114" t="s">
        <v>933</v>
      </c>
      <c r="N15" s="80" t="s">
        <v>339</v>
      </c>
      <c r="O15" s="75" t="s">
        <v>969</v>
      </c>
    </row>
    <row r="16" spans="1:17" ht="35.25" customHeight="1" x14ac:dyDescent="0.25">
      <c r="A16" s="350" t="s">
        <v>1347</v>
      </c>
      <c r="B16" s="76" t="s">
        <v>925</v>
      </c>
      <c r="C16" s="76" t="s">
        <v>140</v>
      </c>
      <c r="D16" s="75" t="s">
        <v>124</v>
      </c>
      <c r="E16" s="75" t="s">
        <v>941</v>
      </c>
      <c r="F16" s="77"/>
      <c r="G16" s="77"/>
      <c r="H16" s="77"/>
      <c r="I16" s="75" t="s">
        <v>942</v>
      </c>
      <c r="J16" s="75" t="s">
        <v>938</v>
      </c>
      <c r="K16" s="75">
        <v>27</v>
      </c>
      <c r="L16" s="137">
        <v>45900000</v>
      </c>
      <c r="M16" s="114" t="s">
        <v>933</v>
      </c>
      <c r="N16" s="80" t="s">
        <v>339</v>
      </c>
      <c r="O16" s="75" t="s">
        <v>969</v>
      </c>
      <c r="Q16" s="13"/>
    </row>
    <row r="17" spans="1:16" ht="59.25" customHeight="1" x14ac:dyDescent="0.25">
      <c r="A17" s="350" t="s">
        <v>1344</v>
      </c>
      <c r="B17" s="76" t="s">
        <v>925</v>
      </c>
      <c r="C17" s="76" t="s">
        <v>140</v>
      </c>
      <c r="D17" s="75" t="s">
        <v>14</v>
      </c>
      <c r="E17" s="96" t="s">
        <v>944</v>
      </c>
      <c r="F17" s="95"/>
      <c r="G17" s="95"/>
      <c r="H17" s="95"/>
      <c r="I17" s="76" t="s">
        <v>945</v>
      </c>
      <c r="J17" s="96" t="s">
        <v>638</v>
      </c>
      <c r="K17" s="96">
        <v>122</v>
      </c>
      <c r="L17" s="97">
        <v>97600000</v>
      </c>
      <c r="M17" s="98" t="s">
        <v>933</v>
      </c>
      <c r="N17" s="80" t="s">
        <v>339</v>
      </c>
      <c r="O17" s="75" t="s">
        <v>966</v>
      </c>
    </row>
    <row r="18" spans="1:16" ht="35.25" customHeight="1" x14ac:dyDescent="0.25">
      <c r="A18" s="350" t="s">
        <v>1344</v>
      </c>
      <c r="B18" s="76" t="s">
        <v>925</v>
      </c>
      <c r="C18" s="76" t="s">
        <v>140</v>
      </c>
      <c r="D18" s="75" t="s">
        <v>14</v>
      </c>
      <c r="E18" s="96" t="s">
        <v>946</v>
      </c>
      <c r="F18" s="95"/>
      <c r="G18" s="95"/>
      <c r="H18" s="95"/>
      <c r="I18" s="76" t="s">
        <v>947</v>
      </c>
      <c r="J18" s="96" t="s">
        <v>638</v>
      </c>
      <c r="K18" s="96">
        <v>122</v>
      </c>
      <c r="L18" s="97">
        <v>732000000</v>
      </c>
      <c r="M18" s="98" t="s">
        <v>933</v>
      </c>
      <c r="N18" s="80" t="s">
        <v>339</v>
      </c>
      <c r="O18" s="75" t="s">
        <v>966</v>
      </c>
    </row>
    <row r="19" spans="1:16" ht="56.25" customHeight="1" x14ac:dyDescent="0.25">
      <c r="A19" s="350" t="s">
        <v>1343</v>
      </c>
      <c r="B19" s="76" t="s">
        <v>925</v>
      </c>
      <c r="C19" s="76" t="s">
        <v>140</v>
      </c>
      <c r="D19" s="75" t="s">
        <v>14</v>
      </c>
      <c r="E19" s="96" t="s">
        <v>948</v>
      </c>
      <c r="F19" s="96" t="s">
        <v>977</v>
      </c>
      <c r="G19" s="75">
        <f>K19*4</f>
        <v>36072</v>
      </c>
      <c r="H19" s="75" t="s">
        <v>672</v>
      </c>
      <c r="I19" s="76" t="s">
        <v>611</v>
      </c>
      <c r="J19" s="96" t="s">
        <v>394</v>
      </c>
      <c r="K19" s="96">
        <v>9018</v>
      </c>
      <c r="L19" s="97">
        <v>40581000</v>
      </c>
      <c r="M19" s="113" t="s">
        <v>933</v>
      </c>
      <c r="N19" s="80" t="s">
        <v>339</v>
      </c>
      <c r="O19" s="75" t="s">
        <v>967</v>
      </c>
    </row>
    <row r="20" spans="1:16" ht="35.25" customHeight="1" x14ac:dyDescent="0.25">
      <c r="A20" s="350" t="s">
        <v>1343</v>
      </c>
      <c r="B20" s="76" t="s">
        <v>925</v>
      </c>
      <c r="C20" s="76" t="s">
        <v>140</v>
      </c>
      <c r="D20" s="75" t="s">
        <v>14</v>
      </c>
      <c r="E20" s="96" t="s">
        <v>949</v>
      </c>
      <c r="F20" s="96" t="s">
        <v>949</v>
      </c>
      <c r="G20" s="75">
        <f>K20*4</f>
        <v>36072</v>
      </c>
      <c r="H20" s="75" t="s">
        <v>672</v>
      </c>
      <c r="I20" s="76" t="s">
        <v>950</v>
      </c>
      <c r="J20" s="96" t="s">
        <v>394</v>
      </c>
      <c r="K20" s="96">
        <v>9018</v>
      </c>
      <c r="L20" s="97">
        <v>166833000</v>
      </c>
      <c r="M20" s="113" t="s">
        <v>933</v>
      </c>
      <c r="N20" s="80" t="s">
        <v>339</v>
      </c>
      <c r="O20" s="75" t="s">
        <v>967</v>
      </c>
    </row>
    <row r="21" spans="1:16" ht="35.25" customHeight="1" x14ac:dyDescent="0.25">
      <c r="A21" s="350" t="s">
        <v>1343</v>
      </c>
      <c r="B21" s="76" t="s">
        <v>925</v>
      </c>
      <c r="C21" s="76" t="s">
        <v>140</v>
      </c>
      <c r="D21" s="75" t="s">
        <v>14</v>
      </c>
      <c r="E21" s="96" t="s">
        <v>951</v>
      </c>
      <c r="F21" s="96" t="s">
        <v>990</v>
      </c>
      <c r="G21" s="75">
        <f>K21*4</f>
        <v>26112</v>
      </c>
      <c r="H21" s="75" t="s">
        <v>672</v>
      </c>
      <c r="I21" s="76" t="s">
        <v>952</v>
      </c>
      <c r="J21" s="96" t="s">
        <v>394</v>
      </c>
      <c r="K21" s="96">
        <v>6528</v>
      </c>
      <c r="L21" s="97">
        <v>13056000</v>
      </c>
      <c r="M21" s="113" t="s">
        <v>933</v>
      </c>
      <c r="N21" s="80" t="s">
        <v>339</v>
      </c>
      <c r="O21" s="75" t="s">
        <v>967</v>
      </c>
    </row>
    <row r="22" spans="1:16" ht="59.25" customHeight="1" x14ac:dyDescent="0.25">
      <c r="A22" s="350" t="s">
        <v>1343</v>
      </c>
      <c r="B22" s="76" t="s">
        <v>925</v>
      </c>
      <c r="C22" s="76" t="s">
        <v>140</v>
      </c>
      <c r="D22" s="75" t="s">
        <v>14</v>
      </c>
      <c r="E22" s="96" t="s">
        <v>953</v>
      </c>
      <c r="F22" s="96" t="s">
        <v>758</v>
      </c>
      <c r="G22" s="75">
        <f>K22*4</f>
        <v>17652</v>
      </c>
      <c r="H22" s="75" t="s">
        <v>672</v>
      </c>
      <c r="I22" s="76" t="s">
        <v>954</v>
      </c>
      <c r="J22" s="96" t="s">
        <v>394</v>
      </c>
      <c r="K22" s="96">
        <v>4413</v>
      </c>
      <c r="L22" s="97">
        <v>13239000</v>
      </c>
      <c r="M22" s="113" t="s">
        <v>933</v>
      </c>
      <c r="N22" s="80" t="s">
        <v>339</v>
      </c>
      <c r="O22" s="75" t="s">
        <v>967</v>
      </c>
    </row>
    <row r="23" spans="1:16" ht="59.25" customHeight="1" x14ac:dyDescent="0.25">
      <c r="A23" s="350" t="s">
        <v>1343</v>
      </c>
      <c r="B23" s="76" t="s">
        <v>925</v>
      </c>
      <c r="C23" s="76" t="s">
        <v>140</v>
      </c>
      <c r="D23" s="75" t="s">
        <v>14</v>
      </c>
      <c r="E23" s="96" t="s">
        <v>955</v>
      </c>
      <c r="F23" s="96" t="s">
        <v>1000</v>
      </c>
      <c r="G23" s="75">
        <f>K23</f>
        <v>6108</v>
      </c>
      <c r="H23" s="75" t="s">
        <v>488</v>
      </c>
      <c r="I23" s="76" t="s">
        <v>956</v>
      </c>
      <c r="J23" s="96" t="s">
        <v>957</v>
      </c>
      <c r="K23" s="96">
        <v>6108</v>
      </c>
      <c r="L23" s="97">
        <v>33594000</v>
      </c>
      <c r="M23" s="113" t="s">
        <v>933</v>
      </c>
      <c r="N23" s="80" t="s">
        <v>339</v>
      </c>
      <c r="O23" s="75" t="s">
        <v>967</v>
      </c>
    </row>
    <row r="24" spans="1:16" ht="59.25" customHeight="1" x14ac:dyDescent="0.25">
      <c r="A24" s="350" t="s">
        <v>1343</v>
      </c>
      <c r="B24" s="76" t="s">
        <v>925</v>
      </c>
      <c r="C24" s="76" t="s">
        <v>140</v>
      </c>
      <c r="D24" s="75" t="s">
        <v>14</v>
      </c>
      <c r="E24" s="96" t="s">
        <v>960</v>
      </c>
      <c r="F24" s="96" t="s">
        <v>991</v>
      </c>
      <c r="G24" s="75">
        <f>K24</f>
        <v>180000</v>
      </c>
      <c r="H24" s="75" t="s">
        <v>488</v>
      </c>
      <c r="I24" s="76" t="s">
        <v>961</v>
      </c>
      <c r="J24" s="96" t="s">
        <v>638</v>
      </c>
      <c r="K24" s="96">
        <v>180000</v>
      </c>
      <c r="L24" s="97">
        <v>162000000</v>
      </c>
      <c r="M24" s="113" t="s">
        <v>933</v>
      </c>
      <c r="N24" s="80" t="s">
        <v>339</v>
      </c>
      <c r="O24" s="75" t="s">
        <v>967</v>
      </c>
      <c r="P24" s="13"/>
    </row>
    <row r="25" spans="1:16" ht="35.25" customHeight="1" x14ac:dyDescent="0.25">
      <c r="A25" s="350" t="s">
        <v>1343</v>
      </c>
      <c r="B25" s="76" t="s">
        <v>925</v>
      </c>
      <c r="C25" s="76" t="s">
        <v>140</v>
      </c>
      <c r="D25" s="75" t="s">
        <v>14</v>
      </c>
      <c r="E25" s="96" t="s">
        <v>962</v>
      </c>
      <c r="F25" s="96" t="s">
        <v>1002</v>
      </c>
      <c r="G25" s="75">
        <f>K25</f>
        <v>500</v>
      </c>
      <c r="H25" s="75" t="s">
        <v>488</v>
      </c>
      <c r="I25" s="76" t="s">
        <v>963</v>
      </c>
      <c r="J25" s="96" t="s">
        <v>638</v>
      </c>
      <c r="K25" s="96">
        <v>500</v>
      </c>
      <c r="L25" s="97">
        <v>115000000</v>
      </c>
      <c r="M25" s="113" t="s">
        <v>933</v>
      </c>
      <c r="N25" s="80" t="s">
        <v>339</v>
      </c>
      <c r="O25" s="75" t="s">
        <v>967</v>
      </c>
    </row>
    <row r="26" spans="1:16" ht="35.25" customHeight="1" x14ac:dyDescent="0.25">
      <c r="A26" s="350" t="s">
        <v>1343</v>
      </c>
      <c r="B26" s="76" t="s">
        <v>925</v>
      </c>
      <c r="C26" s="76" t="s">
        <v>140</v>
      </c>
      <c r="D26" s="75" t="s">
        <v>14</v>
      </c>
      <c r="E26" s="75" t="s">
        <v>964</v>
      </c>
      <c r="F26" s="75" t="s">
        <v>977</v>
      </c>
      <c r="G26" s="75">
        <f>K26</f>
        <v>60000</v>
      </c>
      <c r="H26" s="75" t="s">
        <v>488</v>
      </c>
      <c r="I26" s="76" t="s">
        <v>965</v>
      </c>
      <c r="J26" s="96" t="s">
        <v>638</v>
      </c>
      <c r="K26" s="96">
        <v>60000</v>
      </c>
      <c r="L26" s="97">
        <v>42000000</v>
      </c>
      <c r="M26" s="113" t="s">
        <v>933</v>
      </c>
      <c r="N26" s="80" t="s">
        <v>339</v>
      </c>
      <c r="O26" s="75" t="s">
        <v>967</v>
      </c>
    </row>
    <row r="27" spans="1:16" ht="59.25" customHeight="1" x14ac:dyDescent="0.25">
      <c r="A27" s="350" t="s">
        <v>1343</v>
      </c>
      <c r="B27" s="75" t="s">
        <v>925</v>
      </c>
      <c r="C27" s="76" t="s">
        <v>140</v>
      </c>
      <c r="D27" s="75" t="s">
        <v>14</v>
      </c>
      <c r="E27" s="75" t="s">
        <v>1130</v>
      </c>
      <c r="F27" s="75" t="s">
        <v>1131</v>
      </c>
      <c r="G27" s="75" t="s">
        <v>938</v>
      </c>
      <c r="H27" s="75">
        <v>100</v>
      </c>
      <c r="I27" s="75" t="s">
        <v>1131</v>
      </c>
      <c r="J27" s="75" t="s">
        <v>938</v>
      </c>
      <c r="K27" s="75">
        <v>100</v>
      </c>
      <c r="L27" s="114">
        <v>49000000</v>
      </c>
      <c r="M27" s="99" t="s">
        <v>933</v>
      </c>
      <c r="N27" s="80" t="s">
        <v>339</v>
      </c>
      <c r="O27" s="75" t="s">
        <v>967</v>
      </c>
    </row>
    <row r="28" spans="1:16" ht="59.25" customHeight="1" x14ac:dyDescent="0.25">
      <c r="A28" s="350" t="s">
        <v>1343</v>
      </c>
      <c r="B28" s="75" t="s">
        <v>925</v>
      </c>
      <c r="C28" s="76" t="s">
        <v>140</v>
      </c>
      <c r="D28" s="75" t="s">
        <v>14</v>
      </c>
      <c r="E28" s="75" t="s">
        <v>1132</v>
      </c>
      <c r="F28" s="77" t="s">
        <v>1133</v>
      </c>
      <c r="G28" s="75" t="s">
        <v>638</v>
      </c>
      <c r="H28" s="75">
        <v>2000</v>
      </c>
      <c r="I28" s="77" t="s">
        <v>1133</v>
      </c>
      <c r="J28" s="75" t="s">
        <v>638</v>
      </c>
      <c r="K28" s="75">
        <v>2000</v>
      </c>
      <c r="L28" s="114">
        <v>4800000</v>
      </c>
      <c r="M28" s="99" t="s">
        <v>933</v>
      </c>
      <c r="N28" s="80" t="s">
        <v>339</v>
      </c>
      <c r="O28" s="75" t="s">
        <v>967</v>
      </c>
    </row>
    <row r="29" spans="1:16" ht="35.25" customHeight="1" x14ac:dyDescent="0.25">
      <c r="A29" s="350" t="s">
        <v>1343</v>
      </c>
      <c r="B29" s="75" t="s">
        <v>925</v>
      </c>
      <c r="C29" s="76" t="s">
        <v>140</v>
      </c>
      <c r="D29" s="75" t="s">
        <v>14</v>
      </c>
      <c r="E29" s="75" t="s">
        <v>1328</v>
      </c>
      <c r="F29" s="32" t="s">
        <v>1329</v>
      </c>
      <c r="G29" s="32" t="s">
        <v>638</v>
      </c>
      <c r="H29" s="32">
        <v>2000</v>
      </c>
      <c r="I29" s="75" t="s">
        <v>1329</v>
      </c>
      <c r="J29" s="32" t="s">
        <v>638</v>
      </c>
      <c r="K29" s="32">
        <v>2000</v>
      </c>
      <c r="L29" s="78">
        <f>H29*3800</f>
        <v>7600000</v>
      </c>
      <c r="M29" s="26" t="s">
        <v>933</v>
      </c>
      <c r="N29" s="80" t="s">
        <v>339</v>
      </c>
      <c r="O29" s="75" t="s">
        <v>967</v>
      </c>
    </row>
    <row r="30" spans="1:16" ht="35.25" customHeight="1" x14ac:dyDescent="0.25">
      <c r="A30" s="350" t="s">
        <v>1358</v>
      </c>
      <c r="B30" s="102" t="s">
        <v>1076</v>
      </c>
      <c r="C30" s="100" t="s">
        <v>13</v>
      </c>
      <c r="D30" s="101" t="s">
        <v>14</v>
      </c>
      <c r="E30" s="101" t="s">
        <v>1010</v>
      </c>
      <c r="F30" s="101"/>
      <c r="G30" s="101"/>
      <c r="H30" s="101"/>
      <c r="I30" s="100" t="s">
        <v>1009</v>
      </c>
      <c r="J30" s="101"/>
      <c r="K30" s="101"/>
      <c r="L30" s="106">
        <v>12000000000</v>
      </c>
      <c r="M30" s="107" t="s">
        <v>933</v>
      </c>
      <c r="N30" s="108" t="s">
        <v>339</v>
      </c>
      <c r="O30" s="101" t="s">
        <v>970</v>
      </c>
    </row>
    <row r="31" spans="1:16" ht="35.25" customHeight="1" x14ac:dyDescent="0.25">
      <c r="A31" s="350" t="s">
        <v>1360</v>
      </c>
      <c r="B31" s="102" t="s">
        <v>1076</v>
      </c>
      <c r="C31" s="100" t="s">
        <v>13</v>
      </c>
      <c r="D31" s="101" t="s">
        <v>14</v>
      </c>
      <c r="E31" s="332" t="s">
        <v>1077</v>
      </c>
      <c r="F31" s="103" t="s">
        <v>1011</v>
      </c>
      <c r="G31" s="104"/>
      <c r="H31" s="105">
        <v>5000</v>
      </c>
      <c r="I31" s="103" t="s">
        <v>1011</v>
      </c>
      <c r="J31" s="101"/>
      <c r="K31" s="105">
        <v>5000</v>
      </c>
      <c r="L31" s="106">
        <v>165167850</v>
      </c>
      <c r="M31" s="107" t="s">
        <v>933</v>
      </c>
      <c r="N31" s="108" t="s">
        <v>339</v>
      </c>
      <c r="O31" s="101" t="s">
        <v>970</v>
      </c>
    </row>
    <row r="32" spans="1:16" ht="35.25" customHeight="1" x14ac:dyDescent="0.25">
      <c r="A32" s="184" t="s">
        <v>1330</v>
      </c>
      <c r="B32" s="88" t="s">
        <v>1076</v>
      </c>
      <c r="C32" s="83" t="s">
        <v>13</v>
      </c>
      <c r="D32" s="84" t="s">
        <v>14</v>
      </c>
      <c r="E32" s="333" t="s">
        <v>1012</v>
      </c>
      <c r="F32" s="89" t="s">
        <v>1013</v>
      </c>
      <c r="G32" s="90"/>
      <c r="H32" s="91"/>
      <c r="I32" s="89" t="s">
        <v>1013</v>
      </c>
      <c r="J32" s="84"/>
      <c r="K32" s="84"/>
      <c r="L32" s="92">
        <v>250000000</v>
      </c>
      <c r="M32" s="86" t="s">
        <v>933</v>
      </c>
      <c r="N32" s="87" t="s">
        <v>339</v>
      </c>
      <c r="O32" s="84" t="s">
        <v>910</v>
      </c>
    </row>
    <row r="33" spans="1:16" ht="35.25" customHeight="1" x14ac:dyDescent="0.25">
      <c r="A33" s="350" t="s">
        <v>1338</v>
      </c>
      <c r="B33" s="138" t="s">
        <v>1076</v>
      </c>
      <c r="C33" s="27" t="s">
        <v>13</v>
      </c>
      <c r="D33" s="28" t="s">
        <v>14</v>
      </c>
      <c r="E33" s="139" t="s">
        <v>1078</v>
      </c>
      <c r="F33" s="140" t="s">
        <v>1079</v>
      </c>
      <c r="G33" s="141" t="s">
        <v>1080</v>
      </c>
      <c r="H33" s="141">
        <v>5</v>
      </c>
      <c r="I33" s="28" t="s">
        <v>968</v>
      </c>
      <c r="J33" s="141" t="s">
        <v>1080</v>
      </c>
      <c r="K33" s="141">
        <v>5</v>
      </c>
      <c r="L33" s="142">
        <v>25000000</v>
      </c>
      <c r="M33" s="46" t="s">
        <v>933</v>
      </c>
      <c r="N33" s="30" t="s">
        <v>339</v>
      </c>
      <c r="O33" s="28" t="s">
        <v>968</v>
      </c>
    </row>
    <row r="34" spans="1:16" ht="35.25" customHeight="1" x14ac:dyDescent="0.25">
      <c r="A34" s="350" t="s">
        <v>1338</v>
      </c>
      <c r="B34" s="138" t="s">
        <v>1076</v>
      </c>
      <c r="C34" s="27" t="s">
        <v>13</v>
      </c>
      <c r="D34" s="28" t="s">
        <v>14</v>
      </c>
      <c r="E34" s="139" t="s">
        <v>1081</v>
      </c>
      <c r="F34" s="143" t="s">
        <v>1079</v>
      </c>
      <c r="G34" s="141" t="s">
        <v>1082</v>
      </c>
      <c r="H34" s="141">
        <v>5</v>
      </c>
      <c r="I34" s="28" t="s">
        <v>968</v>
      </c>
      <c r="J34" s="141" t="s">
        <v>1082</v>
      </c>
      <c r="K34" s="141">
        <v>5</v>
      </c>
      <c r="L34" s="144">
        <v>5000000</v>
      </c>
      <c r="M34" s="46" t="s">
        <v>933</v>
      </c>
      <c r="N34" s="30" t="s">
        <v>339</v>
      </c>
      <c r="O34" s="28" t="s">
        <v>968</v>
      </c>
    </row>
    <row r="35" spans="1:16" ht="35.25" customHeight="1" x14ac:dyDescent="0.25">
      <c r="A35" s="350" t="s">
        <v>1338</v>
      </c>
      <c r="B35" s="138" t="s">
        <v>1076</v>
      </c>
      <c r="C35" s="27" t="s">
        <v>13</v>
      </c>
      <c r="D35" s="28" t="s">
        <v>14</v>
      </c>
      <c r="E35" s="139" t="s">
        <v>1083</v>
      </c>
      <c r="F35" s="143" t="s">
        <v>1079</v>
      </c>
      <c r="G35" s="141" t="s">
        <v>1080</v>
      </c>
      <c r="H35" s="141">
        <v>5</v>
      </c>
      <c r="I35" s="28" t="s">
        <v>968</v>
      </c>
      <c r="J35" s="141" t="s">
        <v>1080</v>
      </c>
      <c r="K35" s="141">
        <v>5</v>
      </c>
      <c r="L35" s="144">
        <v>7500000</v>
      </c>
      <c r="M35" s="46" t="s">
        <v>933</v>
      </c>
      <c r="N35" s="30" t="s">
        <v>339</v>
      </c>
      <c r="O35" s="28" t="s">
        <v>968</v>
      </c>
    </row>
    <row r="36" spans="1:16" ht="35.25" customHeight="1" x14ac:dyDescent="0.25">
      <c r="A36" s="350" t="s">
        <v>1338</v>
      </c>
      <c r="B36" s="138" t="s">
        <v>1076</v>
      </c>
      <c r="C36" s="27" t="s">
        <v>13</v>
      </c>
      <c r="D36" s="28" t="s">
        <v>14</v>
      </c>
      <c r="E36" s="139" t="s">
        <v>1084</v>
      </c>
      <c r="F36" s="143" t="s">
        <v>1079</v>
      </c>
      <c r="G36" s="141" t="s">
        <v>1085</v>
      </c>
      <c r="H36" s="141">
        <v>3</v>
      </c>
      <c r="I36" s="28" t="s">
        <v>968</v>
      </c>
      <c r="J36" s="141" t="s">
        <v>1085</v>
      </c>
      <c r="K36" s="141">
        <v>3</v>
      </c>
      <c r="L36" s="144">
        <v>1000000</v>
      </c>
      <c r="M36" s="46" t="s">
        <v>933</v>
      </c>
      <c r="N36" s="30" t="s">
        <v>339</v>
      </c>
      <c r="O36" s="28" t="s">
        <v>968</v>
      </c>
    </row>
    <row r="37" spans="1:16" s="4" customFormat="1" ht="66.75" customHeight="1" x14ac:dyDescent="0.25">
      <c r="A37" s="350" t="s">
        <v>1338</v>
      </c>
      <c r="B37" s="138" t="s">
        <v>1076</v>
      </c>
      <c r="C37" s="27" t="s">
        <v>13</v>
      </c>
      <c r="D37" s="28" t="s">
        <v>14</v>
      </c>
      <c r="E37" s="139" t="s">
        <v>1086</v>
      </c>
      <c r="F37" s="143" t="s">
        <v>1079</v>
      </c>
      <c r="G37" s="141" t="s">
        <v>1087</v>
      </c>
      <c r="H37" s="141">
        <v>5</v>
      </c>
      <c r="I37" s="28" t="s">
        <v>968</v>
      </c>
      <c r="J37" s="141" t="s">
        <v>1087</v>
      </c>
      <c r="K37" s="141">
        <v>5</v>
      </c>
      <c r="L37" s="144">
        <v>1000000</v>
      </c>
      <c r="M37" s="46" t="s">
        <v>933</v>
      </c>
      <c r="N37" s="30" t="s">
        <v>339</v>
      </c>
      <c r="O37" s="28" t="s">
        <v>968</v>
      </c>
    </row>
    <row r="38" spans="1:16" s="4" customFormat="1" ht="35.25" customHeight="1" x14ac:dyDescent="0.25">
      <c r="A38" s="350" t="s">
        <v>1338</v>
      </c>
      <c r="B38" s="138" t="s">
        <v>1076</v>
      </c>
      <c r="C38" s="27" t="s">
        <v>13</v>
      </c>
      <c r="D38" s="28" t="s">
        <v>14</v>
      </c>
      <c r="E38" s="139" t="s">
        <v>1088</v>
      </c>
      <c r="F38" s="143" t="s">
        <v>1079</v>
      </c>
      <c r="G38" s="141" t="s">
        <v>1088</v>
      </c>
      <c r="H38" s="141">
        <v>10</v>
      </c>
      <c r="I38" s="28" t="s">
        <v>968</v>
      </c>
      <c r="J38" s="141" t="s">
        <v>1088</v>
      </c>
      <c r="K38" s="141">
        <v>10</v>
      </c>
      <c r="L38" s="144">
        <v>10000000</v>
      </c>
      <c r="M38" s="46" t="s">
        <v>933</v>
      </c>
      <c r="N38" s="30" t="s">
        <v>339</v>
      </c>
      <c r="O38" s="28" t="s">
        <v>968</v>
      </c>
    </row>
    <row r="39" spans="1:16" s="4" customFormat="1" ht="35.25" customHeight="1" x14ac:dyDescent="0.25">
      <c r="A39" s="350" t="s">
        <v>1338</v>
      </c>
      <c r="B39" s="138" t="s">
        <v>1076</v>
      </c>
      <c r="C39" s="27" t="s">
        <v>13</v>
      </c>
      <c r="D39" s="28" t="s">
        <v>14</v>
      </c>
      <c r="E39" s="139" t="s">
        <v>1089</v>
      </c>
      <c r="F39" s="143" t="s">
        <v>1079</v>
      </c>
      <c r="G39" s="141" t="s">
        <v>1090</v>
      </c>
      <c r="H39" s="141">
        <v>5</v>
      </c>
      <c r="I39" s="28" t="s">
        <v>968</v>
      </c>
      <c r="J39" s="141" t="s">
        <v>1090</v>
      </c>
      <c r="K39" s="141">
        <v>5</v>
      </c>
      <c r="L39" s="144">
        <v>500000</v>
      </c>
      <c r="M39" s="46" t="s">
        <v>933</v>
      </c>
      <c r="N39" s="30" t="s">
        <v>339</v>
      </c>
      <c r="O39" s="28" t="s">
        <v>968</v>
      </c>
    </row>
    <row r="40" spans="1:16" s="4" customFormat="1" ht="35.25" customHeight="1" x14ac:dyDescent="0.25">
      <c r="A40" s="350" t="s">
        <v>1338</v>
      </c>
      <c r="B40" s="138" t="s">
        <v>1076</v>
      </c>
      <c r="C40" s="27" t="s">
        <v>13</v>
      </c>
      <c r="D40" s="28" t="s">
        <v>14</v>
      </c>
      <c r="E40" s="139" t="s">
        <v>1091</v>
      </c>
      <c r="F40" s="143" t="s">
        <v>1079</v>
      </c>
      <c r="G40" s="141" t="s">
        <v>1092</v>
      </c>
      <c r="H40" s="141">
        <v>5</v>
      </c>
      <c r="I40" s="28" t="s">
        <v>968</v>
      </c>
      <c r="J40" s="141" t="s">
        <v>1092</v>
      </c>
      <c r="K40" s="141">
        <v>5</v>
      </c>
      <c r="L40" s="144">
        <v>500000</v>
      </c>
      <c r="M40" s="46" t="s">
        <v>933</v>
      </c>
      <c r="N40" s="30" t="s">
        <v>339</v>
      </c>
      <c r="O40" s="28" t="s">
        <v>968</v>
      </c>
    </row>
    <row r="41" spans="1:16" s="4" customFormat="1" ht="35.25" customHeight="1" x14ac:dyDescent="0.25">
      <c r="A41" s="350" t="s">
        <v>1338</v>
      </c>
      <c r="B41" s="138" t="s">
        <v>1076</v>
      </c>
      <c r="C41" s="27" t="s">
        <v>13</v>
      </c>
      <c r="D41" s="28" t="s">
        <v>14</v>
      </c>
      <c r="E41" s="139" t="s">
        <v>1093</v>
      </c>
      <c r="F41" s="143" t="s">
        <v>1079</v>
      </c>
      <c r="G41" s="141" t="s">
        <v>1094</v>
      </c>
      <c r="H41" s="141">
        <v>15</v>
      </c>
      <c r="I41" s="28" t="s">
        <v>968</v>
      </c>
      <c r="J41" s="141" t="s">
        <v>1094</v>
      </c>
      <c r="K41" s="141">
        <v>15</v>
      </c>
      <c r="L41" s="144">
        <v>60000000</v>
      </c>
      <c r="M41" s="46" t="s">
        <v>933</v>
      </c>
      <c r="N41" s="30" t="s">
        <v>339</v>
      </c>
      <c r="O41" s="28" t="s">
        <v>968</v>
      </c>
    </row>
    <row r="42" spans="1:16" s="4" customFormat="1" ht="35.25" customHeight="1" x14ac:dyDescent="0.25">
      <c r="A42" s="350" t="s">
        <v>1338</v>
      </c>
      <c r="B42" s="138" t="s">
        <v>1076</v>
      </c>
      <c r="C42" s="27" t="s">
        <v>13</v>
      </c>
      <c r="D42" s="28" t="s">
        <v>14</v>
      </c>
      <c r="E42" s="139" t="s">
        <v>1095</v>
      </c>
      <c r="F42" s="143" t="s">
        <v>1079</v>
      </c>
      <c r="G42" s="141" t="s">
        <v>1096</v>
      </c>
      <c r="H42" s="141">
        <v>5</v>
      </c>
      <c r="I42" s="28" t="s">
        <v>968</v>
      </c>
      <c r="J42" s="141" t="s">
        <v>1096</v>
      </c>
      <c r="K42" s="141">
        <v>5</v>
      </c>
      <c r="L42" s="144">
        <v>1500000</v>
      </c>
      <c r="M42" s="46" t="s">
        <v>933</v>
      </c>
      <c r="N42" s="30" t="s">
        <v>339</v>
      </c>
      <c r="O42" s="28" t="s">
        <v>968</v>
      </c>
    </row>
    <row r="43" spans="1:16" ht="35.25" customHeight="1" x14ac:dyDescent="0.25">
      <c r="A43" s="350" t="s">
        <v>1338</v>
      </c>
      <c r="B43" s="138" t="s">
        <v>1076</v>
      </c>
      <c r="C43" s="27" t="s">
        <v>13</v>
      </c>
      <c r="D43" s="28" t="s">
        <v>14</v>
      </c>
      <c r="E43" s="139" t="s">
        <v>1097</v>
      </c>
      <c r="F43" s="143" t="s">
        <v>1079</v>
      </c>
      <c r="G43" s="141" t="s">
        <v>1098</v>
      </c>
      <c r="H43" s="141">
        <v>20</v>
      </c>
      <c r="I43" s="28" t="s">
        <v>968</v>
      </c>
      <c r="J43" s="141" t="s">
        <v>1098</v>
      </c>
      <c r="K43" s="141">
        <v>20</v>
      </c>
      <c r="L43" s="144">
        <v>2000000</v>
      </c>
      <c r="M43" s="46" t="s">
        <v>933</v>
      </c>
      <c r="N43" s="30" t="s">
        <v>339</v>
      </c>
      <c r="O43" s="28" t="s">
        <v>968</v>
      </c>
      <c r="P43" s="111"/>
    </row>
    <row r="44" spans="1:16" ht="101.25" customHeight="1" x14ac:dyDescent="0.25">
      <c r="A44" s="350" t="s">
        <v>1338</v>
      </c>
      <c r="B44" s="138" t="s">
        <v>1076</v>
      </c>
      <c r="C44" s="27" t="s">
        <v>13</v>
      </c>
      <c r="D44" s="28" t="s">
        <v>14</v>
      </c>
      <c r="E44" s="139" t="s">
        <v>1099</v>
      </c>
      <c r="F44" s="143" t="s">
        <v>1079</v>
      </c>
      <c r="G44" s="141" t="s">
        <v>1100</v>
      </c>
      <c r="H44" s="141">
        <v>5</v>
      </c>
      <c r="I44" s="28" t="s">
        <v>968</v>
      </c>
      <c r="J44" s="141" t="s">
        <v>1100</v>
      </c>
      <c r="K44" s="141">
        <v>5</v>
      </c>
      <c r="L44" s="144">
        <v>5000000</v>
      </c>
      <c r="M44" s="46" t="s">
        <v>933</v>
      </c>
      <c r="N44" s="30" t="s">
        <v>339</v>
      </c>
      <c r="O44" s="28" t="s">
        <v>968</v>
      </c>
    </row>
    <row r="45" spans="1:16" ht="35.25" customHeight="1" x14ac:dyDescent="0.25">
      <c r="A45" s="350" t="s">
        <v>1338</v>
      </c>
      <c r="B45" s="138" t="s">
        <v>1076</v>
      </c>
      <c r="C45" s="27" t="s">
        <v>13</v>
      </c>
      <c r="D45" s="28" t="s">
        <v>14</v>
      </c>
      <c r="E45" s="139" t="s">
        <v>1101</v>
      </c>
      <c r="F45" s="143" t="s">
        <v>1079</v>
      </c>
      <c r="G45" s="143" t="s">
        <v>1102</v>
      </c>
      <c r="H45" s="141">
        <v>1</v>
      </c>
      <c r="I45" s="28" t="s">
        <v>968</v>
      </c>
      <c r="J45" s="143" t="s">
        <v>1102</v>
      </c>
      <c r="K45" s="141">
        <v>1</v>
      </c>
      <c r="L45" s="144">
        <v>30000000</v>
      </c>
      <c r="M45" s="46" t="s">
        <v>933</v>
      </c>
      <c r="N45" s="30" t="s">
        <v>339</v>
      </c>
      <c r="O45" s="28" t="s">
        <v>968</v>
      </c>
    </row>
    <row r="46" spans="1:16" ht="35.25" customHeight="1" x14ac:dyDescent="0.25">
      <c r="A46" s="350" t="s">
        <v>1338</v>
      </c>
      <c r="B46" s="138" t="s">
        <v>1076</v>
      </c>
      <c r="C46" s="27" t="s">
        <v>13</v>
      </c>
      <c r="D46" s="28" t="s">
        <v>14</v>
      </c>
      <c r="E46" s="139" t="s">
        <v>1103</v>
      </c>
      <c r="F46" s="143" t="s">
        <v>1079</v>
      </c>
      <c r="G46" s="143" t="s">
        <v>1104</v>
      </c>
      <c r="H46" s="141">
        <v>2</v>
      </c>
      <c r="I46" s="28" t="s">
        <v>968</v>
      </c>
      <c r="J46" s="143" t="s">
        <v>1104</v>
      </c>
      <c r="K46" s="141">
        <v>2</v>
      </c>
      <c r="L46" s="144">
        <v>7000000</v>
      </c>
      <c r="M46" s="46" t="s">
        <v>933</v>
      </c>
      <c r="N46" s="30" t="s">
        <v>339</v>
      </c>
      <c r="O46" s="28" t="s">
        <v>968</v>
      </c>
    </row>
    <row r="47" spans="1:16" ht="35.25" customHeight="1" x14ac:dyDescent="0.25">
      <c r="A47" s="350" t="s">
        <v>1338</v>
      </c>
      <c r="B47" s="138" t="s">
        <v>1076</v>
      </c>
      <c r="C47" s="27" t="s">
        <v>13</v>
      </c>
      <c r="D47" s="28" t="s">
        <v>14</v>
      </c>
      <c r="E47" s="139" t="s">
        <v>1105</v>
      </c>
      <c r="F47" s="143" t="s">
        <v>1079</v>
      </c>
      <c r="G47" s="143" t="s">
        <v>1106</v>
      </c>
      <c r="H47" s="141">
        <v>2</v>
      </c>
      <c r="I47" s="28" t="s">
        <v>968</v>
      </c>
      <c r="J47" s="143" t="s">
        <v>1106</v>
      </c>
      <c r="K47" s="141">
        <v>2</v>
      </c>
      <c r="L47" s="144">
        <v>3000000</v>
      </c>
      <c r="M47" s="46" t="s">
        <v>933</v>
      </c>
      <c r="N47" s="30" t="s">
        <v>339</v>
      </c>
      <c r="O47" s="28" t="s">
        <v>968</v>
      </c>
    </row>
    <row r="48" spans="1:16" ht="35.25" customHeight="1" x14ac:dyDescent="0.25">
      <c r="A48" s="350" t="s">
        <v>1338</v>
      </c>
      <c r="B48" s="138" t="s">
        <v>1076</v>
      </c>
      <c r="C48" s="27" t="s">
        <v>13</v>
      </c>
      <c r="D48" s="28" t="s">
        <v>14</v>
      </c>
      <c r="E48" s="139" t="s">
        <v>1107</v>
      </c>
      <c r="F48" s="143" t="s">
        <v>1079</v>
      </c>
      <c r="G48" s="143" t="s">
        <v>1108</v>
      </c>
      <c r="H48" s="141">
        <v>2</v>
      </c>
      <c r="I48" s="28" t="s">
        <v>968</v>
      </c>
      <c r="J48" s="143" t="s">
        <v>1108</v>
      </c>
      <c r="K48" s="141">
        <v>2</v>
      </c>
      <c r="L48" s="144">
        <v>2000000</v>
      </c>
      <c r="M48" s="46" t="s">
        <v>933</v>
      </c>
      <c r="N48" s="30" t="s">
        <v>339</v>
      </c>
      <c r="O48" s="28" t="s">
        <v>968</v>
      </c>
    </row>
    <row r="49" spans="1:15" ht="35.25" customHeight="1" x14ac:dyDescent="0.25">
      <c r="A49" s="350" t="s">
        <v>1338</v>
      </c>
      <c r="B49" s="138" t="s">
        <v>1076</v>
      </c>
      <c r="C49" s="27" t="s">
        <v>13</v>
      </c>
      <c r="D49" s="28" t="s">
        <v>14</v>
      </c>
      <c r="E49" s="139" t="s">
        <v>1109</v>
      </c>
      <c r="F49" s="143" t="s">
        <v>1079</v>
      </c>
      <c r="G49" s="143" t="s">
        <v>1110</v>
      </c>
      <c r="H49" s="141">
        <v>2</v>
      </c>
      <c r="I49" s="28" t="s">
        <v>968</v>
      </c>
      <c r="J49" s="143" t="s">
        <v>1110</v>
      </c>
      <c r="K49" s="141">
        <v>2</v>
      </c>
      <c r="L49" s="144">
        <v>2000000</v>
      </c>
      <c r="M49" s="46" t="s">
        <v>933</v>
      </c>
      <c r="N49" s="30" t="s">
        <v>339</v>
      </c>
      <c r="O49" s="28" t="s">
        <v>968</v>
      </c>
    </row>
    <row r="50" spans="1:15" ht="35.25" customHeight="1" x14ac:dyDescent="0.25">
      <c r="A50" s="184"/>
      <c r="B50" s="120" t="s">
        <v>1076</v>
      </c>
      <c r="C50" s="121" t="s">
        <v>13</v>
      </c>
      <c r="D50" s="82" t="s">
        <v>14</v>
      </c>
      <c r="E50" s="334" t="s">
        <v>1111</v>
      </c>
      <c r="F50" s="122" t="s">
        <v>1112</v>
      </c>
      <c r="G50" s="123"/>
      <c r="H50" s="124"/>
      <c r="I50" s="82" t="s">
        <v>1135</v>
      </c>
      <c r="J50" s="82"/>
      <c r="K50" s="82"/>
      <c r="L50" s="125">
        <v>726480567.49000001</v>
      </c>
      <c r="M50" s="126" t="s">
        <v>933</v>
      </c>
      <c r="N50" s="127" t="s">
        <v>339</v>
      </c>
      <c r="O50" s="82" t="s">
        <v>967</v>
      </c>
    </row>
    <row r="51" spans="1:15" ht="35.25" customHeight="1" x14ac:dyDescent="0.25">
      <c r="A51" s="184"/>
      <c r="B51" s="120" t="s">
        <v>1076</v>
      </c>
      <c r="C51" s="121" t="s">
        <v>13</v>
      </c>
      <c r="D51" s="82" t="s">
        <v>14</v>
      </c>
      <c r="E51" s="334" t="s">
        <v>1111</v>
      </c>
      <c r="F51" s="122" t="s">
        <v>1113</v>
      </c>
      <c r="G51" s="123"/>
      <c r="H51" s="124"/>
      <c r="I51" s="82" t="s">
        <v>1136</v>
      </c>
      <c r="J51" s="82"/>
      <c r="K51" s="82"/>
      <c r="L51" s="125">
        <v>3547900698.2136402</v>
      </c>
      <c r="M51" s="126" t="s">
        <v>933</v>
      </c>
      <c r="N51" s="127" t="s">
        <v>339</v>
      </c>
      <c r="O51" s="82" t="s">
        <v>967</v>
      </c>
    </row>
    <row r="52" spans="1:15" ht="35.25" customHeight="1" x14ac:dyDescent="0.25">
      <c r="A52" s="350" t="s">
        <v>1343</v>
      </c>
      <c r="B52" s="76" t="s">
        <v>139</v>
      </c>
      <c r="C52" s="76" t="s">
        <v>140</v>
      </c>
      <c r="D52" s="75" t="s">
        <v>14</v>
      </c>
      <c r="E52" s="75" t="s">
        <v>127</v>
      </c>
      <c r="F52" s="75" t="s">
        <v>949</v>
      </c>
      <c r="G52" s="75">
        <f>K52*4</f>
        <v>120</v>
      </c>
      <c r="H52" s="75" t="s">
        <v>375</v>
      </c>
      <c r="I52" s="76" t="s">
        <v>128</v>
      </c>
      <c r="J52" s="75" t="s">
        <v>129</v>
      </c>
      <c r="K52" s="75">
        <v>30</v>
      </c>
      <c r="L52" s="78">
        <v>360000</v>
      </c>
      <c r="M52" s="99" t="s">
        <v>80</v>
      </c>
      <c r="N52" s="80" t="s">
        <v>339</v>
      </c>
      <c r="O52" s="75" t="s">
        <v>967</v>
      </c>
    </row>
    <row r="53" spans="1:15" ht="35.25" customHeight="1" x14ac:dyDescent="0.25">
      <c r="A53" s="350" t="s">
        <v>1343</v>
      </c>
      <c r="B53" s="76" t="s">
        <v>139</v>
      </c>
      <c r="C53" s="76" t="s">
        <v>140</v>
      </c>
      <c r="D53" s="75" t="s">
        <v>14</v>
      </c>
      <c r="E53" s="75" t="s">
        <v>130</v>
      </c>
      <c r="F53" s="75" t="s">
        <v>609</v>
      </c>
      <c r="G53" s="75">
        <f>K53</f>
        <v>25</v>
      </c>
      <c r="H53" s="75" t="s">
        <v>993</v>
      </c>
      <c r="I53" s="76" t="s">
        <v>131</v>
      </c>
      <c r="J53" s="75">
        <v>1</v>
      </c>
      <c r="K53" s="75">
        <v>25</v>
      </c>
      <c r="L53" s="78">
        <v>12500</v>
      </c>
      <c r="M53" s="99" t="s">
        <v>80</v>
      </c>
      <c r="N53" s="80" t="s">
        <v>339</v>
      </c>
      <c r="O53" s="75" t="s">
        <v>967</v>
      </c>
    </row>
    <row r="54" spans="1:15" ht="35.25" customHeight="1" x14ac:dyDescent="0.25">
      <c r="A54" s="350" t="s">
        <v>1343</v>
      </c>
      <c r="B54" s="76" t="s">
        <v>139</v>
      </c>
      <c r="C54" s="76" t="s">
        <v>140</v>
      </c>
      <c r="D54" s="75" t="s">
        <v>14</v>
      </c>
      <c r="E54" s="75" t="s">
        <v>130</v>
      </c>
      <c r="F54" s="75" t="s">
        <v>609</v>
      </c>
      <c r="G54" s="75">
        <f>K54</f>
        <v>5</v>
      </c>
      <c r="H54" s="75" t="s">
        <v>993</v>
      </c>
      <c r="I54" s="76" t="s">
        <v>132</v>
      </c>
      <c r="J54" s="75">
        <v>1</v>
      </c>
      <c r="K54" s="75">
        <v>5</v>
      </c>
      <c r="L54" s="78">
        <v>4000</v>
      </c>
      <c r="M54" s="99" t="s">
        <v>80</v>
      </c>
      <c r="N54" s="80" t="s">
        <v>339</v>
      </c>
      <c r="O54" s="75" t="s">
        <v>967</v>
      </c>
    </row>
    <row r="55" spans="1:15" ht="35.25" customHeight="1" x14ac:dyDescent="0.25">
      <c r="A55" s="350" t="s">
        <v>1343</v>
      </c>
      <c r="B55" s="76" t="s">
        <v>139</v>
      </c>
      <c r="C55" s="76" t="s">
        <v>140</v>
      </c>
      <c r="D55" s="75" t="s">
        <v>14</v>
      </c>
      <c r="E55" s="75" t="s">
        <v>133</v>
      </c>
      <c r="F55" s="75" t="s">
        <v>972</v>
      </c>
      <c r="G55" s="75">
        <v>500</v>
      </c>
      <c r="H55" s="75" t="s">
        <v>17</v>
      </c>
      <c r="I55" s="76" t="s">
        <v>134</v>
      </c>
      <c r="J55" s="75">
        <v>1</v>
      </c>
      <c r="K55" s="75">
        <v>5</v>
      </c>
      <c r="L55" s="78">
        <v>25000</v>
      </c>
      <c r="M55" s="99" t="s">
        <v>80</v>
      </c>
      <c r="N55" s="80" t="s">
        <v>339</v>
      </c>
      <c r="O55" s="75" t="s">
        <v>967</v>
      </c>
    </row>
    <row r="56" spans="1:15" ht="35.25" customHeight="1" x14ac:dyDescent="0.25">
      <c r="A56" s="350" t="s">
        <v>1343</v>
      </c>
      <c r="B56" s="76" t="s">
        <v>139</v>
      </c>
      <c r="C56" s="76" t="s">
        <v>140</v>
      </c>
      <c r="D56" s="75" t="s">
        <v>14</v>
      </c>
      <c r="E56" s="75" t="s">
        <v>135</v>
      </c>
      <c r="F56" s="75" t="s">
        <v>200</v>
      </c>
      <c r="G56" s="75">
        <v>500</v>
      </c>
      <c r="H56" s="75" t="s">
        <v>488</v>
      </c>
      <c r="I56" s="76" t="s">
        <v>136</v>
      </c>
      <c r="J56" s="75">
        <v>1</v>
      </c>
      <c r="K56" s="75">
        <v>5</v>
      </c>
      <c r="L56" s="78">
        <v>20000</v>
      </c>
      <c r="M56" s="99" t="s">
        <v>80</v>
      </c>
      <c r="N56" s="80" t="s">
        <v>339</v>
      </c>
      <c r="O56" s="75" t="s">
        <v>967</v>
      </c>
    </row>
    <row r="57" spans="1:15" ht="35.25" customHeight="1" x14ac:dyDescent="0.25">
      <c r="A57" s="350" t="s">
        <v>1359</v>
      </c>
      <c r="B57" s="31" t="s">
        <v>505</v>
      </c>
      <c r="C57" s="31" t="s">
        <v>888</v>
      </c>
      <c r="D57" s="32" t="s">
        <v>14</v>
      </c>
      <c r="E57" s="32" t="s">
        <v>520</v>
      </c>
      <c r="F57" s="31" t="s">
        <v>1190</v>
      </c>
      <c r="G57" s="32" t="s">
        <v>511</v>
      </c>
      <c r="H57" s="32">
        <v>200</v>
      </c>
      <c r="I57" s="31" t="s">
        <v>1190</v>
      </c>
      <c r="J57" s="32" t="s">
        <v>511</v>
      </c>
      <c r="K57" s="32">
        <v>200</v>
      </c>
      <c r="L57" s="207">
        <v>540000000</v>
      </c>
      <c r="M57" s="208" t="s">
        <v>933</v>
      </c>
      <c r="N57" s="34" t="s">
        <v>339</v>
      </c>
      <c r="O57" s="32" t="s">
        <v>970</v>
      </c>
    </row>
    <row r="58" spans="1:15" ht="66.75" customHeight="1" x14ac:dyDescent="0.25">
      <c r="A58" s="350" t="s">
        <v>1367</v>
      </c>
      <c r="B58" s="31" t="s">
        <v>505</v>
      </c>
      <c r="C58" s="31" t="s">
        <v>888</v>
      </c>
      <c r="D58" s="32" t="s">
        <v>14</v>
      </c>
      <c r="E58" s="210" t="s">
        <v>531</v>
      </c>
      <c r="F58" s="31" t="s">
        <v>519</v>
      </c>
      <c r="G58" s="32" t="s">
        <v>511</v>
      </c>
      <c r="H58" s="32">
        <v>5000</v>
      </c>
      <c r="I58" s="209" t="s">
        <v>519</v>
      </c>
      <c r="J58" s="210" t="s">
        <v>511</v>
      </c>
      <c r="K58" s="210">
        <v>5000</v>
      </c>
      <c r="L58" s="8">
        <v>3240000000</v>
      </c>
      <c r="M58" s="212" t="s">
        <v>933</v>
      </c>
      <c r="N58" s="213" t="s">
        <v>339</v>
      </c>
      <c r="O58" s="210" t="s">
        <v>970</v>
      </c>
    </row>
    <row r="59" spans="1:15" ht="35.25" customHeight="1" x14ac:dyDescent="0.25">
      <c r="A59" s="350" t="s">
        <v>1345</v>
      </c>
      <c r="B59" s="76" t="s">
        <v>79</v>
      </c>
      <c r="C59" s="75" t="s">
        <v>888</v>
      </c>
      <c r="D59" s="75" t="s">
        <v>14</v>
      </c>
      <c r="E59" s="75" t="s">
        <v>82</v>
      </c>
      <c r="F59" s="76"/>
      <c r="G59" s="76"/>
      <c r="H59" s="76"/>
      <c r="I59" s="76" t="s">
        <v>83</v>
      </c>
      <c r="J59" s="75">
        <v>1</v>
      </c>
      <c r="K59" s="75" t="s">
        <v>123</v>
      </c>
      <c r="L59" s="78" t="s">
        <v>76</v>
      </c>
      <c r="M59" s="99" t="s">
        <v>933</v>
      </c>
      <c r="N59" s="80" t="s">
        <v>339</v>
      </c>
      <c r="O59" s="75" t="s">
        <v>111</v>
      </c>
    </row>
    <row r="60" spans="1:15" ht="35.25" customHeight="1" x14ac:dyDescent="0.25">
      <c r="A60" s="350" t="s">
        <v>1343</v>
      </c>
      <c r="B60" s="76" t="s">
        <v>79</v>
      </c>
      <c r="C60" s="76" t="s">
        <v>888</v>
      </c>
      <c r="D60" s="75" t="s">
        <v>14</v>
      </c>
      <c r="E60" s="75" t="s">
        <v>90</v>
      </c>
      <c r="F60" s="75" t="s">
        <v>89</v>
      </c>
      <c r="G60" s="75">
        <f>K60</f>
        <v>6000</v>
      </c>
      <c r="H60" s="75" t="s">
        <v>488</v>
      </c>
      <c r="I60" s="76" t="s">
        <v>91</v>
      </c>
      <c r="J60" s="75" t="s">
        <v>89</v>
      </c>
      <c r="K60" s="75">
        <f>3000+3000</f>
        <v>6000</v>
      </c>
      <c r="L60" s="78">
        <f>500000000+500000000</f>
        <v>1000000000</v>
      </c>
      <c r="M60" s="99" t="s">
        <v>933</v>
      </c>
      <c r="N60" s="80" t="s">
        <v>339</v>
      </c>
      <c r="O60" s="75" t="s">
        <v>967</v>
      </c>
    </row>
    <row r="61" spans="1:15" ht="35.25" customHeight="1" x14ac:dyDescent="0.25">
      <c r="A61" s="184" t="s">
        <v>1330</v>
      </c>
      <c r="B61" s="83" t="s">
        <v>79</v>
      </c>
      <c r="C61" s="83" t="s">
        <v>888</v>
      </c>
      <c r="D61" s="84" t="s">
        <v>14</v>
      </c>
      <c r="E61" s="84" t="s">
        <v>95</v>
      </c>
      <c r="F61" s="83"/>
      <c r="G61" s="83"/>
      <c r="H61" s="83"/>
      <c r="I61" s="83" t="s">
        <v>96</v>
      </c>
      <c r="J61" s="84" t="s">
        <v>43</v>
      </c>
      <c r="K61" s="84">
        <v>2</v>
      </c>
      <c r="L61" s="85">
        <f>9000000*2</f>
        <v>18000000</v>
      </c>
      <c r="M61" s="86" t="s">
        <v>933</v>
      </c>
      <c r="N61" s="87" t="s">
        <v>339</v>
      </c>
      <c r="O61" s="84" t="s">
        <v>910</v>
      </c>
    </row>
    <row r="62" spans="1:15" ht="35.25" customHeight="1" x14ac:dyDescent="0.25">
      <c r="A62" s="350" t="s">
        <v>1345</v>
      </c>
      <c r="B62" s="76" t="s">
        <v>79</v>
      </c>
      <c r="C62" s="75" t="s">
        <v>888</v>
      </c>
      <c r="D62" s="75" t="s">
        <v>14</v>
      </c>
      <c r="E62" s="75" t="s">
        <v>97</v>
      </c>
      <c r="F62" s="76"/>
      <c r="G62" s="76"/>
      <c r="H62" s="76"/>
      <c r="I62" s="76" t="s">
        <v>98</v>
      </c>
      <c r="J62" s="75" t="s">
        <v>99</v>
      </c>
      <c r="K62" s="75">
        <v>10</v>
      </c>
      <c r="L62" s="78">
        <v>50000000</v>
      </c>
      <c r="M62" s="99" t="s">
        <v>933</v>
      </c>
      <c r="N62" s="80" t="s">
        <v>339</v>
      </c>
      <c r="O62" s="75" t="s">
        <v>111</v>
      </c>
    </row>
    <row r="63" spans="1:15" ht="35.25" customHeight="1" x14ac:dyDescent="0.25">
      <c r="A63" s="350" t="s">
        <v>1345</v>
      </c>
      <c r="B63" s="76" t="s">
        <v>79</v>
      </c>
      <c r="C63" s="75" t="s">
        <v>888</v>
      </c>
      <c r="D63" s="75" t="s">
        <v>14</v>
      </c>
      <c r="E63" s="75" t="s">
        <v>97</v>
      </c>
      <c r="F63" s="76"/>
      <c r="G63" s="76"/>
      <c r="H63" s="76"/>
      <c r="I63" s="76" t="s">
        <v>98</v>
      </c>
      <c r="J63" s="75" t="s">
        <v>99</v>
      </c>
      <c r="K63" s="75">
        <v>10</v>
      </c>
      <c r="L63" s="78">
        <v>100000000</v>
      </c>
      <c r="M63" s="99" t="s">
        <v>933</v>
      </c>
      <c r="N63" s="80" t="s">
        <v>339</v>
      </c>
      <c r="O63" s="75" t="s">
        <v>111</v>
      </c>
    </row>
    <row r="64" spans="1:15" ht="35.25" customHeight="1" x14ac:dyDescent="0.25">
      <c r="A64" s="184" t="s">
        <v>1330</v>
      </c>
      <c r="B64" s="83" t="s">
        <v>79</v>
      </c>
      <c r="C64" s="83" t="s">
        <v>888</v>
      </c>
      <c r="D64" s="84" t="s">
        <v>14</v>
      </c>
      <c r="E64" s="84" t="s">
        <v>115</v>
      </c>
      <c r="F64" s="83"/>
      <c r="G64" s="83"/>
      <c r="H64" s="83"/>
      <c r="I64" s="83" t="s">
        <v>116</v>
      </c>
      <c r="J64" s="84" t="s">
        <v>43</v>
      </c>
      <c r="K64" s="84">
        <v>51</v>
      </c>
      <c r="L64" s="85">
        <v>42000000</v>
      </c>
      <c r="M64" s="86" t="s">
        <v>933</v>
      </c>
      <c r="N64" s="87" t="s">
        <v>339</v>
      </c>
      <c r="O64" s="84" t="s">
        <v>910</v>
      </c>
    </row>
    <row r="65" spans="1:16" ht="35.25" customHeight="1" x14ac:dyDescent="0.25">
      <c r="A65" s="350" t="s">
        <v>1359</v>
      </c>
      <c r="B65" s="100" t="s">
        <v>79</v>
      </c>
      <c r="C65" s="100" t="s">
        <v>888</v>
      </c>
      <c r="D65" s="101" t="s">
        <v>14</v>
      </c>
      <c r="E65" s="101" t="s">
        <v>1014</v>
      </c>
      <c r="F65" s="101"/>
      <c r="G65" s="101"/>
      <c r="H65" s="101"/>
      <c r="I65" s="100" t="s">
        <v>1015</v>
      </c>
      <c r="J65" s="101" t="s">
        <v>94</v>
      </c>
      <c r="K65" s="101">
        <v>2</v>
      </c>
      <c r="L65" s="110">
        <v>540000000</v>
      </c>
      <c r="M65" s="107" t="s">
        <v>933</v>
      </c>
      <c r="N65" s="108" t="s">
        <v>339</v>
      </c>
      <c r="O65" s="101" t="s">
        <v>970</v>
      </c>
    </row>
    <row r="66" spans="1:16" ht="35.25" customHeight="1" x14ac:dyDescent="0.25">
      <c r="A66" s="350" t="s">
        <v>1355</v>
      </c>
      <c r="B66" s="145" t="s">
        <v>1128</v>
      </c>
      <c r="C66" s="145" t="s">
        <v>1129</v>
      </c>
      <c r="D66" s="146" t="s">
        <v>14</v>
      </c>
      <c r="E66" s="335" t="s">
        <v>1117</v>
      </c>
      <c r="F66" s="148" t="s">
        <v>1118</v>
      </c>
      <c r="G66" s="149" t="s">
        <v>1119</v>
      </c>
      <c r="H66" s="149">
        <v>3</v>
      </c>
      <c r="I66" s="150" t="s">
        <v>1118</v>
      </c>
      <c r="J66" s="151" t="s">
        <v>1119</v>
      </c>
      <c r="K66" s="151">
        <v>3</v>
      </c>
      <c r="L66" s="152">
        <v>3500000</v>
      </c>
      <c r="M66" s="153" t="s">
        <v>933</v>
      </c>
      <c r="N66" s="154" t="s">
        <v>339</v>
      </c>
      <c r="O66" s="146" t="s">
        <v>968</v>
      </c>
    </row>
    <row r="67" spans="1:16" ht="35.25" customHeight="1" x14ac:dyDescent="0.25">
      <c r="A67" s="350" t="s">
        <v>1355</v>
      </c>
      <c r="B67" s="145" t="s">
        <v>1128</v>
      </c>
      <c r="C67" s="145" t="s">
        <v>1129</v>
      </c>
      <c r="D67" s="146" t="s">
        <v>14</v>
      </c>
      <c r="E67" s="335" t="s">
        <v>1120</v>
      </c>
      <c r="F67" s="148" t="s">
        <v>1118</v>
      </c>
      <c r="G67" s="149" t="s">
        <v>1119</v>
      </c>
      <c r="H67" s="149">
        <v>3</v>
      </c>
      <c r="I67" s="150" t="s">
        <v>1118</v>
      </c>
      <c r="J67" s="151" t="s">
        <v>1119</v>
      </c>
      <c r="K67" s="151">
        <v>3</v>
      </c>
      <c r="L67" s="152">
        <v>3500000</v>
      </c>
      <c r="M67" s="153" t="s">
        <v>933</v>
      </c>
      <c r="N67" s="154" t="s">
        <v>339</v>
      </c>
      <c r="O67" s="146" t="s">
        <v>968</v>
      </c>
    </row>
    <row r="68" spans="1:16" ht="35.25" customHeight="1" x14ac:dyDescent="0.25">
      <c r="A68" s="350" t="s">
        <v>1355</v>
      </c>
      <c r="B68" s="145" t="s">
        <v>1128</v>
      </c>
      <c r="C68" s="145" t="s">
        <v>1129</v>
      </c>
      <c r="D68" s="146" t="s">
        <v>14</v>
      </c>
      <c r="E68" s="335" t="s">
        <v>1121</v>
      </c>
      <c r="F68" s="148" t="s">
        <v>1122</v>
      </c>
      <c r="G68" s="149" t="s">
        <v>1119</v>
      </c>
      <c r="H68" s="149">
        <v>12</v>
      </c>
      <c r="I68" s="150" t="s">
        <v>1122</v>
      </c>
      <c r="J68" s="151" t="s">
        <v>1119</v>
      </c>
      <c r="K68" s="151">
        <v>12</v>
      </c>
      <c r="L68" s="152">
        <v>36000000</v>
      </c>
      <c r="M68" s="153" t="s">
        <v>933</v>
      </c>
      <c r="N68" s="154" t="s">
        <v>339</v>
      </c>
      <c r="O68" s="146" t="s">
        <v>968</v>
      </c>
    </row>
    <row r="69" spans="1:16" ht="35.25" customHeight="1" x14ac:dyDescent="0.25">
      <c r="A69" s="350" t="s">
        <v>1340</v>
      </c>
      <c r="B69" s="155" t="s">
        <v>1128</v>
      </c>
      <c r="C69" s="155" t="s">
        <v>1129</v>
      </c>
      <c r="D69" s="156" t="s">
        <v>14</v>
      </c>
      <c r="E69" s="336" t="s">
        <v>1123</v>
      </c>
      <c r="F69" s="158" t="s">
        <v>1124</v>
      </c>
      <c r="G69" s="159" t="s">
        <v>1125</v>
      </c>
      <c r="H69" s="160">
        <v>500000</v>
      </c>
      <c r="I69" s="161" t="s">
        <v>1124</v>
      </c>
      <c r="J69" s="162" t="s">
        <v>1125</v>
      </c>
      <c r="K69" s="163">
        <v>500000</v>
      </c>
      <c r="L69" s="163">
        <v>175000000</v>
      </c>
      <c r="M69" s="164" t="s">
        <v>933</v>
      </c>
      <c r="N69" s="165" t="s">
        <v>339</v>
      </c>
      <c r="O69" s="156" t="s">
        <v>968</v>
      </c>
    </row>
    <row r="70" spans="1:16" ht="60" customHeight="1" x14ac:dyDescent="0.25">
      <c r="A70" s="350" t="s">
        <v>1340</v>
      </c>
      <c r="B70" s="155" t="s">
        <v>1128</v>
      </c>
      <c r="C70" s="155" t="s">
        <v>1129</v>
      </c>
      <c r="D70" s="156" t="s">
        <v>14</v>
      </c>
      <c r="E70" s="336" t="s">
        <v>1126</v>
      </c>
      <c r="F70" s="158" t="s">
        <v>1127</v>
      </c>
      <c r="G70" s="159" t="s">
        <v>1119</v>
      </c>
      <c r="H70" s="160">
        <v>1</v>
      </c>
      <c r="I70" s="161" t="s">
        <v>1127</v>
      </c>
      <c r="J70" s="162" t="s">
        <v>1119</v>
      </c>
      <c r="K70" s="163">
        <v>1</v>
      </c>
      <c r="L70" s="163">
        <v>50000000</v>
      </c>
      <c r="M70" s="164" t="s">
        <v>933</v>
      </c>
      <c r="N70" s="165" t="s">
        <v>339</v>
      </c>
      <c r="O70" s="156" t="s">
        <v>968</v>
      </c>
    </row>
    <row r="71" spans="1:16" ht="60" customHeight="1" x14ac:dyDescent="0.25">
      <c r="A71" s="350" t="s">
        <v>1341</v>
      </c>
      <c r="B71" s="22" t="s">
        <v>1326</v>
      </c>
      <c r="C71" s="20"/>
      <c r="D71" s="20" t="s">
        <v>1322</v>
      </c>
      <c r="E71" s="36" t="s">
        <v>1327</v>
      </c>
      <c r="F71" s="20"/>
      <c r="G71" s="20"/>
      <c r="H71" s="20"/>
      <c r="I71" s="35"/>
      <c r="J71" s="38"/>
      <c r="K71" s="38"/>
      <c r="L71" s="47">
        <v>3596871208.8000002</v>
      </c>
      <c r="M71" s="26" t="s">
        <v>933</v>
      </c>
      <c r="N71" s="26" t="s">
        <v>339</v>
      </c>
      <c r="O71" s="20"/>
    </row>
    <row r="72" spans="1:16" ht="35.25" customHeight="1" x14ac:dyDescent="0.25">
      <c r="A72" s="350" t="s">
        <v>1346</v>
      </c>
      <c r="B72" s="22" t="s">
        <v>1325</v>
      </c>
      <c r="C72" s="20"/>
      <c r="D72" s="20" t="s">
        <v>1322</v>
      </c>
      <c r="E72" s="20" t="s">
        <v>1324</v>
      </c>
      <c r="F72" s="20"/>
      <c r="G72" s="20"/>
      <c r="H72" s="20"/>
      <c r="I72" s="22" t="s">
        <v>1323</v>
      </c>
      <c r="J72" s="20" t="s">
        <v>638</v>
      </c>
      <c r="K72" s="20">
        <v>185</v>
      </c>
      <c r="L72" s="69">
        <v>42523617.600000001</v>
      </c>
      <c r="M72" s="47" t="s">
        <v>933</v>
      </c>
      <c r="N72" s="26" t="s">
        <v>339</v>
      </c>
      <c r="O72" s="20" t="s">
        <v>966</v>
      </c>
    </row>
    <row r="73" spans="1:16" ht="35.25" customHeight="1" x14ac:dyDescent="0.25">
      <c r="A73" s="350" t="s">
        <v>1338</v>
      </c>
      <c r="B73" s="155" t="s">
        <v>1068</v>
      </c>
      <c r="C73" s="155" t="s">
        <v>1069</v>
      </c>
      <c r="D73" s="156" t="s">
        <v>14</v>
      </c>
      <c r="E73" s="156" t="s">
        <v>1071</v>
      </c>
      <c r="F73" s="156"/>
      <c r="G73" s="156"/>
      <c r="H73" s="156"/>
      <c r="I73" s="156" t="s">
        <v>1073</v>
      </c>
      <c r="J73" s="156" t="s">
        <v>1075</v>
      </c>
      <c r="K73" s="156">
        <v>1</v>
      </c>
      <c r="L73" s="179">
        <v>29360358.300000001</v>
      </c>
      <c r="M73" s="164" t="s">
        <v>933</v>
      </c>
      <c r="N73" s="165" t="s">
        <v>339</v>
      </c>
      <c r="O73" s="156" t="s">
        <v>40</v>
      </c>
    </row>
    <row r="74" spans="1:16" s="67" customFormat="1" ht="35.25" customHeight="1" x14ac:dyDescent="0.25">
      <c r="A74" s="350" t="s">
        <v>1338</v>
      </c>
      <c r="B74" s="155" t="s">
        <v>1068</v>
      </c>
      <c r="C74" s="155" t="s">
        <v>1069</v>
      </c>
      <c r="D74" s="156" t="s">
        <v>14</v>
      </c>
      <c r="E74" s="156" t="s">
        <v>1072</v>
      </c>
      <c r="F74" s="156"/>
      <c r="G74" s="156"/>
      <c r="H74" s="156"/>
      <c r="I74" s="156" t="s">
        <v>1074</v>
      </c>
      <c r="J74" s="156" t="s">
        <v>1075</v>
      </c>
      <c r="K74" s="156">
        <v>1</v>
      </c>
      <c r="L74" s="179">
        <v>10824485.59</v>
      </c>
      <c r="M74" s="164" t="s">
        <v>933</v>
      </c>
      <c r="N74" s="165" t="s">
        <v>339</v>
      </c>
      <c r="O74" s="156" t="s">
        <v>40</v>
      </c>
    </row>
    <row r="75" spans="1:16" ht="35.25" customHeight="1" x14ac:dyDescent="0.25">
      <c r="A75" s="350" t="s">
        <v>1345</v>
      </c>
      <c r="B75" s="76" t="s">
        <v>346</v>
      </c>
      <c r="C75" s="75" t="s">
        <v>347</v>
      </c>
      <c r="D75" s="75" t="s">
        <v>14</v>
      </c>
      <c r="E75" s="75" t="s">
        <v>348</v>
      </c>
      <c r="F75" s="76"/>
      <c r="G75" s="76"/>
      <c r="H75" s="76"/>
      <c r="I75" s="76" t="s">
        <v>349</v>
      </c>
      <c r="J75" s="75" t="s">
        <v>350</v>
      </c>
      <c r="K75" s="75">
        <v>6</v>
      </c>
      <c r="L75" s="78" t="s">
        <v>76</v>
      </c>
      <c r="M75" s="99" t="s">
        <v>80</v>
      </c>
      <c r="N75" s="80" t="s">
        <v>339</v>
      </c>
      <c r="O75" s="75" t="s">
        <v>111</v>
      </c>
    </row>
    <row r="76" spans="1:16" ht="35.25" customHeight="1" x14ac:dyDescent="0.25">
      <c r="A76" s="350" t="s">
        <v>1345</v>
      </c>
      <c r="B76" s="76" t="s">
        <v>346</v>
      </c>
      <c r="C76" s="75" t="s">
        <v>347</v>
      </c>
      <c r="D76" s="75" t="s">
        <v>14</v>
      </c>
      <c r="E76" s="75" t="s">
        <v>351</v>
      </c>
      <c r="F76" s="76"/>
      <c r="G76" s="76"/>
      <c r="H76" s="76"/>
      <c r="I76" s="76" t="s">
        <v>349</v>
      </c>
      <c r="J76" s="75" t="s">
        <v>350</v>
      </c>
      <c r="K76" s="75">
        <v>2</v>
      </c>
      <c r="L76" s="78" t="s">
        <v>76</v>
      </c>
      <c r="M76" s="99" t="s">
        <v>80</v>
      </c>
      <c r="N76" s="80" t="s">
        <v>339</v>
      </c>
      <c r="O76" s="75" t="s">
        <v>111</v>
      </c>
    </row>
    <row r="77" spans="1:16" ht="35.25" customHeight="1" x14ac:dyDescent="0.25">
      <c r="A77" s="350" t="s">
        <v>1345</v>
      </c>
      <c r="B77" s="76" t="s">
        <v>346</v>
      </c>
      <c r="C77" s="75" t="s">
        <v>347</v>
      </c>
      <c r="D77" s="75" t="s">
        <v>14</v>
      </c>
      <c r="E77" s="75" t="s">
        <v>352</v>
      </c>
      <c r="F77" s="76"/>
      <c r="G77" s="76"/>
      <c r="H77" s="76"/>
      <c r="I77" s="76" t="s">
        <v>349</v>
      </c>
      <c r="J77" s="75" t="s">
        <v>350</v>
      </c>
      <c r="K77" s="75">
        <v>1</v>
      </c>
      <c r="L77" s="78" t="s">
        <v>76</v>
      </c>
      <c r="M77" s="99" t="s">
        <v>80</v>
      </c>
      <c r="N77" s="80" t="s">
        <v>339</v>
      </c>
      <c r="O77" s="75" t="s">
        <v>111</v>
      </c>
    </row>
    <row r="78" spans="1:16" ht="35.25" customHeight="1" x14ac:dyDescent="0.25">
      <c r="A78" s="350" t="s">
        <v>1345</v>
      </c>
      <c r="B78" s="76" t="s">
        <v>346</v>
      </c>
      <c r="C78" s="75" t="s">
        <v>347</v>
      </c>
      <c r="D78" s="75" t="s">
        <v>14</v>
      </c>
      <c r="E78" s="75" t="s">
        <v>353</v>
      </c>
      <c r="F78" s="76"/>
      <c r="G78" s="76"/>
      <c r="H78" s="76"/>
      <c r="I78" s="76" t="s">
        <v>349</v>
      </c>
      <c r="J78" s="75" t="s">
        <v>350</v>
      </c>
      <c r="K78" s="75">
        <v>2</v>
      </c>
      <c r="L78" s="78" t="s">
        <v>76</v>
      </c>
      <c r="M78" s="99" t="s">
        <v>80</v>
      </c>
      <c r="N78" s="80" t="s">
        <v>339</v>
      </c>
      <c r="O78" s="75" t="s">
        <v>111</v>
      </c>
    </row>
    <row r="79" spans="1:16" ht="35.25" customHeight="1" x14ac:dyDescent="0.25">
      <c r="A79" s="350" t="s">
        <v>1345</v>
      </c>
      <c r="B79" s="76" t="s">
        <v>346</v>
      </c>
      <c r="C79" s="75" t="s">
        <v>347</v>
      </c>
      <c r="D79" s="75" t="s">
        <v>14</v>
      </c>
      <c r="E79" s="75" t="s">
        <v>354</v>
      </c>
      <c r="F79" s="76"/>
      <c r="G79" s="76"/>
      <c r="H79" s="76"/>
      <c r="I79" s="76" t="s">
        <v>349</v>
      </c>
      <c r="J79" s="75" t="s">
        <v>350</v>
      </c>
      <c r="K79" s="75">
        <v>4</v>
      </c>
      <c r="L79" s="78" t="s">
        <v>76</v>
      </c>
      <c r="M79" s="99" t="s">
        <v>80</v>
      </c>
      <c r="N79" s="80" t="s">
        <v>339</v>
      </c>
      <c r="O79" s="75" t="s">
        <v>111</v>
      </c>
      <c r="P79" s="178"/>
    </row>
    <row r="80" spans="1:16" ht="35.25" customHeight="1" x14ac:dyDescent="0.25">
      <c r="A80" s="350" t="s">
        <v>1342</v>
      </c>
      <c r="B80" s="155" t="s">
        <v>1134</v>
      </c>
      <c r="C80" s="155" t="s">
        <v>1016</v>
      </c>
      <c r="D80" s="156" t="s">
        <v>14</v>
      </c>
      <c r="E80" s="156" t="s">
        <v>1017</v>
      </c>
      <c r="F80" s="156"/>
      <c r="G80" s="156"/>
      <c r="H80" s="156"/>
      <c r="I80" s="155" t="s">
        <v>1018</v>
      </c>
      <c r="J80" s="162" t="s">
        <v>638</v>
      </c>
      <c r="K80" s="162">
        <v>10</v>
      </c>
      <c r="L80" s="177">
        <f>7000*585*10</f>
        <v>40950000</v>
      </c>
      <c r="M80" s="164" t="s">
        <v>933</v>
      </c>
      <c r="N80" s="165" t="s">
        <v>339</v>
      </c>
      <c r="O80" s="156" t="s">
        <v>968</v>
      </c>
    </row>
    <row r="81" spans="1:16" ht="35.25" customHeight="1" x14ac:dyDescent="0.25">
      <c r="A81" s="350" t="s">
        <v>1342</v>
      </c>
      <c r="B81" s="155" t="s">
        <v>1134</v>
      </c>
      <c r="C81" s="155" t="s">
        <v>1016</v>
      </c>
      <c r="D81" s="156" t="s">
        <v>14</v>
      </c>
      <c r="E81" s="156" t="s">
        <v>1019</v>
      </c>
      <c r="F81" s="156"/>
      <c r="G81" s="156"/>
      <c r="H81" s="156"/>
      <c r="I81" s="155" t="s">
        <v>1020</v>
      </c>
      <c r="J81" s="162" t="s">
        <v>430</v>
      </c>
      <c r="K81" s="162">
        <v>10</v>
      </c>
      <c r="L81" s="177">
        <f>10*585*800</f>
        <v>4680000</v>
      </c>
      <c r="M81" s="164" t="s">
        <v>933</v>
      </c>
      <c r="N81" s="165" t="s">
        <v>339</v>
      </c>
      <c r="O81" s="156" t="s">
        <v>968</v>
      </c>
    </row>
    <row r="82" spans="1:16" ht="35.25" customHeight="1" x14ac:dyDescent="0.25">
      <c r="A82" s="350" t="s">
        <v>1364</v>
      </c>
      <c r="B82" s="100" t="s">
        <v>887</v>
      </c>
      <c r="C82" s="100" t="s">
        <v>888</v>
      </c>
      <c r="D82" s="101" t="s">
        <v>14</v>
      </c>
      <c r="E82" s="101" t="s">
        <v>889</v>
      </c>
      <c r="F82" s="100"/>
      <c r="G82" s="100"/>
      <c r="H82" s="100"/>
      <c r="I82" s="100" t="s">
        <v>890</v>
      </c>
      <c r="J82" s="101" t="s">
        <v>891</v>
      </c>
      <c r="K82" s="101">
        <v>75000</v>
      </c>
      <c r="L82" s="109">
        <v>25000000000</v>
      </c>
      <c r="M82" s="107" t="s">
        <v>80</v>
      </c>
      <c r="N82" s="108" t="s">
        <v>344</v>
      </c>
      <c r="O82" s="101" t="s">
        <v>970</v>
      </c>
    </row>
    <row r="83" spans="1:16" ht="35.25" customHeight="1" x14ac:dyDescent="0.25">
      <c r="A83" s="350" t="s">
        <v>1364</v>
      </c>
      <c r="B83" s="100" t="s">
        <v>887</v>
      </c>
      <c r="C83" s="100" t="s">
        <v>888</v>
      </c>
      <c r="D83" s="101" t="s">
        <v>14</v>
      </c>
      <c r="E83" s="101" t="s">
        <v>892</v>
      </c>
      <c r="F83" s="100"/>
      <c r="G83" s="100"/>
      <c r="H83" s="100"/>
      <c r="I83" s="100" t="s">
        <v>893</v>
      </c>
      <c r="J83" s="101" t="s">
        <v>891</v>
      </c>
      <c r="K83" s="101">
        <v>50976</v>
      </c>
      <c r="L83" s="109">
        <v>5097593458</v>
      </c>
      <c r="M83" s="107" t="s">
        <v>80</v>
      </c>
      <c r="N83" s="108" t="s">
        <v>344</v>
      </c>
      <c r="O83" s="101" t="s">
        <v>970</v>
      </c>
    </row>
    <row r="84" spans="1:16" s="65" customFormat="1" ht="35.25" customHeight="1" x14ac:dyDescent="0.25">
      <c r="A84" s="350" t="s">
        <v>1348</v>
      </c>
      <c r="B84" s="76" t="s">
        <v>887</v>
      </c>
      <c r="C84" s="76" t="s">
        <v>888</v>
      </c>
      <c r="D84" s="75" t="s">
        <v>14</v>
      </c>
      <c r="E84" s="75" t="s">
        <v>900</v>
      </c>
      <c r="F84" s="76"/>
      <c r="G84" s="75">
        <f>K84</f>
        <v>35</v>
      </c>
      <c r="H84" s="75"/>
      <c r="I84" s="76" t="s">
        <v>901</v>
      </c>
      <c r="J84" s="75" t="s">
        <v>902</v>
      </c>
      <c r="K84" s="75">
        <v>35</v>
      </c>
      <c r="L84" s="78">
        <v>984095</v>
      </c>
      <c r="M84" s="99" t="s">
        <v>80</v>
      </c>
      <c r="N84" s="80" t="s">
        <v>344</v>
      </c>
      <c r="O84" s="75" t="s">
        <v>967</v>
      </c>
    </row>
    <row r="85" spans="1:16" s="65" customFormat="1" ht="35.25" customHeight="1" x14ac:dyDescent="0.25">
      <c r="A85" s="350" t="s">
        <v>1348</v>
      </c>
      <c r="B85" s="76" t="s">
        <v>887</v>
      </c>
      <c r="C85" s="76" t="s">
        <v>888</v>
      </c>
      <c r="D85" s="75" t="s">
        <v>14</v>
      </c>
      <c r="E85" s="75" t="s">
        <v>900</v>
      </c>
      <c r="F85" s="76"/>
      <c r="G85" s="75">
        <f>K85</f>
        <v>922</v>
      </c>
      <c r="H85" s="75"/>
      <c r="I85" s="76" t="s">
        <v>903</v>
      </c>
      <c r="J85" s="75" t="s">
        <v>638</v>
      </c>
      <c r="K85" s="75">
        <v>922</v>
      </c>
      <c r="L85" s="78">
        <v>2000000</v>
      </c>
      <c r="M85" s="99" t="s">
        <v>80</v>
      </c>
      <c r="N85" s="80" t="s">
        <v>344</v>
      </c>
      <c r="O85" s="75" t="s">
        <v>967</v>
      </c>
    </row>
    <row r="86" spans="1:16" s="65" customFormat="1" ht="35.25" customHeight="1" x14ac:dyDescent="0.25">
      <c r="A86" s="350" t="s">
        <v>1348</v>
      </c>
      <c r="B86" s="76" t="s">
        <v>887</v>
      </c>
      <c r="C86" s="76" t="s">
        <v>888</v>
      </c>
      <c r="D86" s="75" t="s">
        <v>14</v>
      </c>
      <c r="E86" s="75" t="s">
        <v>904</v>
      </c>
      <c r="F86" s="76"/>
      <c r="G86" s="75">
        <f>K86</f>
        <v>40</v>
      </c>
      <c r="H86" s="75"/>
      <c r="I86" s="76" t="s">
        <v>905</v>
      </c>
      <c r="J86" s="75" t="s">
        <v>906</v>
      </c>
      <c r="K86" s="75">
        <v>40</v>
      </c>
      <c r="L86" s="78">
        <v>1000000</v>
      </c>
      <c r="M86" s="99" t="s">
        <v>80</v>
      </c>
      <c r="N86" s="80" t="s">
        <v>344</v>
      </c>
      <c r="O86" s="75" t="s">
        <v>967</v>
      </c>
    </row>
    <row r="87" spans="1:16" s="65" customFormat="1" ht="35.25" customHeight="1" x14ac:dyDescent="0.25">
      <c r="A87" s="350" t="s">
        <v>1348</v>
      </c>
      <c r="B87" s="76" t="s">
        <v>887</v>
      </c>
      <c r="C87" s="76" t="s">
        <v>888</v>
      </c>
      <c r="D87" s="75" t="s">
        <v>14</v>
      </c>
      <c r="E87" s="75" t="s">
        <v>904</v>
      </c>
      <c r="F87" s="76"/>
      <c r="G87" s="75">
        <f>K87</f>
        <v>3</v>
      </c>
      <c r="H87" s="75"/>
      <c r="I87" s="76" t="s">
        <v>200</v>
      </c>
      <c r="J87" s="75" t="s">
        <v>907</v>
      </c>
      <c r="K87" s="75">
        <v>3</v>
      </c>
      <c r="L87" s="78">
        <v>380000</v>
      </c>
      <c r="M87" s="99" t="s">
        <v>80</v>
      </c>
      <c r="N87" s="80" t="s">
        <v>344</v>
      </c>
      <c r="O87" s="75" t="s">
        <v>967</v>
      </c>
    </row>
    <row r="88" spans="1:16" s="65" customFormat="1" ht="35.25" customHeight="1" x14ac:dyDescent="0.25">
      <c r="A88" s="350" t="s">
        <v>1362</v>
      </c>
      <c r="B88" s="100" t="s">
        <v>887</v>
      </c>
      <c r="C88" s="100" t="s">
        <v>888</v>
      </c>
      <c r="D88" s="101" t="s">
        <v>14</v>
      </c>
      <c r="E88" s="101" t="s">
        <v>1010</v>
      </c>
      <c r="F88" s="101"/>
      <c r="G88" s="101"/>
      <c r="H88" s="101"/>
      <c r="I88" s="100" t="s">
        <v>1009</v>
      </c>
      <c r="J88" s="101"/>
      <c r="K88" s="101"/>
      <c r="L88" s="110">
        <v>5000000000</v>
      </c>
      <c r="M88" s="107" t="s">
        <v>933</v>
      </c>
      <c r="N88" s="108" t="s">
        <v>344</v>
      </c>
      <c r="O88" s="101" t="s">
        <v>970</v>
      </c>
    </row>
    <row r="89" spans="1:16" s="65" customFormat="1" ht="35.25" customHeight="1" x14ac:dyDescent="0.25">
      <c r="A89" s="351" t="s">
        <v>1349</v>
      </c>
      <c r="B89" s="76" t="s">
        <v>314</v>
      </c>
      <c r="C89" s="76" t="s">
        <v>140</v>
      </c>
      <c r="D89" s="75" t="s">
        <v>14</v>
      </c>
      <c r="E89" s="75" t="s">
        <v>295</v>
      </c>
      <c r="F89" s="76"/>
      <c r="G89" s="76"/>
      <c r="H89" s="76"/>
      <c r="I89" s="76" t="s">
        <v>296</v>
      </c>
      <c r="J89" s="75" t="s">
        <v>297</v>
      </c>
      <c r="K89" s="75">
        <v>12</v>
      </c>
      <c r="L89" s="78">
        <v>300000</v>
      </c>
      <c r="M89" s="99" t="s">
        <v>80</v>
      </c>
      <c r="N89" s="80" t="s">
        <v>344</v>
      </c>
      <c r="O89" s="75" t="s">
        <v>967</v>
      </c>
    </row>
    <row r="90" spans="1:16" ht="35.25" customHeight="1" x14ac:dyDescent="0.25">
      <c r="A90" s="351" t="s">
        <v>1349</v>
      </c>
      <c r="B90" s="76" t="s">
        <v>314</v>
      </c>
      <c r="C90" s="76" t="s">
        <v>140</v>
      </c>
      <c r="D90" s="75" t="s">
        <v>20</v>
      </c>
      <c r="E90" s="75" t="s">
        <v>300</v>
      </c>
      <c r="F90" s="76"/>
      <c r="G90" s="76"/>
      <c r="H90" s="76"/>
      <c r="I90" s="76" t="s">
        <v>301</v>
      </c>
      <c r="J90" s="75" t="s">
        <v>302</v>
      </c>
      <c r="K90" s="75">
        <v>100</v>
      </c>
      <c r="L90" s="78">
        <v>100000</v>
      </c>
      <c r="M90" s="99" t="s">
        <v>80</v>
      </c>
      <c r="N90" s="80" t="s">
        <v>344</v>
      </c>
      <c r="O90" s="75" t="s">
        <v>967</v>
      </c>
      <c r="P90" s="13"/>
    </row>
    <row r="91" spans="1:16" s="4" customFormat="1" ht="35.25" customHeight="1" x14ac:dyDescent="0.25">
      <c r="A91" s="351" t="s">
        <v>1349</v>
      </c>
      <c r="B91" s="76" t="s">
        <v>314</v>
      </c>
      <c r="C91" s="76" t="s">
        <v>140</v>
      </c>
      <c r="D91" s="75" t="s">
        <v>14</v>
      </c>
      <c r="E91" s="75" t="s">
        <v>323</v>
      </c>
      <c r="F91" s="76"/>
      <c r="G91" s="76"/>
      <c r="H91" s="76"/>
      <c r="I91" s="76" t="s">
        <v>324</v>
      </c>
      <c r="J91" s="75" t="s">
        <v>325</v>
      </c>
      <c r="K91" s="75">
        <v>2</v>
      </c>
      <c r="L91" s="78">
        <v>6000</v>
      </c>
      <c r="M91" s="99" t="s">
        <v>80</v>
      </c>
      <c r="N91" s="80" t="s">
        <v>344</v>
      </c>
      <c r="O91" s="75" t="s">
        <v>967</v>
      </c>
    </row>
    <row r="92" spans="1:16" s="4" customFormat="1" ht="35.25" customHeight="1" x14ac:dyDescent="0.25">
      <c r="A92" s="351" t="s">
        <v>1349</v>
      </c>
      <c r="B92" s="76" t="s">
        <v>314</v>
      </c>
      <c r="C92" s="76" t="s">
        <v>140</v>
      </c>
      <c r="D92" s="75" t="s">
        <v>14</v>
      </c>
      <c r="E92" s="75" t="s">
        <v>293</v>
      </c>
      <c r="F92" s="76" t="s">
        <v>89</v>
      </c>
      <c r="G92" s="75"/>
      <c r="H92" s="75"/>
      <c r="I92" s="76" t="s">
        <v>294</v>
      </c>
      <c r="J92" s="75" t="s">
        <v>286</v>
      </c>
      <c r="K92" s="75" t="s">
        <v>287</v>
      </c>
      <c r="L92" s="78">
        <v>82000000</v>
      </c>
      <c r="M92" s="99" t="s">
        <v>80</v>
      </c>
      <c r="N92" s="80" t="s">
        <v>344</v>
      </c>
      <c r="O92" s="75" t="s">
        <v>967</v>
      </c>
    </row>
    <row r="93" spans="1:16" s="4" customFormat="1" ht="35.25" customHeight="1" x14ac:dyDescent="0.25">
      <c r="A93" s="351" t="s">
        <v>1349</v>
      </c>
      <c r="B93" s="76" t="s">
        <v>314</v>
      </c>
      <c r="C93" s="76" t="s">
        <v>140</v>
      </c>
      <c r="D93" s="75" t="s">
        <v>14</v>
      </c>
      <c r="E93" s="75" t="s">
        <v>298</v>
      </c>
      <c r="F93" s="76" t="s">
        <v>984</v>
      </c>
      <c r="G93" s="75">
        <f>K93</f>
        <v>50</v>
      </c>
      <c r="H93" s="75"/>
      <c r="I93" s="76" t="s">
        <v>299</v>
      </c>
      <c r="J93" s="75" t="s">
        <v>297</v>
      </c>
      <c r="K93" s="75">
        <v>50</v>
      </c>
      <c r="L93" s="78">
        <v>200000</v>
      </c>
      <c r="M93" s="99" t="s">
        <v>80</v>
      </c>
      <c r="N93" s="80" t="s">
        <v>344</v>
      </c>
      <c r="O93" s="75" t="s">
        <v>967</v>
      </c>
    </row>
    <row r="94" spans="1:16" s="4" customFormat="1" ht="35.25" customHeight="1" x14ac:dyDescent="0.25">
      <c r="A94" s="351" t="s">
        <v>1349</v>
      </c>
      <c r="B94" s="76" t="s">
        <v>314</v>
      </c>
      <c r="C94" s="76" t="s">
        <v>140</v>
      </c>
      <c r="D94" s="75" t="s">
        <v>14</v>
      </c>
      <c r="E94" s="75" t="s">
        <v>320</v>
      </c>
      <c r="F94" s="76" t="s">
        <v>89</v>
      </c>
      <c r="G94" s="75"/>
      <c r="H94" s="75"/>
      <c r="I94" s="76" t="s">
        <v>321</v>
      </c>
      <c r="J94" s="75" t="s">
        <v>286</v>
      </c>
      <c r="K94" s="75" t="s">
        <v>287</v>
      </c>
      <c r="L94" s="78">
        <v>148000000</v>
      </c>
      <c r="M94" s="99" t="s">
        <v>80</v>
      </c>
      <c r="N94" s="80" t="s">
        <v>344</v>
      </c>
      <c r="O94" s="75" t="s">
        <v>967</v>
      </c>
    </row>
    <row r="95" spans="1:16" s="4" customFormat="1" ht="35.25" customHeight="1" x14ac:dyDescent="0.25">
      <c r="A95" s="351" t="s">
        <v>1349</v>
      </c>
      <c r="B95" s="76" t="s">
        <v>314</v>
      </c>
      <c r="C95" s="76" t="s">
        <v>140</v>
      </c>
      <c r="D95" s="75" t="s">
        <v>14</v>
      </c>
      <c r="E95" s="75" t="s">
        <v>295</v>
      </c>
      <c r="F95" s="76" t="s">
        <v>89</v>
      </c>
      <c r="G95" s="75">
        <f>K95</f>
        <v>18</v>
      </c>
      <c r="H95" s="75"/>
      <c r="I95" s="76" t="s">
        <v>296</v>
      </c>
      <c r="J95" s="75" t="s">
        <v>297</v>
      </c>
      <c r="K95" s="75">
        <v>18</v>
      </c>
      <c r="L95" s="78">
        <v>450000</v>
      </c>
      <c r="M95" s="99" t="s">
        <v>80</v>
      </c>
      <c r="N95" s="80" t="s">
        <v>344</v>
      </c>
      <c r="O95" s="75" t="s">
        <v>967</v>
      </c>
    </row>
    <row r="96" spans="1:16" s="4" customFormat="1" ht="35.25" customHeight="1" x14ac:dyDescent="0.25">
      <c r="A96" s="351" t="s">
        <v>1349</v>
      </c>
      <c r="B96" s="76" t="s">
        <v>314</v>
      </c>
      <c r="C96" s="76" t="s">
        <v>140</v>
      </c>
      <c r="D96" s="75" t="s">
        <v>14</v>
      </c>
      <c r="E96" s="75" t="s">
        <v>322</v>
      </c>
      <c r="F96" s="76" t="s">
        <v>984</v>
      </c>
      <c r="G96" s="75">
        <f>K96</f>
        <v>50</v>
      </c>
      <c r="H96" s="75"/>
      <c r="I96" s="76" t="s">
        <v>299</v>
      </c>
      <c r="J96" s="75" t="s">
        <v>297</v>
      </c>
      <c r="K96" s="75">
        <v>50</v>
      </c>
      <c r="L96" s="78">
        <v>400000</v>
      </c>
      <c r="M96" s="99" t="s">
        <v>80</v>
      </c>
      <c r="N96" s="80" t="s">
        <v>344</v>
      </c>
      <c r="O96" s="75" t="s">
        <v>967</v>
      </c>
    </row>
    <row r="97" spans="1:15" s="4" customFormat="1" ht="35.25" customHeight="1" x14ac:dyDescent="0.25">
      <c r="A97" s="351" t="s">
        <v>1349</v>
      </c>
      <c r="B97" s="76" t="s">
        <v>314</v>
      </c>
      <c r="C97" s="76" t="s">
        <v>140</v>
      </c>
      <c r="D97" s="75" t="s">
        <v>14</v>
      </c>
      <c r="E97" s="75" t="s">
        <v>1021</v>
      </c>
      <c r="F97" s="76"/>
      <c r="G97" s="75">
        <f>K97</f>
        <v>400</v>
      </c>
      <c r="H97" s="75"/>
      <c r="I97" s="76" t="s">
        <v>301</v>
      </c>
      <c r="J97" s="75" t="s">
        <v>302</v>
      </c>
      <c r="K97" s="75">
        <v>400</v>
      </c>
      <c r="L97" s="78">
        <v>400000</v>
      </c>
      <c r="M97" s="99" t="s">
        <v>80</v>
      </c>
      <c r="N97" s="80" t="s">
        <v>344</v>
      </c>
      <c r="O97" s="75" t="s">
        <v>967</v>
      </c>
    </row>
    <row r="98" spans="1:15" s="4" customFormat="1" ht="35.25" customHeight="1" x14ac:dyDescent="0.25">
      <c r="A98" s="350" t="s">
        <v>1350</v>
      </c>
      <c r="B98" s="76" t="s">
        <v>314</v>
      </c>
      <c r="C98" s="76" t="s">
        <v>140</v>
      </c>
      <c r="D98" s="75" t="s">
        <v>124</v>
      </c>
      <c r="E98" s="75" t="s">
        <v>1024</v>
      </c>
      <c r="F98" s="76"/>
      <c r="G98" s="76"/>
      <c r="H98" s="76"/>
      <c r="I98" s="76" t="s">
        <v>327</v>
      </c>
      <c r="J98" s="75" t="s">
        <v>328</v>
      </c>
      <c r="K98" s="75" t="s">
        <v>123</v>
      </c>
      <c r="L98" s="78">
        <v>135000000</v>
      </c>
      <c r="M98" s="99" t="s">
        <v>80</v>
      </c>
      <c r="N98" s="80" t="s">
        <v>344</v>
      </c>
      <c r="O98" s="75" t="s">
        <v>969</v>
      </c>
    </row>
    <row r="99" spans="1:15" ht="35.25" customHeight="1" x14ac:dyDescent="0.25">
      <c r="A99" s="20" t="s">
        <v>1332</v>
      </c>
      <c r="B99" s="83" t="s">
        <v>314</v>
      </c>
      <c r="C99" s="83" t="s">
        <v>140</v>
      </c>
      <c r="D99" s="84" t="s">
        <v>14</v>
      </c>
      <c r="E99" s="84" t="s">
        <v>284</v>
      </c>
      <c r="F99" s="83"/>
      <c r="G99" s="83"/>
      <c r="H99" s="83"/>
      <c r="I99" s="83" t="s">
        <v>285</v>
      </c>
      <c r="J99" s="84" t="s">
        <v>286</v>
      </c>
      <c r="K99" s="84" t="s">
        <v>287</v>
      </c>
      <c r="L99" s="85">
        <v>4392321012.3199997</v>
      </c>
      <c r="M99" s="86" t="s">
        <v>80</v>
      </c>
      <c r="N99" s="87" t="s">
        <v>344</v>
      </c>
      <c r="O99" s="84" t="s">
        <v>910</v>
      </c>
    </row>
    <row r="100" spans="1:15" ht="59.25" customHeight="1" x14ac:dyDescent="0.25">
      <c r="A100" s="20" t="s">
        <v>1332</v>
      </c>
      <c r="B100" s="83" t="s">
        <v>314</v>
      </c>
      <c r="C100" s="83" t="s">
        <v>140</v>
      </c>
      <c r="D100" s="84" t="s">
        <v>14</v>
      </c>
      <c r="E100" s="84" t="s">
        <v>303</v>
      </c>
      <c r="F100" s="83"/>
      <c r="G100" s="83"/>
      <c r="H100" s="83"/>
      <c r="I100" s="83" t="s">
        <v>304</v>
      </c>
      <c r="J100" s="84" t="s">
        <v>305</v>
      </c>
      <c r="K100" s="84">
        <v>1</v>
      </c>
      <c r="L100" s="85">
        <v>3000000</v>
      </c>
      <c r="M100" s="86" t="s">
        <v>80</v>
      </c>
      <c r="N100" s="87" t="s">
        <v>344</v>
      </c>
      <c r="O100" s="84" t="s">
        <v>910</v>
      </c>
    </row>
    <row r="101" spans="1:15" ht="59.25" customHeight="1" x14ac:dyDescent="0.25">
      <c r="A101" s="20" t="s">
        <v>1332</v>
      </c>
      <c r="B101" s="83" t="s">
        <v>314</v>
      </c>
      <c r="C101" s="83" t="s">
        <v>140</v>
      </c>
      <c r="D101" s="84" t="s">
        <v>14</v>
      </c>
      <c r="E101" s="84" t="s">
        <v>284</v>
      </c>
      <c r="F101" s="83"/>
      <c r="G101" s="83"/>
      <c r="H101" s="83"/>
      <c r="I101" s="83" t="s">
        <v>318</v>
      </c>
      <c r="J101" s="84" t="s">
        <v>286</v>
      </c>
      <c r="K101" s="84" t="s">
        <v>287</v>
      </c>
      <c r="L101" s="85">
        <v>7906177822.1800003</v>
      </c>
      <c r="M101" s="86" t="s">
        <v>80</v>
      </c>
      <c r="N101" s="87" t="s">
        <v>344</v>
      </c>
      <c r="O101" s="84" t="s">
        <v>910</v>
      </c>
    </row>
    <row r="102" spans="1:15" ht="59.25" customHeight="1" x14ac:dyDescent="0.25">
      <c r="A102" s="20" t="s">
        <v>1332</v>
      </c>
      <c r="B102" s="83" t="s">
        <v>314</v>
      </c>
      <c r="C102" s="83" t="s">
        <v>140</v>
      </c>
      <c r="D102" s="84" t="s">
        <v>14</v>
      </c>
      <c r="E102" s="84" t="s">
        <v>330</v>
      </c>
      <c r="F102" s="83"/>
      <c r="G102" s="83"/>
      <c r="H102" s="83"/>
      <c r="I102" s="84" t="s">
        <v>1022</v>
      </c>
      <c r="J102" s="84" t="s">
        <v>331</v>
      </c>
      <c r="K102" s="84">
        <v>1</v>
      </c>
      <c r="L102" s="85">
        <v>3000000</v>
      </c>
      <c r="M102" s="86" t="s">
        <v>80</v>
      </c>
      <c r="N102" s="87" t="s">
        <v>344</v>
      </c>
      <c r="O102" s="84" t="s">
        <v>910</v>
      </c>
    </row>
    <row r="103" spans="1:15" ht="59.25" customHeight="1" x14ac:dyDescent="0.25">
      <c r="A103" s="20" t="s">
        <v>1332</v>
      </c>
      <c r="B103" s="83" t="s">
        <v>314</v>
      </c>
      <c r="C103" s="83" t="s">
        <v>140</v>
      </c>
      <c r="D103" s="84" t="s">
        <v>14</v>
      </c>
      <c r="E103" s="84" t="s">
        <v>332</v>
      </c>
      <c r="F103" s="83"/>
      <c r="G103" s="83"/>
      <c r="H103" s="83"/>
      <c r="I103" s="84" t="s">
        <v>1023</v>
      </c>
      <c r="J103" s="84" t="s">
        <v>331</v>
      </c>
      <c r="K103" s="84">
        <v>1</v>
      </c>
      <c r="L103" s="85">
        <v>2000000</v>
      </c>
      <c r="M103" s="86" t="s">
        <v>80</v>
      </c>
      <c r="N103" s="87" t="s">
        <v>344</v>
      </c>
      <c r="O103" s="84" t="s">
        <v>910</v>
      </c>
    </row>
    <row r="104" spans="1:15" ht="59.25" customHeight="1" x14ac:dyDescent="0.25">
      <c r="A104" s="351" t="s">
        <v>1351</v>
      </c>
      <c r="B104" s="76" t="s">
        <v>1059</v>
      </c>
      <c r="C104" s="76" t="s">
        <v>140</v>
      </c>
      <c r="D104" s="75" t="s">
        <v>14</v>
      </c>
      <c r="E104" s="75" t="s">
        <v>1025</v>
      </c>
      <c r="F104" s="75"/>
      <c r="G104" s="75"/>
      <c r="H104" s="75"/>
      <c r="I104" s="76" t="s">
        <v>1026</v>
      </c>
      <c r="J104" s="75" t="s">
        <v>1048</v>
      </c>
      <c r="K104" s="75">
        <v>7000</v>
      </c>
      <c r="L104" s="78">
        <v>18970000</v>
      </c>
      <c r="M104" s="99" t="s">
        <v>933</v>
      </c>
      <c r="N104" s="80" t="s">
        <v>344</v>
      </c>
      <c r="O104" s="75" t="s">
        <v>967</v>
      </c>
    </row>
    <row r="105" spans="1:15" ht="59.25" customHeight="1" x14ac:dyDescent="0.25">
      <c r="A105" s="351" t="s">
        <v>1351</v>
      </c>
      <c r="B105" s="76" t="s">
        <v>1059</v>
      </c>
      <c r="C105" s="76" t="s">
        <v>140</v>
      </c>
      <c r="D105" s="75" t="s">
        <v>14</v>
      </c>
      <c r="E105" s="75" t="s">
        <v>1027</v>
      </c>
      <c r="F105" s="75"/>
      <c r="G105" s="75"/>
      <c r="H105" s="75"/>
      <c r="I105" s="76" t="s">
        <v>1028</v>
      </c>
      <c r="J105" s="75" t="s">
        <v>1049</v>
      </c>
      <c r="K105" s="75">
        <v>350</v>
      </c>
      <c r="L105" s="78">
        <v>2107350</v>
      </c>
      <c r="M105" s="99" t="s">
        <v>933</v>
      </c>
      <c r="N105" s="80" t="s">
        <v>344</v>
      </c>
      <c r="O105" s="75" t="s">
        <v>967</v>
      </c>
    </row>
    <row r="106" spans="1:15" ht="59.25" customHeight="1" x14ac:dyDescent="0.25">
      <c r="A106" s="351" t="s">
        <v>1351</v>
      </c>
      <c r="B106" s="76" t="s">
        <v>1059</v>
      </c>
      <c r="C106" s="76" t="s">
        <v>140</v>
      </c>
      <c r="D106" s="75" t="s">
        <v>14</v>
      </c>
      <c r="E106" s="75" t="s">
        <v>1029</v>
      </c>
      <c r="F106" s="75"/>
      <c r="G106" s="75"/>
      <c r="H106" s="75"/>
      <c r="I106" s="76" t="s">
        <v>1030</v>
      </c>
      <c r="J106" s="75" t="s">
        <v>1049</v>
      </c>
      <c r="K106" s="75">
        <v>350</v>
      </c>
      <c r="L106" s="78"/>
      <c r="M106" s="99" t="s">
        <v>933</v>
      </c>
      <c r="N106" s="80" t="s">
        <v>344</v>
      </c>
      <c r="O106" s="75" t="s">
        <v>967</v>
      </c>
    </row>
    <row r="107" spans="1:15" ht="59.25" customHeight="1" x14ac:dyDescent="0.25">
      <c r="A107" s="351" t="s">
        <v>1351</v>
      </c>
      <c r="B107" s="76" t="s">
        <v>1059</v>
      </c>
      <c r="C107" s="76" t="s">
        <v>140</v>
      </c>
      <c r="D107" s="75" t="s">
        <v>14</v>
      </c>
      <c r="E107" s="75" t="s">
        <v>1027</v>
      </c>
      <c r="F107" s="75"/>
      <c r="G107" s="75"/>
      <c r="H107" s="75"/>
      <c r="I107" s="76" t="s">
        <v>1028</v>
      </c>
      <c r="J107" s="75" t="s">
        <v>1049</v>
      </c>
      <c r="K107" s="75">
        <v>24</v>
      </c>
      <c r="L107" s="78">
        <v>144504</v>
      </c>
      <c r="M107" s="99" t="s">
        <v>933</v>
      </c>
      <c r="N107" s="80" t="s">
        <v>344</v>
      </c>
      <c r="O107" s="75" t="s">
        <v>967</v>
      </c>
    </row>
    <row r="108" spans="1:15" ht="59.25" customHeight="1" x14ac:dyDescent="0.25">
      <c r="A108" s="351" t="s">
        <v>1351</v>
      </c>
      <c r="B108" s="76" t="s">
        <v>1059</v>
      </c>
      <c r="C108" s="76" t="s">
        <v>140</v>
      </c>
      <c r="D108" s="75" t="s">
        <v>14</v>
      </c>
      <c r="E108" s="75" t="s">
        <v>1031</v>
      </c>
      <c r="F108" s="75"/>
      <c r="G108" s="75"/>
      <c r="H108" s="75"/>
      <c r="I108" s="76" t="s">
        <v>1032</v>
      </c>
      <c r="J108" s="75" t="s">
        <v>394</v>
      </c>
      <c r="K108" s="75">
        <v>50</v>
      </c>
      <c r="L108" s="78">
        <v>32000</v>
      </c>
      <c r="M108" s="99" t="s">
        <v>933</v>
      </c>
      <c r="N108" s="80" t="s">
        <v>344</v>
      </c>
      <c r="O108" s="75" t="s">
        <v>967</v>
      </c>
    </row>
    <row r="109" spans="1:15" ht="59.25" customHeight="1" x14ac:dyDescent="0.25">
      <c r="A109" s="351" t="s">
        <v>1351</v>
      </c>
      <c r="B109" s="76" t="s">
        <v>1059</v>
      </c>
      <c r="C109" s="76" t="s">
        <v>140</v>
      </c>
      <c r="D109" s="75" t="s">
        <v>14</v>
      </c>
      <c r="E109" s="75" t="s">
        <v>1033</v>
      </c>
      <c r="F109" s="75"/>
      <c r="G109" s="75"/>
      <c r="H109" s="75"/>
      <c r="I109" s="76" t="s">
        <v>1034</v>
      </c>
      <c r="J109" s="75" t="s">
        <v>1050</v>
      </c>
      <c r="K109" s="75">
        <v>15300</v>
      </c>
      <c r="L109" s="78">
        <v>15162300</v>
      </c>
      <c r="M109" s="99" t="s">
        <v>933</v>
      </c>
      <c r="N109" s="80" t="s">
        <v>344</v>
      </c>
      <c r="O109" s="75" t="s">
        <v>967</v>
      </c>
    </row>
    <row r="110" spans="1:15" ht="59.25" customHeight="1" x14ac:dyDescent="0.25">
      <c r="A110" s="351" t="s">
        <v>1351</v>
      </c>
      <c r="B110" s="76" t="s">
        <v>1059</v>
      </c>
      <c r="C110" s="76" t="s">
        <v>140</v>
      </c>
      <c r="D110" s="75" t="s">
        <v>14</v>
      </c>
      <c r="E110" s="75" t="s">
        <v>1035</v>
      </c>
      <c r="F110" s="75"/>
      <c r="G110" s="75"/>
      <c r="H110" s="75"/>
      <c r="I110" s="76" t="s">
        <v>1036</v>
      </c>
      <c r="J110" s="75" t="s">
        <v>1051</v>
      </c>
      <c r="K110" s="75">
        <v>630</v>
      </c>
      <c r="L110" s="78">
        <v>269854.2</v>
      </c>
      <c r="M110" s="99" t="s">
        <v>933</v>
      </c>
      <c r="N110" s="80" t="s">
        <v>344</v>
      </c>
      <c r="O110" s="75" t="s">
        <v>967</v>
      </c>
    </row>
    <row r="111" spans="1:15" ht="35.25" customHeight="1" x14ac:dyDescent="0.25">
      <c r="A111" s="351" t="s">
        <v>1351</v>
      </c>
      <c r="B111" s="76" t="s">
        <v>1059</v>
      </c>
      <c r="C111" s="76" t="s">
        <v>140</v>
      </c>
      <c r="D111" s="75" t="s">
        <v>14</v>
      </c>
      <c r="E111" s="75" t="s">
        <v>1037</v>
      </c>
      <c r="F111" s="75"/>
      <c r="G111" s="75"/>
      <c r="H111" s="75"/>
      <c r="I111" s="76" t="s">
        <v>1038</v>
      </c>
      <c r="J111" s="75" t="s">
        <v>1052</v>
      </c>
      <c r="K111" s="75">
        <v>3060</v>
      </c>
      <c r="L111" s="78">
        <v>13482360</v>
      </c>
      <c r="M111" s="99" t="s">
        <v>933</v>
      </c>
      <c r="N111" s="80" t="s">
        <v>344</v>
      </c>
      <c r="O111" s="75" t="s">
        <v>967</v>
      </c>
    </row>
    <row r="112" spans="1:15" ht="35.25" customHeight="1" x14ac:dyDescent="0.25">
      <c r="A112" s="351" t="s">
        <v>1351</v>
      </c>
      <c r="B112" s="76" t="s">
        <v>1059</v>
      </c>
      <c r="C112" s="76" t="s">
        <v>140</v>
      </c>
      <c r="D112" s="75" t="s">
        <v>14</v>
      </c>
      <c r="E112" s="75" t="s">
        <v>1039</v>
      </c>
      <c r="F112" s="75"/>
      <c r="G112" s="75"/>
      <c r="H112" s="75"/>
      <c r="I112" s="76" t="s">
        <v>1040</v>
      </c>
      <c r="J112" s="75" t="s">
        <v>1053</v>
      </c>
      <c r="K112" s="75">
        <v>9500</v>
      </c>
      <c r="L112" s="78">
        <v>2565000</v>
      </c>
      <c r="M112" s="99" t="s">
        <v>933</v>
      </c>
      <c r="N112" s="80" t="s">
        <v>344</v>
      </c>
      <c r="O112" s="75" t="s">
        <v>967</v>
      </c>
    </row>
    <row r="113" spans="1:15" ht="35.25" customHeight="1" x14ac:dyDescent="0.25">
      <c r="A113" s="351" t="s">
        <v>1351</v>
      </c>
      <c r="B113" s="76" t="s">
        <v>1059</v>
      </c>
      <c r="C113" s="76" t="s">
        <v>140</v>
      </c>
      <c r="D113" s="75" t="s">
        <v>14</v>
      </c>
      <c r="E113" s="75" t="s">
        <v>1041</v>
      </c>
      <c r="F113" s="75"/>
      <c r="G113" s="75"/>
      <c r="H113" s="75"/>
      <c r="I113" s="76" t="s">
        <v>1042</v>
      </c>
      <c r="J113" s="75" t="s">
        <v>1054</v>
      </c>
      <c r="K113" s="75">
        <v>48</v>
      </c>
      <c r="L113" s="78">
        <v>79536</v>
      </c>
      <c r="M113" s="99" t="s">
        <v>933</v>
      </c>
      <c r="N113" s="80" t="s">
        <v>344</v>
      </c>
      <c r="O113" s="75" t="s">
        <v>967</v>
      </c>
    </row>
    <row r="114" spans="1:15" ht="35.25" customHeight="1" x14ac:dyDescent="0.25">
      <c r="A114" s="351" t="s">
        <v>1351</v>
      </c>
      <c r="B114" s="76" t="s">
        <v>1059</v>
      </c>
      <c r="C114" s="76" t="s">
        <v>140</v>
      </c>
      <c r="D114" s="75" t="s">
        <v>14</v>
      </c>
      <c r="E114" s="75" t="s">
        <v>1037</v>
      </c>
      <c r="F114" s="75"/>
      <c r="G114" s="75"/>
      <c r="H114" s="75"/>
      <c r="I114" s="76" t="s">
        <v>1043</v>
      </c>
      <c r="J114" s="75" t="s">
        <v>1055</v>
      </c>
      <c r="K114" s="75">
        <v>6</v>
      </c>
      <c r="L114" s="78">
        <v>37974</v>
      </c>
      <c r="M114" s="99" t="s">
        <v>933</v>
      </c>
      <c r="N114" s="80" t="s">
        <v>344</v>
      </c>
      <c r="O114" s="75" t="s">
        <v>967</v>
      </c>
    </row>
    <row r="115" spans="1:15" ht="35.25" customHeight="1" x14ac:dyDescent="0.25">
      <c r="A115" s="351" t="s">
        <v>1351</v>
      </c>
      <c r="B115" s="76" t="s">
        <v>1059</v>
      </c>
      <c r="C115" s="76" t="s">
        <v>140</v>
      </c>
      <c r="D115" s="75" t="s">
        <v>14</v>
      </c>
      <c r="E115" s="75" t="s">
        <v>1044</v>
      </c>
      <c r="F115" s="75"/>
      <c r="G115" s="75"/>
      <c r="H115" s="75"/>
      <c r="I115" s="76" t="s">
        <v>1045</v>
      </c>
      <c r="J115" s="75" t="s">
        <v>1056</v>
      </c>
      <c r="K115" s="75" t="s">
        <v>1058</v>
      </c>
      <c r="L115" s="78">
        <v>1227410</v>
      </c>
      <c r="M115" s="99" t="s">
        <v>933</v>
      </c>
      <c r="N115" s="80" t="s">
        <v>344</v>
      </c>
      <c r="O115" s="75" t="s">
        <v>967</v>
      </c>
    </row>
    <row r="116" spans="1:15" s="65" customFormat="1" ht="35.25" customHeight="1" x14ac:dyDescent="0.25">
      <c r="A116" s="351" t="s">
        <v>1351</v>
      </c>
      <c r="B116" s="76" t="s">
        <v>1059</v>
      </c>
      <c r="C116" s="76" t="s">
        <v>140</v>
      </c>
      <c r="D116" s="75" t="s">
        <v>14</v>
      </c>
      <c r="E116" s="75" t="s">
        <v>1046</v>
      </c>
      <c r="F116" s="75"/>
      <c r="G116" s="75"/>
      <c r="H116" s="75"/>
      <c r="I116" s="76" t="s">
        <v>1047</v>
      </c>
      <c r="J116" s="75" t="s">
        <v>1057</v>
      </c>
      <c r="K116" s="75"/>
      <c r="L116" s="78">
        <v>508500</v>
      </c>
      <c r="M116" s="99" t="s">
        <v>933</v>
      </c>
      <c r="N116" s="80" t="s">
        <v>344</v>
      </c>
      <c r="O116" s="75" t="s">
        <v>967</v>
      </c>
    </row>
    <row r="117" spans="1:15" s="65" customFormat="1" ht="35.25" customHeight="1" x14ac:dyDescent="0.25">
      <c r="A117" s="351" t="s">
        <v>1351</v>
      </c>
      <c r="B117" s="76" t="s">
        <v>1059</v>
      </c>
      <c r="C117" s="76" t="s">
        <v>140</v>
      </c>
      <c r="D117" s="75" t="s">
        <v>20</v>
      </c>
      <c r="E117" s="75" t="s">
        <v>1060</v>
      </c>
      <c r="F117" s="75"/>
      <c r="G117" s="75"/>
      <c r="H117" s="75"/>
      <c r="I117" s="76" t="s">
        <v>1061</v>
      </c>
      <c r="J117" s="75" t="s">
        <v>1063</v>
      </c>
      <c r="K117" s="75" t="s">
        <v>1064</v>
      </c>
      <c r="L117" s="78">
        <v>300</v>
      </c>
      <c r="M117" s="99" t="s">
        <v>933</v>
      </c>
      <c r="N117" s="80" t="s">
        <v>344</v>
      </c>
      <c r="O117" s="75" t="s">
        <v>967</v>
      </c>
    </row>
    <row r="118" spans="1:15" s="65" customFormat="1" ht="35.25" customHeight="1" x14ac:dyDescent="0.25">
      <c r="A118" s="351" t="s">
        <v>1351</v>
      </c>
      <c r="B118" s="76" t="s">
        <v>1059</v>
      </c>
      <c r="C118" s="76" t="s">
        <v>140</v>
      </c>
      <c r="D118" s="75" t="s">
        <v>20</v>
      </c>
      <c r="E118" s="75" t="s">
        <v>1044</v>
      </c>
      <c r="F118" s="75"/>
      <c r="G118" s="75"/>
      <c r="H118" s="75"/>
      <c r="I118" s="76" t="s">
        <v>1062</v>
      </c>
      <c r="J118" s="112" t="s">
        <v>1056</v>
      </c>
      <c r="K118" s="77" t="s">
        <v>1065</v>
      </c>
      <c r="L118" s="128">
        <v>2454820</v>
      </c>
      <c r="M118" s="99" t="s">
        <v>933</v>
      </c>
      <c r="N118" s="80" t="s">
        <v>344</v>
      </c>
      <c r="O118" s="75" t="s">
        <v>967</v>
      </c>
    </row>
    <row r="119" spans="1:15" ht="35.25" customHeight="1" x14ac:dyDescent="0.25">
      <c r="A119" s="351" t="s">
        <v>1351</v>
      </c>
      <c r="B119" s="76" t="s">
        <v>1059</v>
      </c>
      <c r="C119" s="76" t="s">
        <v>140</v>
      </c>
      <c r="D119" s="75" t="s">
        <v>20</v>
      </c>
      <c r="E119" s="75" t="s">
        <v>1046</v>
      </c>
      <c r="F119" s="75"/>
      <c r="G119" s="75"/>
      <c r="H119" s="75"/>
      <c r="I119" s="76" t="s">
        <v>1046</v>
      </c>
      <c r="J119" s="112" t="s">
        <v>1057</v>
      </c>
      <c r="K119" s="77" t="s">
        <v>1065</v>
      </c>
      <c r="L119" s="128">
        <v>1107000</v>
      </c>
      <c r="M119" s="99" t="s">
        <v>933</v>
      </c>
      <c r="N119" s="80" t="s">
        <v>344</v>
      </c>
      <c r="O119" s="75" t="s">
        <v>967</v>
      </c>
    </row>
    <row r="120" spans="1:15" ht="35.25" customHeight="1" x14ac:dyDescent="0.25">
      <c r="A120" s="350" t="s">
        <v>1356</v>
      </c>
      <c r="B120" s="198" t="s">
        <v>1175</v>
      </c>
      <c r="C120" s="199" t="s">
        <v>1176</v>
      </c>
      <c r="D120" s="199" t="s">
        <v>1177</v>
      </c>
      <c r="E120" s="337" t="s">
        <v>1160</v>
      </c>
      <c r="F120" s="20"/>
      <c r="G120" s="20"/>
      <c r="H120" s="20"/>
      <c r="I120" s="200"/>
      <c r="J120" s="200" t="s">
        <v>1161</v>
      </c>
      <c r="K120" s="200" t="s">
        <v>1162</v>
      </c>
      <c r="L120" s="202">
        <v>172500</v>
      </c>
      <c r="M120" s="203" t="s">
        <v>80</v>
      </c>
      <c r="N120" s="204" t="s">
        <v>339</v>
      </c>
      <c r="O120" s="199"/>
    </row>
    <row r="121" spans="1:15" ht="35.25" customHeight="1" x14ac:dyDescent="0.25">
      <c r="A121" s="350" t="s">
        <v>1356</v>
      </c>
      <c r="B121" s="198" t="s">
        <v>1175</v>
      </c>
      <c r="C121" s="199" t="s">
        <v>1176</v>
      </c>
      <c r="D121" s="199" t="s">
        <v>1177</v>
      </c>
      <c r="E121" s="337" t="s">
        <v>1163</v>
      </c>
      <c r="F121" s="20"/>
      <c r="G121" s="20"/>
      <c r="H121" s="20"/>
      <c r="I121" s="205" t="s">
        <v>1164</v>
      </c>
      <c r="J121" s="200"/>
      <c r="K121" s="200" t="s">
        <v>1162</v>
      </c>
      <c r="L121" s="202">
        <v>287500</v>
      </c>
      <c r="M121" s="203" t="s">
        <v>80</v>
      </c>
      <c r="N121" s="204" t="s">
        <v>339</v>
      </c>
      <c r="O121" s="199"/>
    </row>
    <row r="122" spans="1:15" ht="35.25" customHeight="1" x14ac:dyDescent="0.25">
      <c r="A122" s="350" t="s">
        <v>1356</v>
      </c>
      <c r="B122" s="198" t="s">
        <v>1175</v>
      </c>
      <c r="C122" s="199" t="s">
        <v>1176</v>
      </c>
      <c r="D122" s="199" t="s">
        <v>1177</v>
      </c>
      <c r="E122" s="338" t="s">
        <v>1165</v>
      </c>
      <c r="F122" s="20"/>
      <c r="G122" s="20"/>
      <c r="H122" s="20"/>
      <c r="I122" s="205" t="s">
        <v>1166</v>
      </c>
      <c r="J122" s="200"/>
      <c r="K122" s="200"/>
      <c r="L122" s="202">
        <v>632500</v>
      </c>
      <c r="M122" s="203" t="s">
        <v>80</v>
      </c>
      <c r="N122" s="204" t="s">
        <v>339</v>
      </c>
      <c r="O122" s="199"/>
    </row>
    <row r="123" spans="1:15" ht="35.25" customHeight="1" x14ac:dyDescent="0.25">
      <c r="A123" s="350" t="s">
        <v>1356</v>
      </c>
      <c r="B123" s="198" t="s">
        <v>1175</v>
      </c>
      <c r="C123" s="199" t="s">
        <v>1176</v>
      </c>
      <c r="D123" s="199" t="s">
        <v>1177</v>
      </c>
      <c r="E123" s="338" t="s">
        <v>1167</v>
      </c>
      <c r="F123" s="20"/>
      <c r="G123" s="20"/>
      <c r="H123" s="20"/>
      <c r="I123" s="205" t="s">
        <v>1168</v>
      </c>
      <c r="J123" s="200"/>
      <c r="K123" s="200"/>
      <c r="L123" s="202">
        <v>4600000</v>
      </c>
      <c r="M123" s="203" t="s">
        <v>80</v>
      </c>
      <c r="N123" s="204" t="s">
        <v>339</v>
      </c>
      <c r="O123" s="199"/>
    </row>
    <row r="124" spans="1:15" ht="35.25" customHeight="1" x14ac:dyDescent="0.25">
      <c r="A124" s="350" t="s">
        <v>1356</v>
      </c>
      <c r="B124" s="198" t="s">
        <v>1175</v>
      </c>
      <c r="C124" s="199" t="s">
        <v>1176</v>
      </c>
      <c r="D124" s="199" t="s">
        <v>1177</v>
      </c>
      <c r="E124" s="337" t="s">
        <v>1169</v>
      </c>
      <c r="F124" s="20"/>
      <c r="G124" s="20"/>
      <c r="H124" s="20"/>
      <c r="I124" s="205" t="s">
        <v>1170</v>
      </c>
      <c r="J124" s="200"/>
      <c r="K124" s="200"/>
      <c r="L124" s="202">
        <v>18802500</v>
      </c>
      <c r="M124" s="203" t="s">
        <v>80</v>
      </c>
      <c r="N124" s="204" t="s">
        <v>339</v>
      </c>
      <c r="O124" s="199"/>
    </row>
    <row r="125" spans="1:15" s="4" customFormat="1" ht="35.25" customHeight="1" x14ac:dyDescent="0.25">
      <c r="A125" s="350" t="s">
        <v>1356</v>
      </c>
      <c r="B125" s="198" t="s">
        <v>1175</v>
      </c>
      <c r="C125" s="199" t="s">
        <v>1176</v>
      </c>
      <c r="D125" s="199" t="s">
        <v>1177</v>
      </c>
      <c r="E125" s="337" t="s">
        <v>1171</v>
      </c>
      <c r="F125" s="20"/>
      <c r="G125" s="20"/>
      <c r="H125" s="20"/>
      <c r="I125" s="205" t="s">
        <v>1172</v>
      </c>
      <c r="J125" s="200"/>
      <c r="K125" s="200" t="s">
        <v>1162</v>
      </c>
      <c r="L125" s="202">
        <v>2070000</v>
      </c>
      <c r="M125" s="203" t="s">
        <v>80</v>
      </c>
      <c r="N125" s="204" t="s">
        <v>339</v>
      </c>
      <c r="O125" s="199"/>
    </row>
    <row r="126" spans="1:15" s="4" customFormat="1" ht="35.25" customHeight="1" x14ac:dyDescent="0.25">
      <c r="A126" s="350" t="s">
        <v>1356</v>
      </c>
      <c r="B126" s="198" t="s">
        <v>1175</v>
      </c>
      <c r="C126" s="199" t="s">
        <v>1176</v>
      </c>
      <c r="D126" s="199" t="s">
        <v>1177</v>
      </c>
      <c r="E126" s="337" t="s">
        <v>1173</v>
      </c>
      <c r="F126" s="20"/>
      <c r="G126" s="20"/>
      <c r="H126" s="20"/>
      <c r="I126" s="205" t="s">
        <v>1174</v>
      </c>
      <c r="J126" s="200"/>
      <c r="K126" s="200"/>
      <c r="L126" s="202">
        <v>2587500</v>
      </c>
      <c r="M126" s="203" t="s">
        <v>80</v>
      </c>
      <c r="N126" s="204" t="s">
        <v>339</v>
      </c>
      <c r="O126" s="199"/>
    </row>
    <row r="127" spans="1:15" s="4" customFormat="1" ht="35.25" customHeight="1" x14ac:dyDescent="0.25">
      <c r="A127" s="350" t="s">
        <v>1357</v>
      </c>
      <c r="B127" s="187" t="s">
        <v>1175</v>
      </c>
      <c r="C127" s="188" t="s">
        <v>1176</v>
      </c>
      <c r="D127" s="188" t="s">
        <v>1177</v>
      </c>
      <c r="E127" s="186" t="s">
        <v>1178</v>
      </c>
      <c r="F127" s="74" t="s">
        <v>1179</v>
      </c>
      <c r="G127" s="21" t="s">
        <v>1180</v>
      </c>
      <c r="H127" s="185">
        <v>120000</v>
      </c>
      <c r="I127" s="194" t="s">
        <v>1179</v>
      </c>
      <c r="J127" s="195" t="s">
        <v>1180</v>
      </c>
      <c r="K127" s="190">
        <v>120000</v>
      </c>
      <c r="L127" s="191">
        <v>174600000</v>
      </c>
      <c r="M127" s="192" t="s">
        <v>80</v>
      </c>
      <c r="N127" s="193" t="s">
        <v>339</v>
      </c>
      <c r="O127" s="188"/>
    </row>
    <row r="128" spans="1:15" s="4" customFormat="1" ht="35.25" customHeight="1" x14ac:dyDescent="0.25">
      <c r="A128" s="350" t="s">
        <v>1357</v>
      </c>
      <c r="B128" s="187" t="s">
        <v>1175</v>
      </c>
      <c r="C128" s="188" t="s">
        <v>1176</v>
      </c>
      <c r="D128" s="188" t="s">
        <v>1177</v>
      </c>
      <c r="E128" s="339" t="s">
        <v>1181</v>
      </c>
      <c r="F128" s="74" t="s">
        <v>1182</v>
      </c>
      <c r="G128" s="21" t="s">
        <v>1183</v>
      </c>
      <c r="H128" s="185">
        <v>13715</v>
      </c>
      <c r="I128" s="194" t="s">
        <v>1182</v>
      </c>
      <c r="J128" s="195" t="s">
        <v>1183</v>
      </c>
      <c r="K128" s="190">
        <v>13715</v>
      </c>
      <c r="L128" s="191">
        <v>192010000</v>
      </c>
      <c r="M128" s="192" t="s">
        <v>80</v>
      </c>
      <c r="N128" s="193" t="s">
        <v>339</v>
      </c>
      <c r="O128" s="188"/>
    </row>
    <row r="129" spans="1:15" s="4" customFormat="1" ht="35.25" customHeight="1" x14ac:dyDescent="0.25">
      <c r="A129" s="350" t="s">
        <v>1357</v>
      </c>
      <c r="B129" s="187" t="s">
        <v>1175</v>
      </c>
      <c r="C129" s="188" t="s">
        <v>1176</v>
      </c>
      <c r="D129" s="188" t="s">
        <v>1177</v>
      </c>
      <c r="E129" s="339" t="s">
        <v>1184</v>
      </c>
      <c r="F129" s="180" t="s">
        <v>1185</v>
      </c>
      <c r="G129" s="21" t="s">
        <v>1183</v>
      </c>
      <c r="H129" s="185">
        <v>13715</v>
      </c>
      <c r="I129" s="196" t="s">
        <v>1185</v>
      </c>
      <c r="J129" s="195" t="s">
        <v>1183</v>
      </c>
      <c r="K129" s="190">
        <v>13715</v>
      </c>
      <c r="L129" s="191">
        <v>192010000</v>
      </c>
      <c r="M129" s="192" t="s">
        <v>80</v>
      </c>
      <c r="N129" s="193" t="s">
        <v>339</v>
      </c>
      <c r="O129" s="188"/>
    </row>
    <row r="130" spans="1:15" s="4" customFormat="1" ht="35.25" customHeight="1" x14ac:dyDescent="0.25">
      <c r="A130" s="350" t="s">
        <v>1357</v>
      </c>
      <c r="B130" s="187" t="s">
        <v>1175</v>
      </c>
      <c r="C130" s="188" t="s">
        <v>1176</v>
      </c>
      <c r="D130" s="188" t="s">
        <v>1177</v>
      </c>
      <c r="E130" s="339" t="s">
        <v>1186</v>
      </c>
      <c r="F130" s="74" t="s">
        <v>1187</v>
      </c>
      <c r="G130" s="21" t="s">
        <v>1180</v>
      </c>
      <c r="H130" s="185">
        <v>456500</v>
      </c>
      <c r="I130" s="194" t="s">
        <v>1187</v>
      </c>
      <c r="J130" s="195" t="s">
        <v>1180</v>
      </c>
      <c r="K130" s="190">
        <v>456500</v>
      </c>
      <c r="L130" s="191">
        <v>319500000</v>
      </c>
      <c r="M130" s="192" t="s">
        <v>80</v>
      </c>
      <c r="N130" s="193" t="s">
        <v>339</v>
      </c>
      <c r="O130" s="188"/>
    </row>
    <row r="131" spans="1:15" s="4" customFormat="1" ht="35.25" customHeight="1" x14ac:dyDescent="0.25">
      <c r="A131" s="350" t="s">
        <v>1357</v>
      </c>
      <c r="B131" s="187" t="s">
        <v>1175</v>
      </c>
      <c r="C131" s="188" t="s">
        <v>1176</v>
      </c>
      <c r="D131" s="188" t="s">
        <v>1177</v>
      </c>
      <c r="E131" s="339" t="s">
        <v>1188</v>
      </c>
      <c r="F131" s="74" t="s">
        <v>1189</v>
      </c>
      <c r="G131" s="21" t="s">
        <v>1183</v>
      </c>
      <c r="H131" s="185">
        <v>20000</v>
      </c>
      <c r="I131" s="194" t="s">
        <v>1189</v>
      </c>
      <c r="J131" s="195" t="s">
        <v>1183</v>
      </c>
      <c r="K131" s="190">
        <v>20000</v>
      </c>
      <c r="L131" s="191">
        <v>280000000</v>
      </c>
      <c r="M131" s="192" t="s">
        <v>80</v>
      </c>
      <c r="N131" s="193" t="s">
        <v>339</v>
      </c>
      <c r="O131" s="188"/>
    </row>
    <row r="132" spans="1:15" s="4" customFormat="1" ht="35.25" customHeight="1" x14ac:dyDescent="0.25">
      <c r="A132" s="350" t="s">
        <v>1354</v>
      </c>
      <c r="B132" s="76" t="s">
        <v>852</v>
      </c>
      <c r="C132" s="76" t="s">
        <v>853</v>
      </c>
      <c r="D132" s="75" t="s">
        <v>14</v>
      </c>
      <c r="E132" s="75" t="s">
        <v>858</v>
      </c>
      <c r="F132" s="76"/>
      <c r="G132" s="76"/>
      <c r="H132" s="76"/>
      <c r="I132" s="76" t="s">
        <v>859</v>
      </c>
      <c r="J132" s="75" t="s">
        <v>39</v>
      </c>
      <c r="K132" s="75" t="s">
        <v>123</v>
      </c>
      <c r="L132" s="78" t="s">
        <v>76</v>
      </c>
      <c r="M132" s="99" t="s">
        <v>80</v>
      </c>
      <c r="N132" s="80" t="s">
        <v>344</v>
      </c>
      <c r="O132" s="75" t="s">
        <v>111</v>
      </c>
    </row>
    <row r="133" spans="1:15" s="4" customFormat="1" ht="35.25" customHeight="1" x14ac:dyDescent="0.25">
      <c r="A133" s="350" t="s">
        <v>1354</v>
      </c>
      <c r="B133" s="76" t="s">
        <v>852</v>
      </c>
      <c r="C133" s="76" t="s">
        <v>853</v>
      </c>
      <c r="D133" s="75" t="s">
        <v>14</v>
      </c>
      <c r="E133" s="75" t="s">
        <v>860</v>
      </c>
      <c r="F133" s="76"/>
      <c r="G133" s="76"/>
      <c r="H133" s="76"/>
      <c r="I133" s="76" t="s">
        <v>861</v>
      </c>
      <c r="J133" s="75" t="s">
        <v>39</v>
      </c>
      <c r="K133" s="75" t="s">
        <v>123</v>
      </c>
      <c r="L133" s="78" t="s">
        <v>76</v>
      </c>
      <c r="M133" s="99" t="s">
        <v>80</v>
      </c>
      <c r="N133" s="80" t="s">
        <v>344</v>
      </c>
      <c r="O133" s="75" t="s">
        <v>111</v>
      </c>
    </row>
    <row r="134" spans="1:15" s="4" customFormat="1" ht="35.25" customHeight="1" x14ac:dyDescent="0.25">
      <c r="A134" s="350" t="s">
        <v>1354</v>
      </c>
      <c r="B134" s="76" t="s">
        <v>852</v>
      </c>
      <c r="C134" s="76" t="s">
        <v>853</v>
      </c>
      <c r="D134" s="75" t="s">
        <v>14</v>
      </c>
      <c r="E134" s="75" t="s">
        <v>864</v>
      </c>
      <c r="F134" s="76"/>
      <c r="G134" s="76"/>
      <c r="H134" s="76"/>
      <c r="I134" s="76" t="s">
        <v>865</v>
      </c>
      <c r="J134" s="75" t="s">
        <v>39</v>
      </c>
      <c r="K134" s="75" t="s">
        <v>123</v>
      </c>
      <c r="L134" s="78" t="s">
        <v>76</v>
      </c>
      <c r="M134" s="99" t="s">
        <v>80</v>
      </c>
      <c r="N134" s="80" t="s">
        <v>344</v>
      </c>
      <c r="O134" s="75" t="s">
        <v>111</v>
      </c>
    </row>
    <row r="135" spans="1:15" s="4" customFormat="1" ht="35.25" customHeight="1" x14ac:dyDescent="0.25">
      <c r="A135" s="350" t="s">
        <v>1354</v>
      </c>
      <c r="B135" s="76" t="s">
        <v>852</v>
      </c>
      <c r="C135" s="76" t="s">
        <v>853</v>
      </c>
      <c r="D135" s="75" t="s">
        <v>14</v>
      </c>
      <c r="E135" s="75" t="s">
        <v>866</v>
      </c>
      <c r="F135" s="76"/>
      <c r="G135" s="76"/>
      <c r="H135" s="76"/>
      <c r="I135" s="76" t="s">
        <v>867</v>
      </c>
      <c r="J135" s="75" t="s">
        <v>39</v>
      </c>
      <c r="K135" s="75" t="s">
        <v>123</v>
      </c>
      <c r="L135" s="78" t="s">
        <v>76</v>
      </c>
      <c r="M135" s="99" t="s">
        <v>80</v>
      </c>
      <c r="N135" s="80" t="s">
        <v>344</v>
      </c>
      <c r="O135" s="75" t="s">
        <v>111</v>
      </c>
    </row>
    <row r="136" spans="1:15" ht="35.25" customHeight="1" x14ac:dyDescent="0.25">
      <c r="A136" s="350" t="s">
        <v>1361</v>
      </c>
      <c r="B136" s="100" t="s">
        <v>366</v>
      </c>
      <c r="C136" s="100" t="s">
        <v>140</v>
      </c>
      <c r="D136" s="101" t="s">
        <v>14</v>
      </c>
      <c r="E136" s="101" t="s">
        <v>385</v>
      </c>
      <c r="F136" s="100"/>
      <c r="G136" s="100"/>
      <c r="H136" s="100"/>
      <c r="I136" s="100" t="s">
        <v>368</v>
      </c>
      <c r="J136" s="101" t="s">
        <v>369</v>
      </c>
      <c r="K136" s="101">
        <v>1503000</v>
      </c>
      <c r="L136" s="109">
        <v>1169000000</v>
      </c>
      <c r="M136" s="107" t="s">
        <v>80</v>
      </c>
      <c r="N136" s="108" t="s">
        <v>344</v>
      </c>
      <c r="O136" s="101" t="s">
        <v>970</v>
      </c>
    </row>
    <row r="137" spans="1:15" ht="35.25" customHeight="1" x14ac:dyDescent="0.25">
      <c r="A137" s="350" t="s">
        <v>1361</v>
      </c>
      <c r="B137" s="100" t="s">
        <v>366</v>
      </c>
      <c r="C137" s="100" t="s">
        <v>140</v>
      </c>
      <c r="D137" s="101" t="s">
        <v>14</v>
      </c>
      <c r="E137" s="101" t="s">
        <v>386</v>
      </c>
      <c r="F137" s="100"/>
      <c r="G137" s="100"/>
      <c r="H137" s="100"/>
      <c r="I137" s="100" t="s">
        <v>368</v>
      </c>
      <c r="J137" s="101" t="s">
        <v>369</v>
      </c>
      <c r="K137" s="101">
        <v>751500</v>
      </c>
      <c r="L137" s="109">
        <v>918500000</v>
      </c>
      <c r="M137" s="107" t="s">
        <v>80</v>
      </c>
      <c r="N137" s="108" t="s">
        <v>344</v>
      </c>
      <c r="O137" s="101" t="s">
        <v>970</v>
      </c>
    </row>
    <row r="138" spans="1:15" ht="35.25" customHeight="1" x14ac:dyDescent="0.25">
      <c r="A138" s="350" t="s">
        <v>1361</v>
      </c>
      <c r="B138" s="100" t="s">
        <v>366</v>
      </c>
      <c r="C138" s="100" t="s">
        <v>140</v>
      </c>
      <c r="D138" s="101" t="s">
        <v>14</v>
      </c>
      <c r="E138" s="101" t="s">
        <v>387</v>
      </c>
      <c r="F138" s="100"/>
      <c r="G138" s="100"/>
      <c r="H138" s="100"/>
      <c r="I138" s="100" t="s">
        <v>368</v>
      </c>
      <c r="J138" s="101" t="s">
        <v>369</v>
      </c>
      <c r="K138" s="101">
        <v>334000</v>
      </c>
      <c r="L138" s="109">
        <v>835000000</v>
      </c>
      <c r="M138" s="107" t="s">
        <v>80</v>
      </c>
      <c r="N138" s="108" t="s">
        <v>344</v>
      </c>
      <c r="O138" s="101" t="s">
        <v>970</v>
      </c>
    </row>
    <row r="139" spans="1:15" ht="35.25" customHeight="1" x14ac:dyDescent="0.25">
      <c r="A139" s="350" t="s">
        <v>1361</v>
      </c>
      <c r="B139" s="100" t="s">
        <v>366</v>
      </c>
      <c r="C139" s="100" t="s">
        <v>140</v>
      </c>
      <c r="D139" s="101" t="s">
        <v>14</v>
      </c>
      <c r="E139" s="101" t="s">
        <v>388</v>
      </c>
      <c r="F139" s="100"/>
      <c r="G139" s="100"/>
      <c r="H139" s="100"/>
      <c r="I139" s="100" t="s">
        <v>368</v>
      </c>
      <c r="J139" s="101" t="s">
        <v>369</v>
      </c>
      <c r="K139" s="101">
        <v>334000</v>
      </c>
      <c r="L139" s="109">
        <v>501000000</v>
      </c>
      <c r="M139" s="107" t="s">
        <v>80</v>
      </c>
      <c r="N139" s="108" t="s">
        <v>344</v>
      </c>
      <c r="O139" s="101" t="s">
        <v>970</v>
      </c>
    </row>
    <row r="140" spans="1:15" ht="35.25" customHeight="1" x14ac:dyDescent="0.25">
      <c r="A140" s="350" t="s">
        <v>1361</v>
      </c>
      <c r="B140" s="100" t="s">
        <v>366</v>
      </c>
      <c r="C140" s="100" t="s">
        <v>140</v>
      </c>
      <c r="D140" s="101" t="s">
        <v>14</v>
      </c>
      <c r="E140" s="101" t="s">
        <v>370</v>
      </c>
      <c r="F140" s="100"/>
      <c r="G140" s="100"/>
      <c r="H140" s="100"/>
      <c r="I140" s="100" t="s">
        <v>368</v>
      </c>
      <c r="J140" s="101" t="s">
        <v>369</v>
      </c>
      <c r="K140" s="101">
        <v>208750</v>
      </c>
      <c r="L140" s="109">
        <v>208750000</v>
      </c>
      <c r="M140" s="107" t="s">
        <v>80</v>
      </c>
      <c r="N140" s="108" t="s">
        <v>344</v>
      </c>
      <c r="O140" s="101" t="s">
        <v>970</v>
      </c>
    </row>
    <row r="141" spans="1:15" ht="35.25" customHeight="1" x14ac:dyDescent="0.25">
      <c r="A141" s="350" t="s">
        <v>1361</v>
      </c>
      <c r="B141" s="100" t="s">
        <v>366</v>
      </c>
      <c r="C141" s="100" t="s">
        <v>140</v>
      </c>
      <c r="D141" s="101" t="s">
        <v>14</v>
      </c>
      <c r="E141" s="101" t="s">
        <v>371</v>
      </c>
      <c r="F141" s="100"/>
      <c r="G141" s="100"/>
      <c r="H141" s="100"/>
      <c r="I141" s="100" t="s">
        <v>368</v>
      </c>
      <c r="J141" s="101" t="s">
        <v>372</v>
      </c>
      <c r="K141" s="101">
        <v>417500000</v>
      </c>
      <c r="L141" s="109">
        <v>918500000</v>
      </c>
      <c r="M141" s="107" t="s">
        <v>80</v>
      </c>
      <c r="N141" s="108" t="s">
        <v>344</v>
      </c>
      <c r="O141" s="101" t="s">
        <v>970</v>
      </c>
    </row>
    <row r="142" spans="1:15" ht="35.25" customHeight="1" x14ac:dyDescent="0.25">
      <c r="A142" s="350" t="s">
        <v>1361</v>
      </c>
      <c r="B142" s="100" t="s">
        <v>366</v>
      </c>
      <c r="C142" s="100" t="s">
        <v>140</v>
      </c>
      <c r="D142" s="101" t="s">
        <v>14</v>
      </c>
      <c r="E142" s="101" t="s">
        <v>373</v>
      </c>
      <c r="F142" s="100"/>
      <c r="G142" s="100"/>
      <c r="H142" s="100"/>
      <c r="I142" s="100" t="s">
        <v>368</v>
      </c>
      <c r="J142" s="101" t="s">
        <v>369</v>
      </c>
      <c r="K142" s="101">
        <v>1870400.0000000002</v>
      </c>
      <c r="L142" s="109">
        <v>5678000000</v>
      </c>
      <c r="M142" s="107" t="s">
        <v>80</v>
      </c>
      <c r="N142" s="108" t="s">
        <v>344</v>
      </c>
      <c r="O142" s="101" t="s">
        <v>970</v>
      </c>
    </row>
    <row r="143" spans="1:15" ht="35.25" customHeight="1" x14ac:dyDescent="0.25">
      <c r="A143" s="350" t="s">
        <v>1361</v>
      </c>
      <c r="B143" s="100" t="s">
        <v>366</v>
      </c>
      <c r="C143" s="100" t="s">
        <v>140</v>
      </c>
      <c r="D143" s="101" t="s">
        <v>14</v>
      </c>
      <c r="E143" s="101" t="s">
        <v>389</v>
      </c>
      <c r="F143" s="100"/>
      <c r="G143" s="100"/>
      <c r="H143" s="100"/>
      <c r="I143" s="100" t="s">
        <v>368</v>
      </c>
      <c r="J143" s="101" t="s">
        <v>369</v>
      </c>
      <c r="K143" s="101">
        <v>626250</v>
      </c>
      <c r="L143" s="109">
        <v>1878750000</v>
      </c>
      <c r="M143" s="107" t="s">
        <v>80</v>
      </c>
      <c r="N143" s="108" t="s">
        <v>344</v>
      </c>
      <c r="O143" s="101" t="s">
        <v>970</v>
      </c>
    </row>
    <row r="144" spans="1:15" ht="35.25" customHeight="1" x14ac:dyDescent="0.25">
      <c r="A144" s="350" t="s">
        <v>1361</v>
      </c>
      <c r="B144" s="100" t="s">
        <v>366</v>
      </c>
      <c r="C144" s="100" t="s">
        <v>140</v>
      </c>
      <c r="D144" s="101" t="s">
        <v>14</v>
      </c>
      <c r="E144" s="101" t="s">
        <v>374</v>
      </c>
      <c r="F144" s="100"/>
      <c r="G144" s="100"/>
      <c r="H144" s="100"/>
      <c r="I144" s="100" t="s">
        <v>368</v>
      </c>
      <c r="J144" s="101" t="s">
        <v>375</v>
      </c>
      <c r="K144" s="101">
        <v>3340000</v>
      </c>
      <c r="L144" s="109">
        <v>2505000000</v>
      </c>
      <c r="M144" s="107" t="s">
        <v>80</v>
      </c>
      <c r="N144" s="108" t="s">
        <v>344</v>
      </c>
      <c r="O144" s="101" t="s">
        <v>970</v>
      </c>
    </row>
    <row r="145" spans="1:15" ht="35.25" customHeight="1" x14ac:dyDescent="0.25">
      <c r="A145" s="350" t="s">
        <v>1361</v>
      </c>
      <c r="B145" s="100" t="s">
        <v>366</v>
      </c>
      <c r="C145" s="100" t="s">
        <v>140</v>
      </c>
      <c r="D145" s="101" t="s">
        <v>14</v>
      </c>
      <c r="E145" s="101" t="s">
        <v>376</v>
      </c>
      <c r="F145" s="100"/>
      <c r="G145" s="100"/>
      <c r="H145" s="100"/>
      <c r="I145" s="100" t="s">
        <v>377</v>
      </c>
      <c r="J145" s="101" t="s">
        <v>17</v>
      </c>
      <c r="K145" s="101">
        <v>835000</v>
      </c>
      <c r="L145" s="109">
        <v>174932500</v>
      </c>
      <c r="M145" s="107" t="s">
        <v>80</v>
      </c>
      <c r="N145" s="108" t="s">
        <v>344</v>
      </c>
      <c r="O145" s="101" t="s">
        <v>970</v>
      </c>
    </row>
    <row r="146" spans="1:15" ht="35.25" customHeight="1" x14ac:dyDescent="0.25">
      <c r="A146" s="350" t="s">
        <v>1361</v>
      </c>
      <c r="B146" s="100" t="s">
        <v>366</v>
      </c>
      <c r="C146" s="100" t="s">
        <v>140</v>
      </c>
      <c r="D146" s="101" t="s">
        <v>14</v>
      </c>
      <c r="E146" s="101" t="s">
        <v>378</v>
      </c>
      <c r="F146" s="100"/>
      <c r="G146" s="100"/>
      <c r="H146" s="100"/>
      <c r="I146" s="100" t="s">
        <v>377</v>
      </c>
      <c r="J146" s="101" t="s">
        <v>17</v>
      </c>
      <c r="K146" s="101">
        <v>835000</v>
      </c>
      <c r="L146" s="109">
        <v>35445750</v>
      </c>
      <c r="M146" s="107" t="s">
        <v>80</v>
      </c>
      <c r="N146" s="108" t="s">
        <v>344</v>
      </c>
      <c r="O146" s="101" t="s">
        <v>970</v>
      </c>
    </row>
    <row r="147" spans="1:15" ht="35.25" customHeight="1" x14ac:dyDescent="0.25">
      <c r="A147" s="350" t="s">
        <v>1361</v>
      </c>
      <c r="B147" s="100" t="s">
        <v>366</v>
      </c>
      <c r="C147" s="100" t="s">
        <v>140</v>
      </c>
      <c r="D147" s="101" t="s">
        <v>14</v>
      </c>
      <c r="E147" s="101" t="s">
        <v>379</v>
      </c>
      <c r="F147" s="100"/>
      <c r="G147" s="100"/>
      <c r="H147" s="100"/>
      <c r="I147" s="100" t="s">
        <v>377</v>
      </c>
      <c r="J147" s="101" t="s">
        <v>17</v>
      </c>
      <c r="K147" s="101">
        <v>835000</v>
      </c>
      <c r="L147" s="109">
        <v>283900000</v>
      </c>
      <c r="M147" s="107" t="s">
        <v>80</v>
      </c>
      <c r="N147" s="108" t="s">
        <v>344</v>
      </c>
      <c r="O147" s="101" t="s">
        <v>970</v>
      </c>
    </row>
    <row r="148" spans="1:15" ht="35.25" customHeight="1" x14ac:dyDescent="0.25">
      <c r="A148" s="350" t="s">
        <v>1361</v>
      </c>
      <c r="B148" s="100" t="s">
        <v>366</v>
      </c>
      <c r="C148" s="100" t="s">
        <v>140</v>
      </c>
      <c r="D148" s="101" t="s">
        <v>14</v>
      </c>
      <c r="E148" s="101" t="s">
        <v>380</v>
      </c>
      <c r="F148" s="100"/>
      <c r="G148" s="100"/>
      <c r="H148" s="100"/>
      <c r="I148" s="100" t="s">
        <v>377</v>
      </c>
      <c r="J148" s="101" t="s">
        <v>17</v>
      </c>
      <c r="K148" s="101">
        <v>835000</v>
      </c>
      <c r="L148" s="109">
        <v>47929000.000000007</v>
      </c>
      <c r="M148" s="107" t="s">
        <v>80</v>
      </c>
      <c r="N148" s="108" t="s">
        <v>344</v>
      </c>
      <c r="O148" s="101" t="s">
        <v>970</v>
      </c>
    </row>
    <row r="149" spans="1:15" ht="35.25" customHeight="1" x14ac:dyDescent="0.25">
      <c r="A149" s="350" t="s">
        <v>1361</v>
      </c>
      <c r="B149" s="100" t="s">
        <v>366</v>
      </c>
      <c r="C149" s="100" t="s">
        <v>140</v>
      </c>
      <c r="D149" s="101" t="s">
        <v>14</v>
      </c>
      <c r="E149" s="101" t="s">
        <v>381</v>
      </c>
      <c r="F149" s="100"/>
      <c r="G149" s="100"/>
      <c r="H149" s="100"/>
      <c r="I149" s="100" t="s">
        <v>377</v>
      </c>
      <c r="J149" s="101" t="s">
        <v>17</v>
      </c>
      <c r="K149" s="101">
        <v>835000</v>
      </c>
      <c r="L149" s="109">
        <v>116900000</v>
      </c>
      <c r="M149" s="107" t="s">
        <v>80</v>
      </c>
      <c r="N149" s="108" t="s">
        <v>344</v>
      </c>
      <c r="O149" s="101" t="s">
        <v>970</v>
      </c>
    </row>
    <row r="150" spans="1:15" ht="35.25" customHeight="1" x14ac:dyDescent="0.25">
      <c r="A150" s="350" t="s">
        <v>1361</v>
      </c>
      <c r="B150" s="100" t="s">
        <v>366</v>
      </c>
      <c r="C150" s="100" t="s">
        <v>140</v>
      </c>
      <c r="D150" s="101" t="s">
        <v>14</v>
      </c>
      <c r="E150" s="101" t="s">
        <v>390</v>
      </c>
      <c r="F150" s="100"/>
      <c r="G150" s="100"/>
      <c r="H150" s="100"/>
      <c r="I150" s="100" t="s">
        <v>377</v>
      </c>
      <c r="J150" s="101" t="s">
        <v>17</v>
      </c>
      <c r="K150" s="101">
        <v>835000</v>
      </c>
      <c r="L150" s="109">
        <v>562372500</v>
      </c>
      <c r="M150" s="107" t="s">
        <v>80</v>
      </c>
      <c r="N150" s="108" t="s">
        <v>344</v>
      </c>
      <c r="O150" s="101" t="s">
        <v>970</v>
      </c>
    </row>
    <row r="151" spans="1:15" ht="35.25" customHeight="1" x14ac:dyDescent="0.25">
      <c r="A151" s="350" t="s">
        <v>1361</v>
      </c>
      <c r="B151" s="100" t="s">
        <v>366</v>
      </c>
      <c r="C151" s="100" t="s">
        <v>140</v>
      </c>
      <c r="D151" s="101" t="s">
        <v>14</v>
      </c>
      <c r="E151" s="101" t="s">
        <v>391</v>
      </c>
      <c r="F151" s="100"/>
      <c r="G151" s="100"/>
      <c r="H151" s="100"/>
      <c r="I151" s="100" t="s">
        <v>377</v>
      </c>
      <c r="J151" s="101" t="s">
        <v>17</v>
      </c>
      <c r="K151" s="101">
        <v>835000</v>
      </c>
      <c r="L151" s="109">
        <v>270540000</v>
      </c>
      <c r="M151" s="107" t="s">
        <v>80</v>
      </c>
      <c r="N151" s="108" t="s">
        <v>344</v>
      </c>
      <c r="O151" s="101" t="s">
        <v>970</v>
      </c>
    </row>
    <row r="152" spans="1:15" ht="35.25" customHeight="1" x14ac:dyDescent="0.25">
      <c r="A152" s="350" t="s">
        <v>1361</v>
      </c>
      <c r="B152" s="100" t="s">
        <v>366</v>
      </c>
      <c r="C152" s="100" t="s">
        <v>140</v>
      </c>
      <c r="D152" s="101" t="s">
        <v>14</v>
      </c>
      <c r="E152" s="101" t="s">
        <v>382</v>
      </c>
      <c r="F152" s="100"/>
      <c r="G152" s="100"/>
      <c r="H152" s="100"/>
      <c r="I152" s="100" t="s">
        <v>377</v>
      </c>
      <c r="J152" s="101" t="s">
        <v>17</v>
      </c>
      <c r="K152" s="101">
        <v>835000</v>
      </c>
      <c r="L152" s="109">
        <v>501000000</v>
      </c>
      <c r="M152" s="107" t="s">
        <v>80</v>
      </c>
      <c r="N152" s="108" t="s">
        <v>344</v>
      </c>
      <c r="O152" s="101" t="s">
        <v>970</v>
      </c>
    </row>
    <row r="153" spans="1:15" ht="35.25" customHeight="1" x14ac:dyDescent="0.25">
      <c r="A153" s="350" t="s">
        <v>1361</v>
      </c>
      <c r="B153" s="100" t="s">
        <v>366</v>
      </c>
      <c r="C153" s="100" t="s">
        <v>140</v>
      </c>
      <c r="D153" s="101" t="s">
        <v>14</v>
      </c>
      <c r="E153" s="101" t="s">
        <v>383</v>
      </c>
      <c r="F153" s="100"/>
      <c r="G153" s="100"/>
      <c r="H153" s="100"/>
      <c r="I153" s="100" t="s">
        <v>377</v>
      </c>
      <c r="J153" s="101" t="s">
        <v>17</v>
      </c>
      <c r="K153" s="101">
        <v>835000</v>
      </c>
      <c r="L153" s="109">
        <v>146960000</v>
      </c>
      <c r="M153" s="107" t="s">
        <v>80</v>
      </c>
      <c r="N153" s="108" t="s">
        <v>344</v>
      </c>
      <c r="O153" s="101" t="s">
        <v>970</v>
      </c>
    </row>
    <row r="154" spans="1:15" ht="35.25" customHeight="1" x14ac:dyDescent="0.25">
      <c r="A154" s="350" t="s">
        <v>1361</v>
      </c>
      <c r="B154" s="100" t="s">
        <v>366</v>
      </c>
      <c r="C154" s="100" t="s">
        <v>140</v>
      </c>
      <c r="D154" s="101" t="s">
        <v>14</v>
      </c>
      <c r="E154" s="101" t="s">
        <v>384</v>
      </c>
      <c r="F154" s="100"/>
      <c r="G154" s="100"/>
      <c r="H154" s="100"/>
      <c r="I154" s="100" t="s">
        <v>377</v>
      </c>
      <c r="J154" s="101" t="s">
        <v>17</v>
      </c>
      <c r="K154" s="101">
        <v>835000</v>
      </c>
      <c r="L154" s="109">
        <v>320640000</v>
      </c>
      <c r="M154" s="107" t="s">
        <v>80</v>
      </c>
      <c r="N154" s="108" t="s">
        <v>344</v>
      </c>
      <c r="O154" s="101" t="s">
        <v>970</v>
      </c>
    </row>
    <row r="155" spans="1:15" ht="35.25" customHeight="1" x14ac:dyDescent="0.25">
      <c r="A155" s="350" t="s">
        <v>1343</v>
      </c>
      <c r="B155" s="76" t="s">
        <v>366</v>
      </c>
      <c r="C155" s="76" t="s">
        <v>140</v>
      </c>
      <c r="D155" s="75" t="s">
        <v>14</v>
      </c>
      <c r="E155" s="75" t="s">
        <v>392</v>
      </c>
      <c r="F155" s="75" t="s">
        <v>977</v>
      </c>
      <c r="G155" s="75">
        <f>K155*4</f>
        <v>20732</v>
      </c>
      <c r="H155" s="75" t="s">
        <v>672</v>
      </c>
      <c r="I155" s="76" t="s">
        <v>393</v>
      </c>
      <c r="J155" s="75" t="s">
        <v>394</v>
      </c>
      <c r="K155" s="75">
        <v>5183</v>
      </c>
      <c r="L155" s="78">
        <v>13139027.281398272</v>
      </c>
      <c r="M155" s="99" t="s">
        <v>80</v>
      </c>
      <c r="N155" s="80" t="s">
        <v>339</v>
      </c>
      <c r="O155" s="75" t="s">
        <v>967</v>
      </c>
    </row>
    <row r="156" spans="1:15" ht="35.25" customHeight="1" x14ac:dyDescent="0.25">
      <c r="A156" s="350" t="s">
        <v>1343</v>
      </c>
      <c r="B156" s="76" t="s">
        <v>366</v>
      </c>
      <c r="C156" s="76" t="s">
        <v>140</v>
      </c>
      <c r="D156" s="75" t="s">
        <v>14</v>
      </c>
      <c r="E156" s="75" t="s">
        <v>178</v>
      </c>
      <c r="F156" s="75" t="s">
        <v>949</v>
      </c>
      <c r="G156" s="75">
        <f>K156*4</f>
        <v>8888</v>
      </c>
      <c r="H156" s="75" t="s">
        <v>672</v>
      </c>
      <c r="I156" s="76" t="s">
        <v>395</v>
      </c>
      <c r="J156" s="75" t="s">
        <v>394</v>
      </c>
      <c r="K156" s="75">
        <v>2222</v>
      </c>
      <c r="L156" s="78">
        <v>23924529.692273214</v>
      </c>
      <c r="M156" s="99" t="s">
        <v>80</v>
      </c>
      <c r="N156" s="80" t="s">
        <v>339</v>
      </c>
      <c r="O156" s="75" t="s">
        <v>967</v>
      </c>
    </row>
    <row r="157" spans="1:15" ht="35.25" customHeight="1" x14ac:dyDescent="0.25">
      <c r="A157" s="350" t="s">
        <v>1343</v>
      </c>
      <c r="B157" s="76" t="s">
        <v>366</v>
      </c>
      <c r="C157" s="76" t="s">
        <v>140</v>
      </c>
      <c r="D157" s="75" t="s">
        <v>14</v>
      </c>
      <c r="E157" s="75" t="s">
        <v>396</v>
      </c>
      <c r="F157" s="75" t="s">
        <v>751</v>
      </c>
      <c r="G157" s="75">
        <f>K157*4</f>
        <v>25856</v>
      </c>
      <c r="H157" s="75" t="s">
        <v>672</v>
      </c>
      <c r="I157" s="76" t="s">
        <v>397</v>
      </c>
      <c r="J157" s="75" t="s">
        <v>394</v>
      </c>
      <c r="K157" s="75">
        <v>6464</v>
      </c>
      <c r="L157" s="78">
        <v>17453922.557129167</v>
      </c>
      <c r="M157" s="99" t="s">
        <v>80</v>
      </c>
      <c r="N157" s="80" t="s">
        <v>339</v>
      </c>
      <c r="O157" s="75" t="s">
        <v>967</v>
      </c>
    </row>
    <row r="158" spans="1:15" ht="35.25" customHeight="1" x14ac:dyDescent="0.25">
      <c r="A158" s="350" t="s">
        <v>1343</v>
      </c>
      <c r="B158" s="76" t="s">
        <v>366</v>
      </c>
      <c r="C158" s="76" t="s">
        <v>140</v>
      </c>
      <c r="D158" s="75" t="s">
        <v>14</v>
      </c>
      <c r="E158" s="75" t="s">
        <v>398</v>
      </c>
      <c r="F158" s="75" t="s">
        <v>949</v>
      </c>
      <c r="G158" s="75">
        <f>K158*4</f>
        <v>6844</v>
      </c>
      <c r="H158" s="75" t="s">
        <v>672</v>
      </c>
      <c r="I158" s="76" t="s">
        <v>399</v>
      </c>
      <c r="J158" s="75" t="s">
        <v>394</v>
      </c>
      <c r="K158" s="75">
        <v>1711</v>
      </c>
      <c r="L158" s="78">
        <v>11527623.609604552</v>
      </c>
      <c r="M158" s="99" t="s">
        <v>80</v>
      </c>
      <c r="N158" s="80" t="s">
        <v>339</v>
      </c>
      <c r="O158" s="75" t="s">
        <v>967</v>
      </c>
    </row>
    <row r="159" spans="1:15" ht="35.25" customHeight="1" x14ac:dyDescent="0.25">
      <c r="A159" s="350" t="s">
        <v>1343</v>
      </c>
      <c r="B159" s="76" t="s">
        <v>366</v>
      </c>
      <c r="C159" s="76" t="s">
        <v>140</v>
      </c>
      <c r="D159" s="75" t="s">
        <v>14</v>
      </c>
      <c r="E159" s="75" t="s">
        <v>400</v>
      </c>
      <c r="F159" s="75" t="s">
        <v>994</v>
      </c>
      <c r="G159" s="75">
        <f>K159</f>
        <v>5717</v>
      </c>
      <c r="H159" s="75" t="s">
        <v>995</v>
      </c>
      <c r="I159" s="76" t="s">
        <v>401</v>
      </c>
      <c r="J159" s="75" t="s">
        <v>402</v>
      </c>
      <c r="K159" s="75">
        <v>5717</v>
      </c>
      <c r="L159" s="78">
        <v>4018542.9979940788</v>
      </c>
      <c r="M159" s="99" t="s">
        <v>80</v>
      </c>
      <c r="N159" s="80" t="s">
        <v>339</v>
      </c>
      <c r="O159" s="75" t="s">
        <v>967</v>
      </c>
    </row>
    <row r="160" spans="1:15" ht="35.25" customHeight="1" x14ac:dyDescent="0.25">
      <c r="A160" s="350" t="s">
        <v>1343</v>
      </c>
      <c r="B160" s="76" t="s">
        <v>366</v>
      </c>
      <c r="C160" s="76" t="s">
        <v>140</v>
      </c>
      <c r="D160" s="75" t="s">
        <v>14</v>
      </c>
      <c r="E160" s="75" t="s">
        <v>403</v>
      </c>
      <c r="F160" s="75" t="s">
        <v>986</v>
      </c>
      <c r="G160" s="75">
        <f>K160</f>
        <v>22891</v>
      </c>
      <c r="H160" s="75" t="s">
        <v>993</v>
      </c>
      <c r="I160" s="76" t="s">
        <v>404</v>
      </c>
      <c r="J160" s="75" t="s">
        <v>405</v>
      </c>
      <c r="K160" s="75">
        <v>22891</v>
      </c>
      <c r="L160" s="78">
        <v>22776649.585240878</v>
      </c>
      <c r="M160" s="99" t="s">
        <v>80</v>
      </c>
      <c r="N160" s="80" t="s">
        <v>339</v>
      </c>
      <c r="O160" s="75" t="s">
        <v>967</v>
      </c>
    </row>
    <row r="161" spans="1:15" ht="35.25" customHeight="1" x14ac:dyDescent="0.25">
      <c r="A161" s="350" t="s">
        <v>1343</v>
      </c>
      <c r="B161" s="76" t="s">
        <v>406</v>
      </c>
      <c r="C161" s="76" t="s">
        <v>44</v>
      </c>
      <c r="D161" s="75" t="s">
        <v>14</v>
      </c>
      <c r="E161" s="75" t="s">
        <v>407</v>
      </c>
      <c r="F161" s="75" t="s">
        <v>973</v>
      </c>
      <c r="G161" s="75">
        <f>K161</f>
        <v>13600</v>
      </c>
      <c r="H161" s="75" t="s">
        <v>993</v>
      </c>
      <c r="I161" s="76" t="s">
        <v>412</v>
      </c>
      <c r="J161" s="75" t="s">
        <v>408</v>
      </c>
      <c r="K161" s="75">
        <v>13600</v>
      </c>
      <c r="L161" s="78">
        <v>5916000</v>
      </c>
      <c r="M161" s="99" t="s">
        <v>80</v>
      </c>
      <c r="N161" s="80" t="s">
        <v>339</v>
      </c>
      <c r="O161" s="75" t="s">
        <v>967</v>
      </c>
    </row>
    <row r="162" spans="1:15" ht="35.25" customHeight="1" x14ac:dyDescent="0.25">
      <c r="A162" s="350" t="s">
        <v>1343</v>
      </c>
      <c r="B162" s="115" t="s">
        <v>406</v>
      </c>
      <c r="C162" s="115" t="s">
        <v>44</v>
      </c>
      <c r="D162" s="116" t="s">
        <v>14</v>
      </c>
      <c r="E162" s="116" t="s">
        <v>409</v>
      </c>
      <c r="F162" s="116" t="s">
        <v>972</v>
      </c>
      <c r="G162" s="75">
        <f>K162</f>
        <v>13600</v>
      </c>
      <c r="H162" s="75" t="s">
        <v>993</v>
      </c>
      <c r="I162" s="115" t="s">
        <v>410</v>
      </c>
      <c r="J162" s="116" t="s">
        <v>408</v>
      </c>
      <c r="K162" s="116">
        <v>13600</v>
      </c>
      <c r="L162" s="117">
        <v>13600000</v>
      </c>
      <c r="M162" s="118" t="s">
        <v>80</v>
      </c>
      <c r="N162" s="119" t="s">
        <v>339</v>
      </c>
      <c r="O162" s="116" t="s">
        <v>967</v>
      </c>
    </row>
    <row r="163" spans="1:15" ht="35.25" customHeight="1" x14ac:dyDescent="0.25">
      <c r="A163" s="350" t="s">
        <v>1343</v>
      </c>
      <c r="B163" s="76" t="s">
        <v>406</v>
      </c>
      <c r="C163" s="76" t="s">
        <v>44</v>
      </c>
      <c r="D163" s="75" t="s">
        <v>14</v>
      </c>
      <c r="E163" s="75" t="s">
        <v>411</v>
      </c>
      <c r="F163" s="75" t="s">
        <v>987</v>
      </c>
      <c r="G163" s="75">
        <f>K163</f>
        <v>20</v>
      </c>
      <c r="H163" s="75" t="s">
        <v>993</v>
      </c>
      <c r="I163" s="76" t="s">
        <v>413</v>
      </c>
      <c r="J163" s="75" t="s">
        <v>408</v>
      </c>
      <c r="K163" s="75">
        <v>20</v>
      </c>
      <c r="L163" s="78">
        <v>1000000</v>
      </c>
      <c r="M163" s="99" t="s">
        <v>80</v>
      </c>
      <c r="N163" s="80" t="s">
        <v>339</v>
      </c>
      <c r="O163" s="75" t="s">
        <v>967</v>
      </c>
    </row>
    <row r="164" spans="1:15" ht="35.25" customHeight="1" x14ac:dyDescent="0.25">
      <c r="A164" s="20" t="s">
        <v>1330</v>
      </c>
      <c r="B164" s="83" t="s">
        <v>406</v>
      </c>
      <c r="C164" s="83" t="s">
        <v>44</v>
      </c>
      <c r="D164" s="84" t="s">
        <v>14</v>
      </c>
      <c r="E164" s="84" t="s">
        <v>414</v>
      </c>
      <c r="F164" s="83"/>
      <c r="G164" s="83"/>
      <c r="H164" s="83"/>
      <c r="I164" s="83" t="s">
        <v>415</v>
      </c>
      <c r="J164" s="84" t="s">
        <v>416</v>
      </c>
      <c r="K164" s="84">
        <v>14</v>
      </c>
      <c r="L164" s="85">
        <v>16800000</v>
      </c>
      <c r="M164" s="86" t="s">
        <v>80</v>
      </c>
      <c r="N164" s="87" t="s">
        <v>339</v>
      </c>
      <c r="O164" s="84" t="s">
        <v>910</v>
      </c>
    </row>
    <row r="165" spans="1:15" ht="35.25" customHeight="1" x14ac:dyDescent="0.25">
      <c r="A165" s="20" t="s">
        <v>1330</v>
      </c>
      <c r="B165" s="83" t="s">
        <v>406</v>
      </c>
      <c r="C165" s="83" t="s">
        <v>44</v>
      </c>
      <c r="D165" s="84" t="s">
        <v>14</v>
      </c>
      <c r="E165" s="84" t="s">
        <v>417</v>
      </c>
      <c r="F165" s="83"/>
      <c r="G165" s="83"/>
      <c r="H165" s="83"/>
      <c r="I165" s="83" t="s">
        <v>415</v>
      </c>
      <c r="J165" s="84" t="s">
        <v>416</v>
      </c>
      <c r="K165" s="84">
        <v>16</v>
      </c>
      <c r="L165" s="85">
        <v>12000000</v>
      </c>
      <c r="M165" s="86" t="s">
        <v>80</v>
      </c>
      <c r="N165" s="87" t="s">
        <v>339</v>
      </c>
      <c r="O165" s="84" t="s">
        <v>910</v>
      </c>
    </row>
    <row r="166" spans="1:15" ht="35.25" customHeight="1" x14ac:dyDescent="0.25">
      <c r="A166" s="20" t="s">
        <v>1330</v>
      </c>
      <c r="B166" s="83" t="s">
        <v>406</v>
      </c>
      <c r="C166" s="83" t="s">
        <v>44</v>
      </c>
      <c r="D166" s="84" t="s">
        <v>14</v>
      </c>
      <c r="E166" s="84" t="s">
        <v>418</v>
      </c>
      <c r="F166" s="83"/>
      <c r="G166" s="83"/>
      <c r="H166" s="83"/>
      <c r="I166" s="83" t="s">
        <v>419</v>
      </c>
      <c r="J166" s="84" t="s">
        <v>416</v>
      </c>
      <c r="K166" s="84">
        <v>4</v>
      </c>
      <c r="L166" s="85">
        <v>4800000</v>
      </c>
      <c r="M166" s="86" t="s">
        <v>80</v>
      </c>
      <c r="N166" s="87" t="s">
        <v>339</v>
      </c>
      <c r="O166" s="84" t="s">
        <v>910</v>
      </c>
    </row>
    <row r="167" spans="1:15" s="65" customFormat="1" ht="35.25" customHeight="1" x14ac:dyDescent="0.25">
      <c r="A167" s="20" t="s">
        <v>1330</v>
      </c>
      <c r="B167" s="83" t="s">
        <v>406</v>
      </c>
      <c r="C167" s="83" t="s">
        <v>44</v>
      </c>
      <c r="D167" s="84" t="s">
        <v>14</v>
      </c>
      <c r="E167" s="84" t="s">
        <v>420</v>
      </c>
      <c r="F167" s="83"/>
      <c r="G167" s="83"/>
      <c r="H167" s="83"/>
      <c r="I167" s="83" t="s">
        <v>419</v>
      </c>
      <c r="J167" s="84" t="s">
        <v>416</v>
      </c>
      <c r="K167" s="84">
        <v>4</v>
      </c>
      <c r="L167" s="85">
        <v>3200000</v>
      </c>
      <c r="M167" s="86" t="s">
        <v>80</v>
      </c>
      <c r="N167" s="87" t="s">
        <v>339</v>
      </c>
      <c r="O167" s="84" t="s">
        <v>910</v>
      </c>
    </row>
    <row r="168" spans="1:15" s="65" customFormat="1" ht="35.25" customHeight="1" x14ac:dyDescent="0.25">
      <c r="A168" s="20" t="s">
        <v>1330</v>
      </c>
      <c r="B168" s="83" t="s">
        <v>406</v>
      </c>
      <c r="C168" s="83" t="s">
        <v>44</v>
      </c>
      <c r="D168" s="84" t="s">
        <v>14</v>
      </c>
      <c r="E168" s="84" t="s">
        <v>421</v>
      </c>
      <c r="F168" s="83"/>
      <c r="G168" s="83"/>
      <c r="H168" s="83"/>
      <c r="I168" s="83" t="s">
        <v>143</v>
      </c>
      <c r="J168" s="84" t="s">
        <v>422</v>
      </c>
      <c r="K168" s="84">
        <v>784</v>
      </c>
      <c r="L168" s="85">
        <v>11760000</v>
      </c>
      <c r="M168" s="86" t="s">
        <v>80</v>
      </c>
      <c r="N168" s="87" t="s">
        <v>339</v>
      </c>
      <c r="O168" s="84" t="s">
        <v>910</v>
      </c>
    </row>
    <row r="169" spans="1:15" s="65" customFormat="1" ht="35.25" customHeight="1" x14ac:dyDescent="0.25">
      <c r="A169" s="20" t="s">
        <v>1330</v>
      </c>
      <c r="B169" s="83" t="s">
        <v>406</v>
      </c>
      <c r="C169" s="83" t="s">
        <v>44</v>
      </c>
      <c r="D169" s="84" t="s">
        <v>14</v>
      </c>
      <c r="E169" s="84" t="s">
        <v>423</v>
      </c>
      <c r="F169" s="83"/>
      <c r="G169" s="83"/>
      <c r="H169" s="83"/>
      <c r="I169" s="83" t="s">
        <v>143</v>
      </c>
      <c r="J169" s="84" t="s">
        <v>422</v>
      </c>
      <c r="K169" s="84">
        <v>56</v>
      </c>
      <c r="L169" s="85">
        <v>280000</v>
      </c>
      <c r="M169" s="86" t="s">
        <v>80</v>
      </c>
      <c r="N169" s="87" t="s">
        <v>339</v>
      </c>
      <c r="O169" s="84" t="s">
        <v>910</v>
      </c>
    </row>
    <row r="170" spans="1:15" s="65" customFormat="1" ht="35.25" customHeight="1" x14ac:dyDescent="0.25">
      <c r="A170" s="20" t="s">
        <v>1330</v>
      </c>
      <c r="B170" s="83" t="s">
        <v>406</v>
      </c>
      <c r="C170" s="83" t="s">
        <v>44</v>
      </c>
      <c r="D170" s="84" t="s">
        <v>14</v>
      </c>
      <c r="E170" s="84" t="s">
        <v>424</v>
      </c>
      <c r="F170" s="83"/>
      <c r="G170" s="83"/>
      <c r="H170" s="83"/>
      <c r="I170" s="83" t="s">
        <v>425</v>
      </c>
      <c r="J170" s="84" t="s">
        <v>426</v>
      </c>
      <c r="K170" s="84">
        <v>10</v>
      </c>
      <c r="L170" s="85">
        <v>2750000</v>
      </c>
      <c r="M170" s="86" t="s">
        <v>80</v>
      </c>
      <c r="N170" s="87" t="s">
        <v>339</v>
      </c>
      <c r="O170" s="84" t="s">
        <v>910</v>
      </c>
    </row>
    <row r="171" spans="1:15" s="65" customFormat="1" ht="35.25" customHeight="1" x14ac:dyDescent="0.25">
      <c r="A171" s="350" t="s">
        <v>1334</v>
      </c>
      <c r="B171" s="130" t="s">
        <v>537</v>
      </c>
      <c r="C171" s="130" t="s">
        <v>1116</v>
      </c>
      <c r="D171" s="131" t="s">
        <v>14</v>
      </c>
      <c r="E171" s="131" t="s">
        <v>594</v>
      </c>
      <c r="F171" s="130"/>
      <c r="G171" s="130"/>
      <c r="H171" s="130"/>
      <c r="I171" s="130" t="s">
        <v>595</v>
      </c>
      <c r="J171" s="131" t="s">
        <v>596</v>
      </c>
      <c r="K171" s="131">
        <v>1</v>
      </c>
      <c r="L171" s="168">
        <v>50000000</v>
      </c>
      <c r="M171" s="134" t="s">
        <v>80</v>
      </c>
      <c r="N171" s="135" t="s">
        <v>339</v>
      </c>
      <c r="O171" s="131" t="s">
        <v>968</v>
      </c>
    </row>
    <row r="172" spans="1:15" ht="35.25" customHeight="1" x14ac:dyDescent="0.25">
      <c r="A172" s="350" t="s">
        <v>1334</v>
      </c>
      <c r="B172" s="130" t="s">
        <v>537</v>
      </c>
      <c r="C172" s="130" t="s">
        <v>1116</v>
      </c>
      <c r="D172" s="131" t="s">
        <v>14</v>
      </c>
      <c r="E172" s="131" t="s">
        <v>597</v>
      </c>
      <c r="F172" s="130"/>
      <c r="G172" s="130"/>
      <c r="H172" s="130"/>
      <c r="I172" s="130" t="s">
        <v>598</v>
      </c>
      <c r="J172" s="131" t="s">
        <v>599</v>
      </c>
      <c r="K172" s="131">
        <v>4</v>
      </c>
      <c r="L172" s="168">
        <v>4000000</v>
      </c>
      <c r="M172" s="134" t="s">
        <v>80</v>
      </c>
      <c r="N172" s="135" t="s">
        <v>339</v>
      </c>
      <c r="O172" s="131" t="s">
        <v>968</v>
      </c>
    </row>
    <row r="173" spans="1:15" ht="35.25" customHeight="1" x14ac:dyDescent="0.25">
      <c r="A173" s="350" t="s">
        <v>1334</v>
      </c>
      <c r="B173" s="130" t="s">
        <v>537</v>
      </c>
      <c r="C173" s="130" t="s">
        <v>1116</v>
      </c>
      <c r="D173" s="131" t="s">
        <v>14</v>
      </c>
      <c r="E173" s="131" t="s">
        <v>600</v>
      </c>
      <c r="F173" s="130"/>
      <c r="G173" s="130"/>
      <c r="H173" s="130"/>
      <c r="I173" s="130" t="s">
        <v>601</v>
      </c>
      <c r="J173" s="131" t="s">
        <v>599</v>
      </c>
      <c r="K173" s="131">
        <v>162</v>
      </c>
      <c r="L173" s="168">
        <v>59292000</v>
      </c>
      <c r="M173" s="134" t="s">
        <v>80</v>
      </c>
      <c r="N173" s="135" t="s">
        <v>339</v>
      </c>
      <c r="O173" s="131" t="s">
        <v>968</v>
      </c>
    </row>
    <row r="174" spans="1:15" ht="35.25" customHeight="1" x14ac:dyDescent="0.25">
      <c r="A174" s="350" t="s">
        <v>1334</v>
      </c>
      <c r="B174" s="130" t="s">
        <v>537</v>
      </c>
      <c r="C174" s="130" t="s">
        <v>1116</v>
      </c>
      <c r="D174" s="131" t="s">
        <v>14</v>
      </c>
      <c r="E174" s="131" t="s">
        <v>602</v>
      </c>
      <c r="F174" s="130"/>
      <c r="G174" s="130"/>
      <c r="H174" s="130"/>
      <c r="I174" s="130" t="s">
        <v>601</v>
      </c>
      <c r="J174" s="131" t="s">
        <v>599</v>
      </c>
      <c r="K174" s="131">
        <v>45</v>
      </c>
      <c r="L174" s="168">
        <v>16470000</v>
      </c>
      <c r="M174" s="134" t="s">
        <v>80</v>
      </c>
      <c r="N174" s="135" t="s">
        <v>339</v>
      </c>
      <c r="O174" s="131" t="s">
        <v>968</v>
      </c>
    </row>
    <row r="175" spans="1:15" ht="35.25" customHeight="1" x14ac:dyDescent="0.25">
      <c r="A175" s="350" t="s">
        <v>1334</v>
      </c>
      <c r="B175" s="130" t="s">
        <v>537</v>
      </c>
      <c r="C175" s="130" t="s">
        <v>1116</v>
      </c>
      <c r="D175" s="131" t="s">
        <v>14</v>
      </c>
      <c r="E175" s="131" t="s">
        <v>603</v>
      </c>
      <c r="F175" s="130"/>
      <c r="G175" s="130"/>
      <c r="H175" s="130"/>
      <c r="I175" s="130" t="s">
        <v>601</v>
      </c>
      <c r="J175" s="131" t="s">
        <v>599</v>
      </c>
      <c r="K175" s="131">
        <v>10</v>
      </c>
      <c r="L175" s="168">
        <v>3660000</v>
      </c>
      <c r="M175" s="134" t="s">
        <v>80</v>
      </c>
      <c r="N175" s="135" t="s">
        <v>339</v>
      </c>
      <c r="O175" s="131" t="s">
        <v>968</v>
      </c>
    </row>
    <row r="176" spans="1:15" ht="35.25" customHeight="1" x14ac:dyDescent="0.25">
      <c r="A176" s="350" t="s">
        <v>1334</v>
      </c>
      <c r="B176" s="130" t="s">
        <v>537</v>
      </c>
      <c r="C176" s="130" t="s">
        <v>1116</v>
      </c>
      <c r="D176" s="131" t="s">
        <v>14</v>
      </c>
      <c r="E176" s="131" t="s">
        <v>604</v>
      </c>
      <c r="F176" s="130"/>
      <c r="G176" s="130"/>
      <c r="H176" s="130"/>
      <c r="I176" s="130" t="s">
        <v>601</v>
      </c>
      <c r="J176" s="131" t="s">
        <v>599</v>
      </c>
      <c r="K176" s="131">
        <v>10</v>
      </c>
      <c r="L176" s="168">
        <v>3660000</v>
      </c>
      <c r="M176" s="134" t="s">
        <v>80</v>
      </c>
      <c r="N176" s="135" t="s">
        <v>339</v>
      </c>
      <c r="O176" s="131" t="s">
        <v>968</v>
      </c>
    </row>
    <row r="177" spans="1:15" ht="35.25" customHeight="1" x14ac:dyDescent="0.25">
      <c r="A177" s="350" t="s">
        <v>1334</v>
      </c>
      <c r="B177" s="130" t="s">
        <v>537</v>
      </c>
      <c r="C177" s="130" t="s">
        <v>1116</v>
      </c>
      <c r="D177" s="131" t="s">
        <v>14</v>
      </c>
      <c r="E177" s="131" t="s">
        <v>626</v>
      </c>
      <c r="F177" s="130"/>
      <c r="G177" s="130"/>
      <c r="H177" s="130"/>
      <c r="I177" s="130" t="s">
        <v>627</v>
      </c>
      <c r="J177" s="131" t="s">
        <v>17</v>
      </c>
      <c r="K177" s="131">
        <v>6</v>
      </c>
      <c r="L177" s="168">
        <v>6000000</v>
      </c>
      <c r="M177" s="134" t="s">
        <v>80</v>
      </c>
      <c r="N177" s="135" t="s">
        <v>339</v>
      </c>
      <c r="O177" s="131" t="s">
        <v>968</v>
      </c>
    </row>
    <row r="178" spans="1:15" ht="35.25" customHeight="1" x14ac:dyDescent="0.25">
      <c r="A178" s="350" t="s">
        <v>1334</v>
      </c>
      <c r="B178" s="130" t="s">
        <v>537</v>
      </c>
      <c r="C178" s="130" t="s">
        <v>1116</v>
      </c>
      <c r="D178" s="131" t="s">
        <v>14</v>
      </c>
      <c r="E178" s="131" t="s">
        <v>628</v>
      </c>
      <c r="F178" s="130"/>
      <c r="G178" s="130"/>
      <c r="H178" s="130"/>
      <c r="I178" s="130" t="s">
        <v>627</v>
      </c>
      <c r="J178" s="131" t="s">
        <v>17</v>
      </c>
      <c r="K178" s="131">
        <v>2</v>
      </c>
      <c r="L178" s="168">
        <v>300000</v>
      </c>
      <c r="M178" s="134" t="s">
        <v>80</v>
      </c>
      <c r="N178" s="135" t="s">
        <v>339</v>
      </c>
      <c r="O178" s="131" t="s">
        <v>968</v>
      </c>
    </row>
    <row r="179" spans="1:15" ht="35.25" customHeight="1" x14ac:dyDescent="0.25">
      <c r="A179" s="350" t="s">
        <v>1334</v>
      </c>
      <c r="B179" s="130" t="s">
        <v>537</v>
      </c>
      <c r="C179" s="130" t="s">
        <v>1116</v>
      </c>
      <c r="D179" s="131" t="s">
        <v>14</v>
      </c>
      <c r="E179" s="131" t="s">
        <v>639</v>
      </c>
      <c r="F179" s="130"/>
      <c r="G179" s="130"/>
      <c r="H179" s="130"/>
      <c r="I179" s="130" t="s">
        <v>640</v>
      </c>
      <c r="J179" s="131" t="s">
        <v>641</v>
      </c>
      <c r="K179" s="131">
        <v>8250</v>
      </c>
      <c r="L179" s="168">
        <v>412500</v>
      </c>
      <c r="M179" s="134" t="s">
        <v>80</v>
      </c>
      <c r="N179" s="135" t="s">
        <v>339</v>
      </c>
      <c r="O179" s="131" t="s">
        <v>968</v>
      </c>
    </row>
    <row r="180" spans="1:15" ht="35.25" customHeight="1" x14ac:dyDescent="0.25">
      <c r="A180" s="350" t="s">
        <v>1334</v>
      </c>
      <c r="B180" s="130" t="s">
        <v>537</v>
      </c>
      <c r="C180" s="130" t="s">
        <v>1116</v>
      </c>
      <c r="D180" s="131" t="s">
        <v>14</v>
      </c>
      <c r="E180" s="131" t="s">
        <v>642</v>
      </c>
      <c r="F180" s="130"/>
      <c r="G180" s="130"/>
      <c r="H180" s="130"/>
      <c r="I180" s="130" t="s">
        <v>643</v>
      </c>
      <c r="J180" s="131" t="s">
        <v>638</v>
      </c>
      <c r="K180" s="131">
        <v>15</v>
      </c>
      <c r="L180" s="168">
        <v>450000</v>
      </c>
      <c r="M180" s="134" t="s">
        <v>80</v>
      </c>
      <c r="N180" s="135" t="s">
        <v>339</v>
      </c>
      <c r="O180" s="131" t="s">
        <v>968</v>
      </c>
    </row>
    <row r="181" spans="1:15" ht="35.25" customHeight="1" x14ac:dyDescent="0.25">
      <c r="A181" s="350" t="s">
        <v>1334</v>
      </c>
      <c r="B181" s="130" t="s">
        <v>537</v>
      </c>
      <c r="C181" s="130" t="s">
        <v>1116</v>
      </c>
      <c r="D181" s="131" t="s">
        <v>14</v>
      </c>
      <c r="E181" s="131" t="s">
        <v>646</v>
      </c>
      <c r="F181" s="130"/>
      <c r="G181" s="130"/>
      <c r="H181" s="130"/>
      <c r="I181" s="130" t="s">
        <v>647</v>
      </c>
      <c r="J181" s="131" t="s">
        <v>638</v>
      </c>
      <c r="K181" s="131">
        <v>10000</v>
      </c>
      <c r="L181" s="168">
        <v>200000</v>
      </c>
      <c r="M181" s="134" t="s">
        <v>80</v>
      </c>
      <c r="N181" s="135" t="s">
        <v>339</v>
      </c>
      <c r="O181" s="131" t="s">
        <v>968</v>
      </c>
    </row>
    <row r="182" spans="1:15" ht="35.25" customHeight="1" x14ac:dyDescent="0.25">
      <c r="A182" s="350" t="s">
        <v>1338</v>
      </c>
      <c r="B182" s="27" t="s">
        <v>537</v>
      </c>
      <c r="C182" s="27" t="s">
        <v>1116</v>
      </c>
      <c r="D182" s="28" t="s">
        <v>20</v>
      </c>
      <c r="E182" s="28" t="s">
        <v>549</v>
      </c>
      <c r="F182" s="27"/>
      <c r="G182" s="27"/>
      <c r="H182" s="27"/>
      <c r="I182" s="27" t="s">
        <v>671</v>
      </c>
      <c r="J182" s="28" t="s">
        <v>672</v>
      </c>
      <c r="K182" s="28">
        <v>38685</v>
      </c>
      <c r="L182" s="70">
        <v>23250000</v>
      </c>
      <c r="M182" s="46" t="s">
        <v>80</v>
      </c>
      <c r="N182" s="30" t="s">
        <v>339</v>
      </c>
      <c r="O182" s="28" t="s">
        <v>40</v>
      </c>
    </row>
    <row r="183" spans="1:15" ht="35.25" customHeight="1" x14ac:dyDescent="0.25">
      <c r="A183" s="350" t="s">
        <v>1334</v>
      </c>
      <c r="B183" s="130" t="s">
        <v>537</v>
      </c>
      <c r="C183" s="130" t="s">
        <v>1116</v>
      </c>
      <c r="D183" s="131" t="s">
        <v>14</v>
      </c>
      <c r="E183" s="131" t="s">
        <v>698</v>
      </c>
      <c r="F183" s="130"/>
      <c r="G183" s="130"/>
      <c r="H183" s="130"/>
      <c r="I183" s="130" t="s">
        <v>699</v>
      </c>
      <c r="J183" s="131" t="s">
        <v>638</v>
      </c>
      <c r="K183" s="131">
        <v>2</v>
      </c>
      <c r="L183" s="168">
        <v>700000</v>
      </c>
      <c r="M183" s="134" t="s">
        <v>80</v>
      </c>
      <c r="N183" s="135" t="s">
        <v>339</v>
      </c>
      <c r="O183" s="131" t="s">
        <v>968</v>
      </c>
    </row>
    <row r="184" spans="1:15" ht="35.25" customHeight="1" x14ac:dyDescent="0.25">
      <c r="A184" s="350" t="s">
        <v>1334</v>
      </c>
      <c r="B184" s="130" t="s">
        <v>537</v>
      </c>
      <c r="C184" s="130" t="s">
        <v>1116</v>
      </c>
      <c r="D184" s="131" t="s">
        <v>14</v>
      </c>
      <c r="E184" s="131" t="s">
        <v>700</v>
      </c>
      <c r="F184" s="130"/>
      <c r="G184" s="130"/>
      <c r="H184" s="130"/>
      <c r="I184" s="130" t="s">
        <v>701</v>
      </c>
      <c r="J184" s="131" t="s">
        <v>638</v>
      </c>
      <c r="K184" s="131">
        <v>1</v>
      </c>
      <c r="L184" s="168">
        <v>80000</v>
      </c>
      <c r="M184" s="134" t="s">
        <v>80</v>
      </c>
      <c r="N184" s="135" t="s">
        <v>339</v>
      </c>
      <c r="O184" s="131" t="s">
        <v>968</v>
      </c>
    </row>
    <row r="185" spans="1:15" ht="35.25" customHeight="1" x14ac:dyDescent="0.25">
      <c r="A185" s="350" t="s">
        <v>1334</v>
      </c>
      <c r="B185" s="130" t="s">
        <v>537</v>
      </c>
      <c r="C185" s="130" t="s">
        <v>1116</v>
      </c>
      <c r="D185" s="131" t="s">
        <v>14</v>
      </c>
      <c r="E185" s="131" t="s">
        <v>702</v>
      </c>
      <c r="F185" s="130"/>
      <c r="G185" s="130"/>
      <c r="H185" s="130"/>
      <c r="I185" s="130" t="s">
        <v>703</v>
      </c>
      <c r="J185" s="131" t="s">
        <v>638</v>
      </c>
      <c r="K185" s="131">
        <v>3</v>
      </c>
      <c r="L185" s="168">
        <v>2400000</v>
      </c>
      <c r="M185" s="134" t="s">
        <v>80</v>
      </c>
      <c r="N185" s="135" t="s">
        <v>339</v>
      </c>
      <c r="O185" s="131" t="s">
        <v>968</v>
      </c>
    </row>
    <row r="186" spans="1:15" ht="35.25" customHeight="1" x14ac:dyDescent="0.25">
      <c r="A186" s="350" t="s">
        <v>1334</v>
      </c>
      <c r="B186" s="130" t="s">
        <v>537</v>
      </c>
      <c r="C186" s="130" t="s">
        <v>1116</v>
      </c>
      <c r="D186" s="131" t="s">
        <v>14</v>
      </c>
      <c r="E186" s="131" t="s">
        <v>708</v>
      </c>
      <c r="F186" s="130"/>
      <c r="G186" s="130"/>
      <c r="H186" s="130"/>
      <c r="I186" s="130" t="s">
        <v>709</v>
      </c>
      <c r="J186" s="131" t="s">
        <v>638</v>
      </c>
      <c r="K186" s="131">
        <v>1</v>
      </c>
      <c r="L186" s="168">
        <v>50000</v>
      </c>
      <c r="M186" s="134" t="s">
        <v>80</v>
      </c>
      <c r="N186" s="135" t="s">
        <v>339</v>
      </c>
      <c r="O186" s="131" t="s">
        <v>968</v>
      </c>
    </row>
    <row r="187" spans="1:15" ht="35.25" customHeight="1" x14ac:dyDescent="0.25">
      <c r="A187" s="350" t="s">
        <v>1334</v>
      </c>
      <c r="B187" s="130" t="s">
        <v>537</v>
      </c>
      <c r="C187" s="130" t="s">
        <v>1116</v>
      </c>
      <c r="D187" s="131" t="s">
        <v>14</v>
      </c>
      <c r="E187" s="131" t="s">
        <v>710</v>
      </c>
      <c r="F187" s="130"/>
      <c r="G187" s="130"/>
      <c r="H187" s="130"/>
      <c r="I187" s="130" t="s">
        <v>711</v>
      </c>
      <c r="J187" s="131" t="s">
        <v>638</v>
      </c>
      <c r="K187" s="131">
        <v>12</v>
      </c>
      <c r="L187" s="168">
        <v>1200000</v>
      </c>
      <c r="M187" s="134" t="s">
        <v>80</v>
      </c>
      <c r="N187" s="135" t="s">
        <v>339</v>
      </c>
      <c r="O187" s="131" t="s">
        <v>968</v>
      </c>
    </row>
    <row r="188" spans="1:15" ht="35.25" customHeight="1" x14ac:dyDescent="0.25">
      <c r="A188" s="350" t="s">
        <v>1334</v>
      </c>
      <c r="B188" s="130" t="s">
        <v>537</v>
      </c>
      <c r="C188" s="130" t="s">
        <v>1116</v>
      </c>
      <c r="D188" s="131" t="s">
        <v>14</v>
      </c>
      <c r="E188" s="131" t="s">
        <v>712</v>
      </c>
      <c r="F188" s="130"/>
      <c r="G188" s="130"/>
      <c r="H188" s="130"/>
      <c r="I188" s="130" t="s">
        <v>713</v>
      </c>
      <c r="J188" s="131" t="s">
        <v>408</v>
      </c>
      <c r="K188" s="131">
        <v>12</v>
      </c>
      <c r="L188" s="168">
        <v>70000</v>
      </c>
      <c r="M188" s="134" t="s">
        <v>80</v>
      </c>
      <c r="N188" s="135" t="s">
        <v>339</v>
      </c>
      <c r="O188" s="131" t="s">
        <v>968</v>
      </c>
    </row>
    <row r="189" spans="1:15" ht="35.25" customHeight="1" x14ac:dyDescent="0.25">
      <c r="A189" s="350" t="s">
        <v>1334</v>
      </c>
      <c r="B189" s="130" t="s">
        <v>537</v>
      </c>
      <c r="C189" s="130" t="s">
        <v>1116</v>
      </c>
      <c r="D189" s="131" t="s">
        <v>14</v>
      </c>
      <c r="E189" s="131" t="s">
        <v>719</v>
      </c>
      <c r="F189" s="130"/>
      <c r="G189" s="130"/>
      <c r="H189" s="130"/>
      <c r="I189" s="130" t="s">
        <v>720</v>
      </c>
      <c r="J189" s="131" t="s">
        <v>721</v>
      </c>
      <c r="K189" s="131">
        <v>3</v>
      </c>
      <c r="L189" s="168">
        <v>60000</v>
      </c>
      <c r="M189" s="134" t="s">
        <v>80</v>
      </c>
      <c r="N189" s="135" t="s">
        <v>339</v>
      </c>
      <c r="O189" s="131" t="s">
        <v>968</v>
      </c>
    </row>
    <row r="190" spans="1:15" ht="35.25" customHeight="1" x14ac:dyDescent="0.25">
      <c r="A190" s="350" t="s">
        <v>1334</v>
      </c>
      <c r="B190" s="130" t="s">
        <v>537</v>
      </c>
      <c r="C190" s="130" t="s">
        <v>1116</v>
      </c>
      <c r="D190" s="131" t="s">
        <v>14</v>
      </c>
      <c r="E190" s="131" t="s">
        <v>724</v>
      </c>
      <c r="F190" s="130"/>
      <c r="G190" s="130"/>
      <c r="H190" s="130"/>
      <c r="I190" s="130" t="s">
        <v>725</v>
      </c>
      <c r="J190" s="131" t="s">
        <v>638</v>
      </c>
      <c r="K190" s="131">
        <v>5</v>
      </c>
      <c r="L190" s="168">
        <v>750000</v>
      </c>
      <c r="M190" s="134" t="s">
        <v>80</v>
      </c>
      <c r="N190" s="135" t="s">
        <v>339</v>
      </c>
      <c r="O190" s="131" t="s">
        <v>968</v>
      </c>
    </row>
    <row r="191" spans="1:15" ht="35.25" customHeight="1" x14ac:dyDescent="0.25">
      <c r="A191" s="350" t="s">
        <v>1334</v>
      </c>
      <c r="B191" s="130" t="s">
        <v>537</v>
      </c>
      <c r="C191" s="130" t="s">
        <v>1116</v>
      </c>
      <c r="D191" s="131" t="s">
        <v>14</v>
      </c>
      <c r="E191" s="131" t="s">
        <v>726</v>
      </c>
      <c r="F191" s="130"/>
      <c r="G191" s="130"/>
      <c r="H191" s="130"/>
      <c r="I191" s="130" t="s">
        <v>727</v>
      </c>
      <c r="J191" s="131" t="s">
        <v>638</v>
      </c>
      <c r="K191" s="131">
        <v>1</v>
      </c>
      <c r="L191" s="168">
        <v>2000000</v>
      </c>
      <c r="M191" s="134" t="s">
        <v>80</v>
      </c>
      <c r="N191" s="135" t="s">
        <v>339</v>
      </c>
      <c r="O191" s="131" t="s">
        <v>968</v>
      </c>
    </row>
    <row r="192" spans="1:15" ht="35.25" customHeight="1" x14ac:dyDescent="0.25">
      <c r="A192" s="350" t="s">
        <v>1334</v>
      </c>
      <c r="B192" s="130" t="s">
        <v>537</v>
      </c>
      <c r="C192" s="130" t="s">
        <v>1116</v>
      </c>
      <c r="D192" s="131" t="s">
        <v>14</v>
      </c>
      <c r="E192" s="131" t="s">
        <v>726</v>
      </c>
      <c r="F192" s="130"/>
      <c r="G192" s="130"/>
      <c r="H192" s="130"/>
      <c r="I192" s="130" t="s">
        <v>728</v>
      </c>
      <c r="J192" s="131" t="s">
        <v>638</v>
      </c>
      <c r="K192" s="131">
        <v>6</v>
      </c>
      <c r="L192" s="168">
        <v>18000000</v>
      </c>
      <c r="M192" s="134" t="s">
        <v>80</v>
      </c>
      <c r="N192" s="135" t="s">
        <v>339</v>
      </c>
      <c r="O192" s="131" t="s">
        <v>968</v>
      </c>
    </row>
    <row r="193" spans="1:15" ht="35.25" customHeight="1" x14ac:dyDescent="0.25">
      <c r="A193" s="350" t="s">
        <v>1334</v>
      </c>
      <c r="B193" s="130" t="s">
        <v>537</v>
      </c>
      <c r="C193" s="130" t="s">
        <v>1116</v>
      </c>
      <c r="D193" s="131" t="s">
        <v>14</v>
      </c>
      <c r="E193" s="131" t="s">
        <v>726</v>
      </c>
      <c r="F193" s="130"/>
      <c r="G193" s="130"/>
      <c r="H193" s="130"/>
      <c r="I193" s="130" t="s">
        <v>729</v>
      </c>
      <c r="J193" s="131" t="s">
        <v>430</v>
      </c>
      <c r="K193" s="131">
        <v>3</v>
      </c>
      <c r="L193" s="168">
        <v>3000000</v>
      </c>
      <c r="M193" s="134" t="s">
        <v>80</v>
      </c>
      <c r="N193" s="135" t="s">
        <v>339</v>
      </c>
      <c r="O193" s="131" t="s">
        <v>968</v>
      </c>
    </row>
    <row r="194" spans="1:15" ht="35.25" customHeight="1" x14ac:dyDescent="0.25">
      <c r="A194" s="350" t="s">
        <v>1334</v>
      </c>
      <c r="B194" s="130" t="s">
        <v>537</v>
      </c>
      <c r="C194" s="130" t="s">
        <v>1116</v>
      </c>
      <c r="D194" s="131" t="s">
        <v>14</v>
      </c>
      <c r="E194" s="131" t="s">
        <v>730</v>
      </c>
      <c r="F194" s="130"/>
      <c r="G194" s="130"/>
      <c r="H194" s="130"/>
      <c r="I194" s="130" t="s">
        <v>731</v>
      </c>
      <c r="J194" s="131" t="s">
        <v>638</v>
      </c>
      <c r="K194" s="131">
        <v>7</v>
      </c>
      <c r="L194" s="168">
        <v>6300000</v>
      </c>
      <c r="M194" s="134" t="s">
        <v>80</v>
      </c>
      <c r="N194" s="135" t="s">
        <v>339</v>
      </c>
      <c r="O194" s="131" t="s">
        <v>968</v>
      </c>
    </row>
    <row r="195" spans="1:15" ht="35.25" customHeight="1" x14ac:dyDescent="0.25">
      <c r="A195" s="350" t="s">
        <v>1334</v>
      </c>
      <c r="B195" s="130" t="s">
        <v>537</v>
      </c>
      <c r="C195" s="130" t="s">
        <v>1116</v>
      </c>
      <c r="D195" s="131" t="s">
        <v>14</v>
      </c>
      <c r="E195" s="131" t="s">
        <v>732</v>
      </c>
      <c r="F195" s="130"/>
      <c r="G195" s="130"/>
      <c r="H195" s="130"/>
      <c r="I195" s="130" t="s">
        <v>733</v>
      </c>
      <c r="J195" s="131" t="s">
        <v>638</v>
      </c>
      <c r="K195" s="131">
        <v>39</v>
      </c>
      <c r="L195" s="168">
        <v>1248000</v>
      </c>
      <c r="M195" s="134" t="s">
        <v>80</v>
      </c>
      <c r="N195" s="135" t="s">
        <v>339</v>
      </c>
      <c r="O195" s="131" t="s">
        <v>968</v>
      </c>
    </row>
    <row r="196" spans="1:15" ht="35.25" customHeight="1" x14ac:dyDescent="0.25">
      <c r="A196" s="350" t="s">
        <v>1334</v>
      </c>
      <c r="B196" s="130" t="s">
        <v>537</v>
      </c>
      <c r="C196" s="130" t="s">
        <v>1116</v>
      </c>
      <c r="D196" s="131" t="s">
        <v>14</v>
      </c>
      <c r="E196" s="131" t="s">
        <v>734</v>
      </c>
      <c r="F196" s="130"/>
      <c r="G196" s="130"/>
      <c r="H196" s="130"/>
      <c r="I196" s="130" t="s">
        <v>735</v>
      </c>
      <c r="J196" s="131" t="s">
        <v>638</v>
      </c>
      <c r="K196" s="131">
        <v>720</v>
      </c>
      <c r="L196" s="168">
        <v>250000</v>
      </c>
      <c r="M196" s="134" t="s">
        <v>80</v>
      </c>
      <c r="N196" s="135" t="s">
        <v>339</v>
      </c>
      <c r="O196" s="131" t="s">
        <v>968</v>
      </c>
    </row>
    <row r="197" spans="1:15" ht="35.25" customHeight="1" x14ac:dyDescent="0.25">
      <c r="A197" s="350" t="s">
        <v>1334</v>
      </c>
      <c r="B197" s="130" t="s">
        <v>537</v>
      </c>
      <c r="C197" s="130" t="s">
        <v>1116</v>
      </c>
      <c r="D197" s="131" t="s">
        <v>14</v>
      </c>
      <c r="E197" s="131" t="s">
        <v>736</v>
      </c>
      <c r="F197" s="130"/>
      <c r="G197" s="130"/>
      <c r="H197" s="130"/>
      <c r="I197" s="130" t="s">
        <v>737</v>
      </c>
      <c r="J197" s="131" t="s">
        <v>638</v>
      </c>
      <c r="K197" s="131">
        <v>20</v>
      </c>
      <c r="L197" s="168">
        <v>540000</v>
      </c>
      <c r="M197" s="134" t="s">
        <v>80</v>
      </c>
      <c r="N197" s="135" t="s">
        <v>339</v>
      </c>
      <c r="O197" s="131" t="s">
        <v>968</v>
      </c>
    </row>
    <row r="198" spans="1:15" ht="35.25" customHeight="1" x14ac:dyDescent="0.25">
      <c r="A198" s="350" t="s">
        <v>1338</v>
      </c>
      <c r="B198" s="183" t="s">
        <v>537</v>
      </c>
      <c r="C198" s="183" t="s">
        <v>1116</v>
      </c>
      <c r="D198" s="28" t="s">
        <v>20</v>
      </c>
      <c r="E198" s="28" t="s">
        <v>549</v>
      </c>
      <c r="F198" s="27"/>
      <c r="G198" s="27"/>
      <c r="H198" s="27"/>
      <c r="I198" s="27" t="s">
        <v>749</v>
      </c>
      <c r="J198" s="28" t="s">
        <v>672</v>
      </c>
      <c r="K198" s="28" t="s">
        <v>123</v>
      </c>
      <c r="L198" s="70">
        <v>123959856</v>
      </c>
      <c r="M198" s="46" t="s">
        <v>80</v>
      </c>
      <c r="N198" s="30" t="s">
        <v>339</v>
      </c>
      <c r="O198" s="28" t="s">
        <v>40</v>
      </c>
    </row>
    <row r="199" spans="1:15" ht="35.25" customHeight="1" x14ac:dyDescent="0.25">
      <c r="A199" s="350" t="s">
        <v>1334</v>
      </c>
      <c r="B199" s="130" t="s">
        <v>537</v>
      </c>
      <c r="C199" s="130" t="s">
        <v>1116</v>
      </c>
      <c r="D199" s="131" t="s">
        <v>14</v>
      </c>
      <c r="E199" s="131" t="s">
        <v>848</v>
      </c>
      <c r="F199" s="130"/>
      <c r="G199" s="130"/>
      <c r="H199" s="130"/>
      <c r="I199" s="130" t="s">
        <v>598</v>
      </c>
      <c r="J199" s="131" t="s">
        <v>849</v>
      </c>
      <c r="K199" s="131">
        <v>4</v>
      </c>
      <c r="L199" s="168">
        <v>4000000</v>
      </c>
      <c r="M199" s="134" t="s">
        <v>80</v>
      </c>
      <c r="N199" s="135" t="s">
        <v>339</v>
      </c>
      <c r="O199" s="131" t="s">
        <v>968</v>
      </c>
    </row>
    <row r="200" spans="1:15" ht="35.25" customHeight="1" x14ac:dyDescent="0.25">
      <c r="A200" s="350" t="s">
        <v>1338</v>
      </c>
      <c r="B200" s="27" t="s">
        <v>537</v>
      </c>
      <c r="C200" s="27" t="s">
        <v>1116</v>
      </c>
      <c r="D200" s="28" t="s">
        <v>20</v>
      </c>
      <c r="E200" s="28" t="s">
        <v>549</v>
      </c>
      <c r="F200" s="27"/>
      <c r="G200" s="27"/>
      <c r="H200" s="27"/>
      <c r="I200" s="27" t="s">
        <v>550</v>
      </c>
      <c r="J200" s="28" t="s">
        <v>548</v>
      </c>
      <c r="K200" s="28" t="s">
        <v>123</v>
      </c>
      <c r="L200" s="70">
        <v>18362502</v>
      </c>
      <c r="M200" s="46" t="s">
        <v>80</v>
      </c>
      <c r="N200" s="30" t="s">
        <v>339</v>
      </c>
      <c r="O200" s="28" t="s">
        <v>40</v>
      </c>
    </row>
    <row r="201" spans="1:15" ht="35.25" customHeight="1" x14ac:dyDescent="0.25">
      <c r="A201" s="350" t="s">
        <v>1343</v>
      </c>
      <c r="B201" s="76" t="s">
        <v>537</v>
      </c>
      <c r="C201" s="76" t="s">
        <v>1116</v>
      </c>
      <c r="D201" s="75" t="s">
        <v>14</v>
      </c>
      <c r="E201" s="75" t="s">
        <v>178</v>
      </c>
      <c r="F201" s="75" t="s">
        <v>949</v>
      </c>
      <c r="G201" s="75">
        <v>2144</v>
      </c>
      <c r="H201" s="75" t="s">
        <v>672</v>
      </c>
      <c r="I201" s="76" t="s">
        <v>551</v>
      </c>
      <c r="J201" s="75" t="s">
        <v>552</v>
      </c>
      <c r="K201" s="75" t="s">
        <v>553</v>
      </c>
      <c r="L201" s="78">
        <v>10720000</v>
      </c>
      <c r="M201" s="99" t="s">
        <v>80</v>
      </c>
      <c r="N201" s="80" t="s">
        <v>339</v>
      </c>
      <c r="O201" s="75" t="s">
        <v>967</v>
      </c>
    </row>
    <row r="202" spans="1:15" ht="35.25" customHeight="1" x14ac:dyDescent="0.25">
      <c r="A202" s="350" t="s">
        <v>1343</v>
      </c>
      <c r="B202" s="76" t="s">
        <v>537</v>
      </c>
      <c r="C202" s="76" t="s">
        <v>1116</v>
      </c>
      <c r="D202" s="75" t="s">
        <v>14</v>
      </c>
      <c r="E202" s="75" t="s">
        <v>554</v>
      </c>
      <c r="F202" s="75" t="s">
        <v>977</v>
      </c>
      <c r="G202" s="75">
        <f>410*4</f>
        <v>1640</v>
      </c>
      <c r="H202" s="75" t="s">
        <v>672</v>
      </c>
      <c r="I202" s="76" t="s">
        <v>555</v>
      </c>
      <c r="J202" s="75" t="s">
        <v>556</v>
      </c>
      <c r="K202" s="75" t="s">
        <v>557</v>
      </c>
      <c r="L202" s="78">
        <v>738000000</v>
      </c>
      <c r="M202" s="99" t="s">
        <v>80</v>
      </c>
      <c r="N202" s="80" t="s">
        <v>339</v>
      </c>
      <c r="O202" s="75" t="s">
        <v>967</v>
      </c>
    </row>
    <row r="203" spans="1:15" ht="35.25" customHeight="1" x14ac:dyDescent="0.25">
      <c r="A203" s="350" t="s">
        <v>1343</v>
      </c>
      <c r="B203" s="76" t="s">
        <v>537</v>
      </c>
      <c r="C203" s="76" t="s">
        <v>1116</v>
      </c>
      <c r="D203" s="75" t="s">
        <v>14</v>
      </c>
      <c r="E203" s="75" t="s">
        <v>558</v>
      </c>
      <c r="F203" s="75" t="s">
        <v>200</v>
      </c>
      <c r="G203" s="75">
        <f>67*100</f>
        <v>6700</v>
      </c>
      <c r="H203" s="75" t="s">
        <v>17</v>
      </c>
      <c r="I203" s="76" t="s">
        <v>559</v>
      </c>
      <c r="J203" s="75" t="s">
        <v>560</v>
      </c>
      <c r="K203" s="75" t="s">
        <v>561</v>
      </c>
      <c r="L203" s="78">
        <v>187600</v>
      </c>
      <c r="M203" s="99" t="s">
        <v>80</v>
      </c>
      <c r="N203" s="80" t="s">
        <v>339</v>
      </c>
      <c r="O203" s="75" t="s">
        <v>967</v>
      </c>
    </row>
    <row r="204" spans="1:15" ht="35.25" customHeight="1" x14ac:dyDescent="0.25">
      <c r="A204" s="350" t="s">
        <v>1343</v>
      </c>
      <c r="B204" s="76" t="s">
        <v>537</v>
      </c>
      <c r="C204" s="76" t="s">
        <v>1116</v>
      </c>
      <c r="D204" s="75" t="s">
        <v>14</v>
      </c>
      <c r="E204" s="75" t="s">
        <v>562</v>
      </c>
      <c r="F204" s="75" t="s">
        <v>972</v>
      </c>
      <c r="G204" s="75">
        <f>176*50</f>
        <v>8800</v>
      </c>
      <c r="H204" s="75" t="s">
        <v>488</v>
      </c>
      <c r="I204" s="76" t="s">
        <v>563</v>
      </c>
      <c r="J204" s="75" t="s">
        <v>564</v>
      </c>
      <c r="K204" s="75" t="s">
        <v>565</v>
      </c>
      <c r="L204" s="78">
        <v>4576000</v>
      </c>
      <c r="M204" s="99" t="s">
        <v>80</v>
      </c>
      <c r="N204" s="80" t="s">
        <v>339</v>
      </c>
      <c r="O204" s="75" t="s">
        <v>967</v>
      </c>
    </row>
    <row r="205" spans="1:15" ht="35.25" customHeight="1" x14ac:dyDescent="0.25">
      <c r="A205" s="350" t="s">
        <v>1343</v>
      </c>
      <c r="B205" s="76" t="s">
        <v>537</v>
      </c>
      <c r="C205" s="76" t="s">
        <v>1116</v>
      </c>
      <c r="D205" s="75" t="s">
        <v>14</v>
      </c>
      <c r="E205" s="75" t="s">
        <v>52</v>
      </c>
      <c r="F205" s="75" t="s">
        <v>972</v>
      </c>
      <c r="G205" s="75">
        <f>183*20</f>
        <v>3660</v>
      </c>
      <c r="H205" s="75" t="s">
        <v>488</v>
      </c>
      <c r="I205" s="76" t="s">
        <v>566</v>
      </c>
      <c r="J205" s="75" t="s">
        <v>567</v>
      </c>
      <c r="K205" s="75" t="s">
        <v>568</v>
      </c>
      <c r="L205" s="78">
        <v>1409100</v>
      </c>
      <c r="M205" s="99" t="s">
        <v>80</v>
      </c>
      <c r="N205" s="80" t="s">
        <v>339</v>
      </c>
      <c r="O205" s="75" t="s">
        <v>967</v>
      </c>
    </row>
    <row r="206" spans="1:15" ht="35.25" customHeight="1" x14ac:dyDescent="0.25">
      <c r="A206" s="20" t="s">
        <v>1330</v>
      </c>
      <c r="B206" s="83" t="s">
        <v>537</v>
      </c>
      <c r="C206" s="83" t="s">
        <v>1116</v>
      </c>
      <c r="D206" s="84" t="s">
        <v>14</v>
      </c>
      <c r="E206" s="84" t="s">
        <v>576</v>
      </c>
      <c r="F206" s="83"/>
      <c r="G206" s="83"/>
      <c r="H206" s="83"/>
      <c r="I206" s="83" t="s">
        <v>577</v>
      </c>
      <c r="J206" s="84" t="s">
        <v>578</v>
      </c>
      <c r="K206" s="84" t="s">
        <v>579</v>
      </c>
      <c r="L206" s="85">
        <v>7000000</v>
      </c>
      <c r="M206" s="86" t="s">
        <v>80</v>
      </c>
      <c r="N206" s="87" t="s">
        <v>339</v>
      </c>
      <c r="O206" s="84" t="s">
        <v>910</v>
      </c>
    </row>
    <row r="207" spans="1:15" ht="35.25" customHeight="1" x14ac:dyDescent="0.25">
      <c r="A207" s="20" t="s">
        <v>1330</v>
      </c>
      <c r="B207" s="83" t="s">
        <v>537</v>
      </c>
      <c r="C207" s="83" t="s">
        <v>1116</v>
      </c>
      <c r="D207" s="84" t="s">
        <v>14</v>
      </c>
      <c r="E207" s="84" t="s">
        <v>583</v>
      </c>
      <c r="F207" s="83"/>
      <c r="G207" s="83"/>
      <c r="H207" s="83"/>
      <c r="I207" s="83" t="s">
        <v>584</v>
      </c>
      <c r="J207" s="84" t="s">
        <v>585</v>
      </c>
      <c r="K207" s="84">
        <v>1</v>
      </c>
      <c r="L207" s="85" t="s">
        <v>76</v>
      </c>
      <c r="M207" s="86" t="s">
        <v>80</v>
      </c>
      <c r="N207" s="87" t="s">
        <v>339</v>
      </c>
      <c r="O207" s="84" t="s">
        <v>910</v>
      </c>
    </row>
    <row r="208" spans="1:15" ht="35.25" customHeight="1" x14ac:dyDescent="0.25">
      <c r="A208" s="20" t="s">
        <v>1330</v>
      </c>
      <c r="B208" s="83" t="s">
        <v>537</v>
      </c>
      <c r="C208" s="83" t="s">
        <v>1116</v>
      </c>
      <c r="D208" s="84" t="s">
        <v>14</v>
      </c>
      <c r="E208" s="84" t="s">
        <v>583</v>
      </c>
      <c r="F208" s="83"/>
      <c r="G208" s="83"/>
      <c r="H208" s="83"/>
      <c r="I208" s="83" t="s">
        <v>586</v>
      </c>
      <c r="J208" s="84" t="s">
        <v>585</v>
      </c>
      <c r="K208" s="84">
        <v>2</v>
      </c>
      <c r="L208" s="85" t="s">
        <v>76</v>
      </c>
      <c r="M208" s="86" t="s">
        <v>80</v>
      </c>
      <c r="N208" s="87" t="s">
        <v>339</v>
      </c>
      <c r="O208" s="84" t="s">
        <v>910</v>
      </c>
    </row>
    <row r="209" spans="1:15" ht="35.25" customHeight="1" x14ac:dyDescent="0.25">
      <c r="A209" s="20" t="s">
        <v>1330</v>
      </c>
      <c r="B209" s="83" t="s">
        <v>537</v>
      </c>
      <c r="C209" s="83" t="s">
        <v>1116</v>
      </c>
      <c r="D209" s="84" t="s">
        <v>14</v>
      </c>
      <c r="E209" s="84" t="s">
        <v>588</v>
      </c>
      <c r="F209" s="83"/>
      <c r="G209" s="83"/>
      <c r="H209" s="83"/>
      <c r="I209" s="83" t="s">
        <v>589</v>
      </c>
      <c r="J209" s="84" t="s">
        <v>590</v>
      </c>
      <c r="K209" s="84">
        <v>3</v>
      </c>
      <c r="L209" s="85">
        <v>18000000</v>
      </c>
      <c r="M209" s="86" t="s">
        <v>80</v>
      </c>
      <c r="N209" s="87" t="s">
        <v>339</v>
      </c>
      <c r="O209" s="84" t="s">
        <v>910</v>
      </c>
    </row>
    <row r="210" spans="1:15" ht="35.25" customHeight="1" x14ac:dyDescent="0.25">
      <c r="A210" s="20" t="s">
        <v>1330</v>
      </c>
      <c r="B210" s="83" t="s">
        <v>537</v>
      </c>
      <c r="C210" s="83" t="s">
        <v>1116</v>
      </c>
      <c r="D210" s="84" t="s">
        <v>14</v>
      </c>
      <c r="E210" s="84" t="s">
        <v>588</v>
      </c>
      <c r="F210" s="83"/>
      <c r="G210" s="83"/>
      <c r="H210" s="83"/>
      <c r="I210" s="83" t="s">
        <v>591</v>
      </c>
      <c r="J210" s="84" t="s">
        <v>590</v>
      </c>
      <c r="K210" s="84">
        <v>1</v>
      </c>
      <c r="L210" s="85">
        <v>6000000</v>
      </c>
      <c r="M210" s="86" t="s">
        <v>80</v>
      </c>
      <c r="N210" s="87" t="s">
        <v>339</v>
      </c>
      <c r="O210" s="84" t="s">
        <v>910</v>
      </c>
    </row>
    <row r="211" spans="1:15" ht="35.25" customHeight="1" x14ac:dyDescent="0.25">
      <c r="A211" s="20" t="s">
        <v>1330</v>
      </c>
      <c r="B211" s="83" t="s">
        <v>537</v>
      </c>
      <c r="C211" s="83" t="s">
        <v>1116</v>
      </c>
      <c r="D211" s="84" t="s">
        <v>14</v>
      </c>
      <c r="E211" s="84" t="s">
        <v>588</v>
      </c>
      <c r="F211" s="83"/>
      <c r="G211" s="83"/>
      <c r="H211" s="83"/>
      <c r="I211" s="83" t="s">
        <v>592</v>
      </c>
      <c r="J211" s="84" t="s">
        <v>590</v>
      </c>
      <c r="K211" s="84">
        <v>1</v>
      </c>
      <c r="L211" s="85">
        <v>6000000</v>
      </c>
      <c r="M211" s="86" t="s">
        <v>80</v>
      </c>
      <c r="N211" s="87" t="s">
        <v>339</v>
      </c>
      <c r="O211" s="84" t="s">
        <v>910</v>
      </c>
    </row>
    <row r="212" spans="1:15" ht="35.25" customHeight="1" x14ac:dyDescent="0.25">
      <c r="A212" s="20" t="s">
        <v>1330</v>
      </c>
      <c r="B212" s="83" t="s">
        <v>537</v>
      </c>
      <c r="C212" s="83" t="s">
        <v>1116</v>
      </c>
      <c r="D212" s="84" t="s">
        <v>14</v>
      </c>
      <c r="E212" s="84" t="s">
        <v>588</v>
      </c>
      <c r="F212" s="83"/>
      <c r="G212" s="83"/>
      <c r="H212" s="83"/>
      <c r="I212" s="83" t="s">
        <v>593</v>
      </c>
      <c r="J212" s="84" t="s">
        <v>590</v>
      </c>
      <c r="K212" s="84">
        <v>1</v>
      </c>
      <c r="L212" s="85">
        <v>6000000</v>
      </c>
      <c r="M212" s="86" t="s">
        <v>80</v>
      </c>
      <c r="N212" s="87" t="s">
        <v>339</v>
      </c>
      <c r="O212" s="84" t="s">
        <v>910</v>
      </c>
    </row>
    <row r="213" spans="1:15" ht="35.25" customHeight="1" x14ac:dyDescent="0.25">
      <c r="A213" s="350" t="s">
        <v>1343</v>
      </c>
      <c r="B213" s="76" t="s">
        <v>537</v>
      </c>
      <c r="C213" s="76" t="s">
        <v>1116</v>
      </c>
      <c r="D213" s="75" t="s">
        <v>14</v>
      </c>
      <c r="E213" s="75" t="s">
        <v>605</v>
      </c>
      <c r="F213" s="75" t="s">
        <v>949</v>
      </c>
      <c r="G213" s="75">
        <f>K213</f>
        <v>8576</v>
      </c>
      <c r="H213" s="75" t="s">
        <v>672</v>
      </c>
      <c r="I213" s="76" t="s">
        <v>606</v>
      </c>
      <c r="J213" s="75" t="s">
        <v>607</v>
      </c>
      <c r="K213" s="75">
        <v>8576</v>
      </c>
      <c r="L213" s="78">
        <v>42880000</v>
      </c>
      <c r="M213" s="99" t="s">
        <v>80</v>
      </c>
      <c r="N213" s="80" t="s">
        <v>339</v>
      </c>
      <c r="O213" s="75" t="s">
        <v>967</v>
      </c>
    </row>
    <row r="214" spans="1:15" ht="35.25" customHeight="1" x14ac:dyDescent="0.25">
      <c r="A214" s="350" t="s">
        <v>1343</v>
      </c>
      <c r="B214" s="76" t="s">
        <v>537</v>
      </c>
      <c r="C214" s="76" t="s">
        <v>1116</v>
      </c>
      <c r="D214" s="75" t="s">
        <v>14</v>
      </c>
      <c r="E214" s="75" t="s">
        <v>605</v>
      </c>
      <c r="F214" s="75" t="s">
        <v>949</v>
      </c>
      <c r="G214" s="75">
        <f>K214</f>
        <v>1344</v>
      </c>
      <c r="H214" s="75" t="s">
        <v>488</v>
      </c>
      <c r="I214" s="76" t="s">
        <v>608</v>
      </c>
      <c r="J214" s="75" t="s">
        <v>609</v>
      </c>
      <c r="K214" s="75">
        <v>1344</v>
      </c>
      <c r="L214" s="78">
        <v>12096000</v>
      </c>
      <c r="M214" s="99" t="s">
        <v>80</v>
      </c>
      <c r="N214" s="80" t="s">
        <v>339</v>
      </c>
      <c r="O214" s="75" t="s">
        <v>967</v>
      </c>
    </row>
    <row r="215" spans="1:15" ht="35.25" customHeight="1" x14ac:dyDescent="0.25">
      <c r="A215" s="350" t="s">
        <v>1343</v>
      </c>
      <c r="B215" s="76" t="s">
        <v>537</v>
      </c>
      <c r="C215" s="76" t="s">
        <v>1116</v>
      </c>
      <c r="D215" s="75" t="s">
        <v>14</v>
      </c>
      <c r="E215" s="75" t="s">
        <v>610</v>
      </c>
      <c r="F215" s="75" t="s">
        <v>977</v>
      </c>
      <c r="G215" s="75">
        <f>K215*4</f>
        <v>6560</v>
      </c>
      <c r="H215" s="75" t="s">
        <v>672</v>
      </c>
      <c r="I215" s="76" t="s">
        <v>611</v>
      </c>
      <c r="J215" s="75" t="s">
        <v>612</v>
      </c>
      <c r="K215" s="75">
        <v>1640</v>
      </c>
      <c r="L215" s="78">
        <v>2952000</v>
      </c>
      <c r="M215" s="99" t="s">
        <v>80</v>
      </c>
      <c r="N215" s="80" t="s">
        <v>339</v>
      </c>
      <c r="O215" s="75" t="s">
        <v>967</v>
      </c>
    </row>
    <row r="216" spans="1:15" ht="35.25" customHeight="1" x14ac:dyDescent="0.25">
      <c r="A216" s="350" t="s">
        <v>1343</v>
      </c>
      <c r="B216" s="76" t="s">
        <v>537</v>
      </c>
      <c r="C216" s="76" t="s">
        <v>1116</v>
      </c>
      <c r="D216" s="75" t="s">
        <v>14</v>
      </c>
      <c r="E216" s="75" t="s">
        <v>613</v>
      </c>
      <c r="F216" s="75" t="s">
        <v>979</v>
      </c>
      <c r="G216" s="75">
        <f>K216</f>
        <v>5000</v>
      </c>
      <c r="H216" s="116" t="s">
        <v>997</v>
      </c>
      <c r="I216" s="76" t="s">
        <v>614</v>
      </c>
      <c r="J216" s="75" t="s">
        <v>615</v>
      </c>
      <c r="K216" s="75">
        <v>5000</v>
      </c>
      <c r="L216" s="78">
        <v>50000000</v>
      </c>
      <c r="M216" s="99" t="s">
        <v>80</v>
      </c>
      <c r="N216" s="80" t="s">
        <v>339</v>
      </c>
      <c r="O216" s="75" t="s">
        <v>967</v>
      </c>
    </row>
    <row r="217" spans="1:15" ht="35.25" customHeight="1" x14ac:dyDescent="0.25">
      <c r="A217" s="350" t="s">
        <v>1343</v>
      </c>
      <c r="B217" s="76" t="s">
        <v>537</v>
      </c>
      <c r="C217" s="76" t="s">
        <v>1116</v>
      </c>
      <c r="D217" s="75" t="s">
        <v>14</v>
      </c>
      <c r="E217" s="75" t="s">
        <v>613</v>
      </c>
      <c r="F217" s="75" t="s">
        <v>979</v>
      </c>
      <c r="G217" s="75">
        <f>K217*100</f>
        <v>26800</v>
      </c>
      <c r="H217" s="75" t="s">
        <v>488</v>
      </c>
      <c r="I217" s="76" t="s">
        <v>616</v>
      </c>
      <c r="J217" s="75" t="s">
        <v>617</v>
      </c>
      <c r="K217" s="75">
        <v>268</v>
      </c>
      <c r="L217" s="78">
        <v>750400</v>
      </c>
      <c r="M217" s="99" t="s">
        <v>80</v>
      </c>
      <c r="N217" s="80" t="s">
        <v>339</v>
      </c>
      <c r="O217" s="75" t="s">
        <v>967</v>
      </c>
    </row>
    <row r="218" spans="1:15" ht="35.25" customHeight="1" x14ac:dyDescent="0.25">
      <c r="A218" s="350" t="s">
        <v>1343</v>
      </c>
      <c r="B218" s="76" t="s">
        <v>537</v>
      </c>
      <c r="C218" s="76" t="s">
        <v>1116</v>
      </c>
      <c r="D218" s="75" t="s">
        <v>14</v>
      </c>
      <c r="E218" s="75" t="s">
        <v>613</v>
      </c>
      <c r="F218" s="75" t="s">
        <v>984</v>
      </c>
      <c r="G218" s="75">
        <f>K218*40</f>
        <v>15360</v>
      </c>
      <c r="H218" s="75" t="s">
        <v>488</v>
      </c>
      <c r="I218" s="76" t="s">
        <v>618</v>
      </c>
      <c r="J218" s="75" t="s">
        <v>619</v>
      </c>
      <c r="K218" s="75">
        <v>384</v>
      </c>
      <c r="L218" s="78">
        <v>53760000</v>
      </c>
      <c r="M218" s="99" t="s">
        <v>80</v>
      </c>
      <c r="N218" s="80" t="s">
        <v>339</v>
      </c>
      <c r="O218" s="75" t="s">
        <v>967</v>
      </c>
    </row>
    <row r="219" spans="1:15" ht="35.25" customHeight="1" x14ac:dyDescent="0.25">
      <c r="A219" s="350" t="s">
        <v>1343</v>
      </c>
      <c r="B219" s="76" t="s">
        <v>537</v>
      </c>
      <c r="C219" s="76" t="s">
        <v>1116</v>
      </c>
      <c r="D219" s="75" t="s">
        <v>14</v>
      </c>
      <c r="E219" s="75" t="s">
        <v>613</v>
      </c>
      <c r="F219" s="75" t="s">
        <v>972</v>
      </c>
      <c r="G219" s="75">
        <f>K219*50</f>
        <v>17600</v>
      </c>
      <c r="H219" s="75" t="s">
        <v>488</v>
      </c>
      <c r="I219" s="76" t="s">
        <v>620</v>
      </c>
      <c r="J219" s="75" t="s">
        <v>621</v>
      </c>
      <c r="K219" s="75">
        <v>352</v>
      </c>
      <c r="L219" s="78">
        <v>9152000</v>
      </c>
      <c r="M219" s="99" t="s">
        <v>80</v>
      </c>
      <c r="N219" s="80" t="s">
        <v>339</v>
      </c>
      <c r="O219" s="75" t="s">
        <v>967</v>
      </c>
    </row>
    <row r="220" spans="1:15" ht="35.25" customHeight="1" x14ac:dyDescent="0.25">
      <c r="A220" s="350" t="s">
        <v>1343</v>
      </c>
      <c r="B220" s="76" t="s">
        <v>537</v>
      </c>
      <c r="C220" s="76" t="s">
        <v>1116</v>
      </c>
      <c r="D220" s="75" t="s">
        <v>14</v>
      </c>
      <c r="E220" s="75" t="s">
        <v>613</v>
      </c>
      <c r="F220" s="75" t="s">
        <v>972</v>
      </c>
      <c r="G220" s="75">
        <f>K220*20</f>
        <v>14640</v>
      </c>
      <c r="H220" s="75" t="s">
        <v>488</v>
      </c>
      <c r="I220" s="76" t="s">
        <v>52</v>
      </c>
      <c r="J220" s="75" t="s">
        <v>622</v>
      </c>
      <c r="K220" s="75">
        <v>732</v>
      </c>
      <c r="L220" s="78">
        <v>5636400</v>
      </c>
      <c r="M220" s="99" t="s">
        <v>80</v>
      </c>
      <c r="N220" s="80" t="s">
        <v>339</v>
      </c>
      <c r="O220" s="75" t="s">
        <v>967</v>
      </c>
    </row>
    <row r="221" spans="1:15" ht="35.25" customHeight="1" x14ac:dyDescent="0.25">
      <c r="A221" s="350" t="s">
        <v>1343</v>
      </c>
      <c r="B221" s="76" t="s">
        <v>537</v>
      </c>
      <c r="C221" s="76" t="s">
        <v>1116</v>
      </c>
      <c r="D221" s="75" t="s">
        <v>14</v>
      </c>
      <c r="E221" s="75" t="s">
        <v>613</v>
      </c>
      <c r="F221" s="75" t="s">
        <v>979</v>
      </c>
      <c r="G221" s="75">
        <f>K221</f>
        <v>14532</v>
      </c>
      <c r="H221" s="75" t="s">
        <v>488</v>
      </c>
      <c r="I221" s="76" t="s">
        <v>623</v>
      </c>
      <c r="J221" s="75" t="s">
        <v>17</v>
      </c>
      <c r="K221" s="75">
        <v>14532</v>
      </c>
      <c r="L221" s="78">
        <v>50862000</v>
      </c>
      <c r="M221" s="99" t="s">
        <v>80</v>
      </c>
      <c r="N221" s="80" t="s">
        <v>339</v>
      </c>
      <c r="O221" s="75" t="s">
        <v>967</v>
      </c>
    </row>
    <row r="222" spans="1:15" ht="35.25" customHeight="1" x14ac:dyDescent="0.25">
      <c r="A222" s="350" t="s">
        <v>1345</v>
      </c>
      <c r="B222" s="76" t="s">
        <v>537</v>
      </c>
      <c r="C222" s="75" t="s">
        <v>1116</v>
      </c>
      <c r="D222" s="75" t="s">
        <v>14</v>
      </c>
      <c r="E222" s="75" t="s">
        <v>111</v>
      </c>
      <c r="F222" s="76"/>
      <c r="G222" s="76"/>
      <c r="H222" s="76"/>
      <c r="I222" s="76" t="s">
        <v>624</v>
      </c>
      <c r="J222" s="75" t="s">
        <v>625</v>
      </c>
      <c r="K222" s="75">
        <v>16</v>
      </c>
      <c r="L222" s="78">
        <v>200000000</v>
      </c>
      <c r="M222" s="99" t="s">
        <v>80</v>
      </c>
      <c r="N222" s="80" t="s">
        <v>339</v>
      </c>
      <c r="O222" s="75" t="s">
        <v>111</v>
      </c>
    </row>
    <row r="223" spans="1:15" ht="35.25" customHeight="1" x14ac:dyDescent="0.25">
      <c r="A223" s="350" t="s">
        <v>1343</v>
      </c>
      <c r="B223" s="76" t="s">
        <v>537</v>
      </c>
      <c r="C223" s="76" t="s">
        <v>1116</v>
      </c>
      <c r="D223" s="75" t="s">
        <v>14</v>
      </c>
      <c r="E223" s="75" t="s">
        <v>636</v>
      </c>
      <c r="F223" s="75" t="s">
        <v>975</v>
      </c>
      <c r="G223" s="75">
        <f>K223</f>
        <v>20540</v>
      </c>
      <c r="H223" s="75" t="s">
        <v>488</v>
      </c>
      <c r="I223" s="76" t="s">
        <v>637</v>
      </c>
      <c r="J223" s="75" t="s">
        <v>638</v>
      </c>
      <c r="K223" s="75">
        <v>20540</v>
      </c>
      <c r="L223" s="78">
        <v>4108000</v>
      </c>
      <c r="M223" s="99" t="s">
        <v>80</v>
      </c>
      <c r="N223" s="80" t="s">
        <v>339</v>
      </c>
      <c r="O223" s="75" t="s">
        <v>967</v>
      </c>
    </row>
    <row r="224" spans="1:15" ht="64.5" customHeight="1" x14ac:dyDescent="0.25">
      <c r="A224" s="350" t="s">
        <v>1343</v>
      </c>
      <c r="B224" s="76" t="s">
        <v>537</v>
      </c>
      <c r="C224" s="76" t="s">
        <v>1116</v>
      </c>
      <c r="D224" s="75" t="s">
        <v>14</v>
      </c>
      <c r="E224" s="75" t="s">
        <v>644</v>
      </c>
      <c r="F224" s="75" t="s">
        <v>975</v>
      </c>
      <c r="G224" s="75">
        <f>K224</f>
        <v>1000</v>
      </c>
      <c r="H224" s="75" t="s">
        <v>488</v>
      </c>
      <c r="I224" s="76" t="s">
        <v>645</v>
      </c>
      <c r="J224" s="75" t="s">
        <v>430</v>
      </c>
      <c r="K224" s="75">
        <v>1000</v>
      </c>
      <c r="L224" s="78">
        <v>180000</v>
      </c>
      <c r="M224" s="99" t="s">
        <v>80</v>
      </c>
      <c r="N224" s="80" t="s">
        <v>339</v>
      </c>
      <c r="O224" s="75" t="s">
        <v>967</v>
      </c>
    </row>
    <row r="225" spans="1:15" ht="64.5" customHeight="1" x14ac:dyDescent="0.25">
      <c r="A225" s="350" t="s">
        <v>1343</v>
      </c>
      <c r="B225" s="76" t="s">
        <v>537</v>
      </c>
      <c r="C225" s="76" t="s">
        <v>1116</v>
      </c>
      <c r="D225" s="75" t="s">
        <v>14</v>
      </c>
      <c r="E225" s="75" t="s">
        <v>562</v>
      </c>
      <c r="F225" s="75" t="s">
        <v>972</v>
      </c>
      <c r="G225" s="75">
        <f>K225*50</f>
        <v>1500</v>
      </c>
      <c r="H225" s="75" t="s">
        <v>488</v>
      </c>
      <c r="I225" s="76" t="s">
        <v>677</v>
      </c>
      <c r="J225" s="75" t="s">
        <v>678</v>
      </c>
      <c r="K225" s="75">
        <v>30</v>
      </c>
      <c r="L225" s="78">
        <v>70000</v>
      </c>
      <c r="M225" s="99" t="s">
        <v>80</v>
      </c>
      <c r="N225" s="80" t="s">
        <v>339</v>
      </c>
      <c r="O225" s="75" t="s">
        <v>967</v>
      </c>
    </row>
    <row r="226" spans="1:15" ht="64.5" customHeight="1" x14ac:dyDescent="0.25">
      <c r="A226" s="350" t="s">
        <v>1343</v>
      </c>
      <c r="B226" s="76" t="s">
        <v>537</v>
      </c>
      <c r="C226" s="76" t="s">
        <v>1116</v>
      </c>
      <c r="D226" s="75" t="s">
        <v>14</v>
      </c>
      <c r="E226" s="75" t="s">
        <v>679</v>
      </c>
      <c r="F226" s="75" t="s">
        <v>200</v>
      </c>
      <c r="G226" s="75">
        <f>K226*200</f>
        <v>6000</v>
      </c>
      <c r="H226" s="75" t="s">
        <v>488</v>
      </c>
      <c r="I226" s="76" t="s">
        <v>680</v>
      </c>
      <c r="J226" s="75" t="s">
        <v>681</v>
      </c>
      <c r="K226" s="75">
        <v>30</v>
      </c>
      <c r="L226" s="78">
        <v>140000</v>
      </c>
      <c r="M226" s="99" t="s">
        <v>80</v>
      </c>
      <c r="N226" s="80" t="s">
        <v>339</v>
      </c>
      <c r="O226" s="75" t="s">
        <v>967</v>
      </c>
    </row>
    <row r="227" spans="1:15" ht="64.5" customHeight="1" x14ac:dyDescent="0.25">
      <c r="A227" s="350" t="s">
        <v>1343</v>
      </c>
      <c r="B227" s="76" t="s">
        <v>537</v>
      </c>
      <c r="C227" s="76" t="s">
        <v>1116</v>
      </c>
      <c r="D227" s="75" t="s">
        <v>14</v>
      </c>
      <c r="E227" s="75" t="s">
        <v>682</v>
      </c>
      <c r="F227" s="75" t="s">
        <v>200</v>
      </c>
      <c r="G227" s="75">
        <f>K227*200</f>
        <v>6000</v>
      </c>
      <c r="H227" s="75" t="s">
        <v>488</v>
      </c>
      <c r="I227" s="76" t="s">
        <v>683</v>
      </c>
      <c r="J227" s="75" t="s">
        <v>681</v>
      </c>
      <c r="K227" s="75">
        <v>30</v>
      </c>
      <c r="L227" s="78">
        <v>140000</v>
      </c>
      <c r="M227" s="99" t="s">
        <v>80</v>
      </c>
      <c r="N227" s="80" t="s">
        <v>339</v>
      </c>
      <c r="O227" s="75" t="s">
        <v>967</v>
      </c>
    </row>
    <row r="228" spans="1:15" ht="64.5" customHeight="1" x14ac:dyDescent="0.25">
      <c r="A228" s="350" t="s">
        <v>1343</v>
      </c>
      <c r="B228" s="76" t="s">
        <v>537</v>
      </c>
      <c r="C228" s="76" t="s">
        <v>1116</v>
      </c>
      <c r="D228" s="75" t="s">
        <v>14</v>
      </c>
      <c r="E228" s="75" t="s">
        <v>684</v>
      </c>
      <c r="F228" s="75" t="s">
        <v>50</v>
      </c>
      <c r="G228" s="75">
        <f>K228</f>
        <v>70</v>
      </c>
      <c r="H228" s="75" t="s">
        <v>488</v>
      </c>
      <c r="I228" s="76" t="s">
        <v>685</v>
      </c>
      <c r="J228" s="75" t="s">
        <v>17</v>
      </c>
      <c r="K228" s="75">
        <v>70</v>
      </c>
      <c r="L228" s="78">
        <v>500000</v>
      </c>
      <c r="M228" s="99" t="s">
        <v>80</v>
      </c>
      <c r="N228" s="80" t="s">
        <v>339</v>
      </c>
      <c r="O228" s="75" t="s">
        <v>967</v>
      </c>
    </row>
    <row r="229" spans="1:15" ht="64.5" customHeight="1" x14ac:dyDescent="0.25">
      <c r="A229" s="350" t="s">
        <v>1343</v>
      </c>
      <c r="B229" s="76" t="s">
        <v>537</v>
      </c>
      <c r="C229" s="76" t="s">
        <v>1116</v>
      </c>
      <c r="D229" s="75" t="s">
        <v>14</v>
      </c>
      <c r="E229" s="75" t="s">
        <v>686</v>
      </c>
      <c r="F229" s="75" t="s">
        <v>973</v>
      </c>
      <c r="G229" s="75">
        <f>K229</f>
        <v>500</v>
      </c>
      <c r="H229" s="75" t="s">
        <v>488</v>
      </c>
      <c r="I229" s="76" t="s">
        <v>687</v>
      </c>
      <c r="J229" s="75" t="s">
        <v>17</v>
      </c>
      <c r="K229" s="75">
        <v>500</v>
      </c>
      <c r="L229" s="78">
        <v>2480000</v>
      </c>
      <c r="M229" s="99" t="s">
        <v>80</v>
      </c>
      <c r="N229" s="80" t="s">
        <v>339</v>
      </c>
      <c r="O229" s="75" t="s">
        <v>967</v>
      </c>
    </row>
    <row r="230" spans="1:15" ht="64.5" customHeight="1" x14ac:dyDescent="0.25">
      <c r="A230" s="350" t="s">
        <v>1343</v>
      </c>
      <c r="B230" s="76" t="s">
        <v>537</v>
      </c>
      <c r="C230" s="76" t="s">
        <v>1116</v>
      </c>
      <c r="D230" s="75" t="s">
        <v>14</v>
      </c>
      <c r="E230" s="75" t="s">
        <v>688</v>
      </c>
      <c r="F230" s="75" t="s">
        <v>972</v>
      </c>
      <c r="G230" s="75">
        <f>K230*50</f>
        <v>500</v>
      </c>
      <c r="H230" s="75" t="s">
        <v>488</v>
      </c>
      <c r="I230" s="76" t="s">
        <v>689</v>
      </c>
      <c r="J230" s="75" t="s">
        <v>690</v>
      </c>
      <c r="K230" s="75">
        <v>10</v>
      </c>
      <c r="L230" s="78">
        <v>98875</v>
      </c>
      <c r="M230" s="99" t="s">
        <v>80</v>
      </c>
      <c r="N230" s="80" t="s">
        <v>339</v>
      </c>
      <c r="O230" s="75" t="s">
        <v>967</v>
      </c>
    </row>
    <row r="231" spans="1:15" ht="64.5" customHeight="1" x14ac:dyDescent="0.25">
      <c r="A231" s="350" t="s">
        <v>1343</v>
      </c>
      <c r="B231" s="76" t="s">
        <v>537</v>
      </c>
      <c r="C231" s="76" t="s">
        <v>1116</v>
      </c>
      <c r="D231" s="75" t="s">
        <v>14</v>
      </c>
      <c r="E231" s="75" t="s">
        <v>52</v>
      </c>
      <c r="F231" s="75" t="s">
        <v>972</v>
      </c>
      <c r="G231" s="75">
        <f>K231</f>
        <v>250</v>
      </c>
      <c r="H231" s="75" t="s">
        <v>488</v>
      </c>
      <c r="I231" s="76" t="s">
        <v>691</v>
      </c>
      <c r="J231" s="75" t="s">
        <v>638</v>
      </c>
      <c r="K231" s="75">
        <v>250</v>
      </c>
      <c r="L231" s="78">
        <v>250000</v>
      </c>
      <c r="M231" s="99" t="s">
        <v>80</v>
      </c>
      <c r="N231" s="80" t="s">
        <v>339</v>
      </c>
      <c r="O231" s="75" t="s">
        <v>967</v>
      </c>
    </row>
    <row r="232" spans="1:15" ht="64.5" customHeight="1" x14ac:dyDescent="0.25">
      <c r="A232" s="350" t="s">
        <v>1343</v>
      </c>
      <c r="B232" s="76" t="s">
        <v>537</v>
      </c>
      <c r="C232" s="76" t="s">
        <v>1116</v>
      </c>
      <c r="D232" s="75" t="s">
        <v>14</v>
      </c>
      <c r="E232" s="75" t="s">
        <v>692</v>
      </c>
      <c r="F232" s="75" t="s">
        <v>979</v>
      </c>
      <c r="G232" s="75">
        <f>K232</f>
        <v>30</v>
      </c>
      <c r="H232" s="75" t="s">
        <v>488</v>
      </c>
      <c r="I232" s="76" t="s">
        <v>693</v>
      </c>
      <c r="J232" s="75" t="s">
        <v>638</v>
      </c>
      <c r="K232" s="75">
        <v>30</v>
      </c>
      <c r="L232" s="78">
        <v>440000</v>
      </c>
      <c r="M232" s="99" t="s">
        <v>80</v>
      </c>
      <c r="N232" s="80" t="s">
        <v>339</v>
      </c>
      <c r="O232" s="75" t="s">
        <v>967</v>
      </c>
    </row>
    <row r="233" spans="1:15" ht="64.5" customHeight="1" x14ac:dyDescent="0.25">
      <c r="A233" s="350" t="s">
        <v>1343</v>
      </c>
      <c r="B233" s="76" t="s">
        <v>537</v>
      </c>
      <c r="C233" s="76" t="s">
        <v>1116</v>
      </c>
      <c r="D233" s="75" t="s">
        <v>14</v>
      </c>
      <c r="E233" s="75" t="s">
        <v>694</v>
      </c>
      <c r="F233" s="75" t="s">
        <v>979</v>
      </c>
      <c r="G233" s="75">
        <f>K233</f>
        <v>30</v>
      </c>
      <c r="H233" s="75" t="s">
        <v>488</v>
      </c>
      <c r="I233" s="76" t="s">
        <v>695</v>
      </c>
      <c r="J233" s="75" t="s">
        <v>638</v>
      </c>
      <c r="K233" s="75">
        <v>30</v>
      </c>
      <c r="L233" s="78">
        <v>220000</v>
      </c>
      <c r="M233" s="99" t="s">
        <v>80</v>
      </c>
      <c r="N233" s="80" t="s">
        <v>339</v>
      </c>
      <c r="O233" s="75" t="s">
        <v>967</v>
      </c>
    </row>
    <row r="234" spans="1:15" ht="64.5" customHeight="1" x14ac:dyDescent="0.25">
      <c r="A234" s="350" t="s">
        <v>1343</v>
      </c>
      <c r="B234" s="76" t="s">
        <v>537</v>
      </c>
      <c r="C234" s="76" t="s">
        <v>1116</v>
      </c>
      <c r="D234" s="75" t="s">
        <v>14</v>
      </c>
      <c r="E234" s="75" t="s">
        <v>696</v>
      </c>
      <c r="F234" s="75" t="s">
        <v>987</v>
      </c>
      <c r="G234" s="75">
        <f>K234</f>
        <v>26</v>
      </c>
      <c r="H234" s="75" t="s">
        <v>488</v>
      </c>
      <c r="I234" s="76" t="s">
        <v>697</v>
      </c>
      <c r="J234" s="75" t="s">
        <v>638</v>
      </c>
      <c r="K234" s="75">
        <v>26</v>
      </c>
      <c r="L234" s="78">
        <v>1300000</v>
      </c>
      <c r="M234" s="99" t="s">
        <v>80</v>
      </c>
      <c r="N234" s="80" t="s">
        <v>339</v>
      </c>
      <c r="O234" s="75" t="s">
        <v>967</v>
      </c>
    </row>
    <row r="235" spans="1:15" ht="64.5" customHeight="1" x14ac:dyDescent="0.25">
      <c r="A235" s="350" t="s">
        <v>1343</v>
      </c>
      <c r="B235" s="76" t="s">
        <v>537</v>
      </c>
      <c r="C235" s="76" t="s">
        <v>1116</v>
      </c>
      <c r="D235" s="75" t="s">
        <v>14</v>
      </c>
      <c r="E235" s="75" t="s">
        <v>127</v>
      </c>
      <c r="F235" s="75" t="s">
        <v>949</v>
      </c>
      <c r="G235" s="75">
        <f>K235</f>
        <v>40</v>
      </c>
      <c r="H235" s="75" t="s">
        <v>488</v>
      </c>
      <c r="I235" s="76" t="s">
        <v>704</v>
      </c>
      <c r="J235" s="75" t="s">
        <v>17</v>
      </c>
      <c r="K235" s="75">
        <v>40</v>
      </c>
      <c r="L235" s="78">
        <v>200000</v>
      </c>
      <c r="M235" s="99" t="s">
        <v>80</v>
      </c>
      <c r="N235" s="80" t="s">
        <v>339</v>
      </c>
      <c r="O235" s="75" t="s">
        <v>967</v>
      </c>
    </row>
    <row r="236" spans="1:15" ht="64.5" customHeight="1" x14ac:dyDescent="0.25">
      <c r="A236" s="350" t="s">
        <v>1343</v>
      </c>
      <c r="B236" s="76" t="s">
        <v>537</v>
      </c>
      <c r="C236" s="76" t="s">
        <v>1116</v>
      </c>
      <c r="D236" s="75" t="s">
        <v>14</v>
      </c>
      <c r="E236" s="75" t="s">
        <v>705</v>
      </c>
      <c r="F236" s="75" t="s">
        <v>949</v>
      </c>
      <c r="G236" s="75">
        <f>K236*4</f>
        <v>48</v>
      </c>
      <c r="H236" s="75" t="s">
        <v>672</v>
      </c>
      <c r="I236" s="76" t="s">
        <v>706</v>
      </c>
      <c r="J236" s="75" t="s">
        <v>707</v>
      </c>
      <c r="K236" s="75">
        <v>12</v>
      </c>
      <c r="L236" s="78">
        <v>120000</v>
      </c>
      <c r="M236" s="99" t="s">
        <v>80</v>
      </c>
      <c r="N236" s="80" t="s">
        <v>339</v>
      </c>
      <c r="O236" s="75" t="s">
        <v>967</v>
      </c>
    </row>
    <row r="237" spans="1:15" ht="64.5" customHeight="1" x14ac:dyDescent="0.25">
      <c r="A237" s="350" t="s">
        <v>1343</v>
      </c>
      <c r="B237" s="76" t="s">
        <v>537</v>
      </c>
      <c r="C237" s="76" t="s">
        <v>1116</v>
      </c>
      <c r="D237" s="75" t="s">
        <v>14</v>
      </c>
      <c r="E237" s="75" t="s">
        <v>714</v>
      </c>
      <c r="F237" s="75" t="s">
        <v>998</v>
      </c>
      <c r="G237" s="75">
        <f>K237</f>
        <v>30</v>
      </c>
      <c r="H237" s="75" t="s">
        <v>488</v>
      </c>
      <c r="I237" s="76" t="s">
        <v>715</v>
      </c>
      <c r="J237" s="75" t="s">
        <v>716</v>
      </c>
      <c r="K237" s="75">
        <v>30</v>
      </c>
      <c r="L237" s="78">
        <v>200000</v>
      </c>
      <c r="M237" s="99" t="s">
        <v>80</v>
      </c>
      <c r="N237" s="80" t="s">
        <v>339</v>
      </c>
      <c r="O237" s="75" t="s">
        <v>967</v>
      </c>
    </row>
    <row r="238" spans="1:15" ht="35.25" customHeight="1" x14ac:dyDescent="0.25">
      <c r="A238" s="350" t="s">
        <v>1343</v>
      </c>
      <c r="B238" s="76" t="s">
        <v>537</v>
      </c>
      <c r="C238" s="76" t="s">
        <v>1116</v>
      </c>
      <c r="D238" s="75" t="s">
        <v>14</v>
      </c>
      <c r="E238" s="75" t="s">
        <v>717</v>
      </c>
      <c r="F238" s="75" t="s">
        <v>979</v>
      </c>
      <c r="G238" s="75">
        <f>K238</f>
        <v>6</v>
      </c>
      <c r="H238" s="75" t="s">
        <v>488</v>
      </c>
      <c r="I238" s="76" t="s">
        <v>999</v>
      </c>
      <c r="J238" s="75" t="s">
        <v>408</v>
      </c>
      <c r="K238" s="75">
        <v>6</v>
      </c>
      <c r="L238" s="78">
        <v>700000</v>
      </c>
      <c r="M238" s="99" t="s">
        <v>80</v>
      </c>
      <c r="N238" s="80" t="s">
        <v>339</v>
      </c>
      <c r="O238" s="75" t="s">
        <v>967</v>
      </c>
    </row>
    <row r="239" spans="1:15" ht="35.25" customHeight="1" x14ac:dyDescent="0.25">
      <c r="A239" s="20" t="s">
        <v>1330</v>
      </c>
      <c r="B239" s="83" t="s">
        <v>537</v>
      </c>
      <c r="C239" s="83" t="s">
        <v>1116</v>
      </c>
      <c r="D239" s="84" t="s">
        <v>14</v>
      </c>
      <c r="E239" s="84" t="s">
        <v>746</v>
      </c>
      <c r="F239" s="83"/>
      <c r="G239" s="83"/>
      <c r="H239" s="83"/>
      <c r="I239" s="83" t="s">
        <v>747</v>
      </c>
      <c r="J239" s="84" t="s">
        <v>748</v>
      </c>
      <c r="K239" s="84">
        <v>3</v>
      </c>
      <c r="L239" s="85" t="s">
        <v>76</v>
      </c>
      <c r="M239" s="86" t="s">
        <v>80</v>
      </c>
      <c r="N239" s="87" t="s">
        <v>339</v>
      </c>
      <c r="O239" s="84" t="s">
        <v>910</v>
      </c>
    </row>
    <row r="240" spans="1:15" ht="35.25" customHeight="1" x14ac:dyDescent="0.25">
      <c r="A240" s="350" t="s">
        <v>1343</v>
      </c>
      <c r="B240" s="76" t="s">
        <v>537</v>
      </c>
      <c r="C240" s="76" t="s">
        <v>1116</v>
      </c>
      <c r="D240" s="75" t="s">
        <v>14</v>
      </c>
      <c r="E240" s="75" t="s">
        <v>751</v>
      </c>
      <c r="F240" s="75" t="s">
        <v>990</v>
      </c>
      <c r="G240" s="75">
        <f>K240*4</f>
        <v>2272</v>
      </c>
      <c r="H240" s="75" t="s">
        <v>672</v>
      </c>
      <c r="I240" s="76" t="s">
        <v>752</v>
      </c>
      <c r="J240" s="75" t="s">
        <v>394</v>
      </c>
      <c r="K240" s="75">
        <v>568</v>
      </c>
      <c r="L240" s="78">
        <v>1249600</v>
      </c>
      <c r="M240" s="99" t="s">
        <v>80</v>
      </c>
      <c r="N240" s="80" t="s">
        <v>339</v>
      </c>
      <c r="O240" s="75" t="s">
        <v>967</v>
      </c>
    </row>
    <row r="241" spans="1:15" ht="35.25" customHeight="1" x14ac:dyDescent="0.25">
      <c r="A241" s="350" t="s">
        <v>1343</v>
      </c>
      <c r="B241" s="76" t="s">
        <v>537</v>
      </c>
      <c r="C241" s="76" t="s">
        <v>1116</v>
      </c>
      <c r="D241" s="75" t="s">
        <v>14</v>
      </c>
      <c r="E241" s="75" t="s">
        <v>753</v>
      </c>
      <c r="F241" s="75" t="s">
        <v>949</v>
      </c>
      <c r="G241" s="75">
        <f>0.295*K241</f>
        <v>1716.8999999999999</v>
      </c>
      <c r="H241" s="75" t="s">
        <v>672</v>
      </c>
      <c r="I241" s="76" t="s">
        <v>754</v>
      </c>
      <c r="J241" s="75" t="s">
        <v>755</v>
      </c>
      <c r="K241" s="75">
        <v>5820</v>
      </c>
      <c r="L241" s="78">
        <v>6984000</v>
      </c>
      <c r="M241" s="99" t="s">
        <v>80</v>
      </c>
      <c r="N241" s="80" t="s">
        <v>339</v>
      </c>
      <c r="O241" s="75" t="s">
        <v>967</v>
      </c>
    </row>
    <row r="242" spans="1:15" ht="35.25" customHeight="1" x14ac:dyDescent="0.25">
      <c r="A242" s="350" t="s">
        <v>1343</v>
      </c>
      <c r="B242" s="76" t="s">
        <v>537</v>
      </c>
      <c r="C242" s="76" t="s">
        <v>1116</v>
      </c>
      <c r="D242" s="75" t="s">
        <v>14</v>
      </c>
      <c r="E242" s="75" t="s">
        <v>756</v>
      </c>
      <c r="F242" s="75" t="s">
        <v>949</v>
      </c>
      <c r="G242" s="75">
        <f>K242*4</f>
        <v>900</v>
      </c>
      <c r="H242" s="75" t="s">
        <v>672</v>
      </c>
      <c r="I242" s="76" t="s">
        <v>757</v>
      </c>
      <c r="J242" s="75" t="s">
        <v>394</v>
      </c>
      <c r="K242" s="75">
        <v>225</v>
      </c>
      <c r="L242" s="78">
        <v>1687500</v>
      </c>
      <c r="M242" s="99" t="s">
        <v>80</v>
      </c>
      <c r="N242" s="80" t="s">
        <v>339</v>
      </c>
      <c r="O242" s="75" t="s">
        <v>967</v>
      </c>
    </row>
    <row r="243" spans="1:15" ht="35.25" customHeight="1" x14ac:dyDescent="0.25">
      <c r="A243" s="350" t="s">
        <v>1343</v>
      </c>
      <c r="B243" s="76" t="s">
        <v>537</v>
      </c>
      <c r="C243" s="76" t="s">
        <v>1116</v>
      </c>
      <c r="D243" s="75" t="s">
        <v>14</v>
      </c>
      <c r="E243" s="75" t="s">
        <v>758</v>
      </c>
      <c r="F243" s="75" t="s">
        <v>758</v>
      </c>
      <c r="G243" s="75">
        <f>K243*4</f>
        <v>5672</v>
      </c>
      <c r="H243" s="75" t="s">
        <v>672</v>
      </c>
      <c r="I243" s="76" t="s">
        <v>759</v>
      </c>
      <c r="J243" s="75" t="s">
        <v>394</v>
      </c>
      <c r="K243" s="75">
        <v>1418</v>
      </c>
      <c r="L243" s="78">
        <v>2127000</v>
      </c>
      <c r="M243" s="99" t="s">
        <v>80</v>
      </c>
      <c r="N243" s="80" t="s">
        <v>339</v>
      </c>
      <c r="O243" s="75" t="s">
        <v>967</v>
      </c>
    </row>
    <row r="244" spans="1:15" ht="30" x14ac:dyDescent="0.25">
      <c r="A244" s="350" t="s">
        <v>1343</v>
      </c>
      <c r="B244" s="76" t="s">
        <v>537</v>
      </c>
      <c r="C244" s="76" t="s">
        <v>1116</v>
      </c>
      <c r="D244" s="75" t="s">
        <v>14</v>
      </c>
      <c r="E244" s="75" t="s">
        <v>760</v>
      </c>
      <c r="F244" s="75" t="s">
        <v>1000</v>
      </c>
      <c r="G244" s="75">
        <f t="shared" ref="G244:G249" si="0">K244</f>
        <v>550</v>
      </c>
      <c r="H244" s="75" t="s">
        <v>488</v>
      </c>
      <c r="I244" s="76" t="s">
        <v>761</v>
      </c>
      <c r="J244" s="75" t="s">
        <v>762</v>
      </c>
      <c r="K244" s="75">
        <v>550</v>
      </c>
      <c r="L244" s="78">
        <v>797500</v>
      </c>
      <c r="M244" s="99" t="s">
        <v>80</v>
      </c>
      <c r="N244" s="80" t="s">
        <v>339</v>
      </c>
      <c r="O244" s="75" t="s">
        <v>967</v>
      </c>
    </row>
    <row r="245" spans="1:15" ht="30" x14ac:dyDescent="0.25">
      <c r="A245" s="350" t="s">
        <v>1343</v>
      </c>
      <c r="B245" s="76" t="s">
        <v>537</v>
      </c>
      <c r="C245" s="76" t="s">
        <v>1116</v>
      </c>
      <c r="D245" s="75" t="s">
        <v>14</v>
      </c>
      <c r="E245" s="75" t="s">
        <v>763</v>
      </c>
      <c r="F245" s="75" t="s">
        <v>991</v>
      </c>
      <c r="G245" s="75">
        <f t="shared" si="0"/>
        <v>1450</v>
      </c>
      <c r="H245" s="75" t="s">
        <v>488</v>
      </c>
      <c r="I245" s="76" t="s">
        <v>764</v>
      </c>
      <c r="J245" s="75" t="s">
        <v>765</v>
      </c>
      <c r="K245" s="75">
        <v>1450</v>
      </c>
      <c r="L245" s="78">
        <v>761250</v>
      </c>
      <c r="M245" s="99" t="s">
        <v>80</v>
      </c>
      <c r="N245" s="80" t="s">
        <v>339</v>
      </c>
      <c r="O245" s="75" t="s">
        <v>967</v>
      </c>
    </row>
    <row r="246" spans="1:15" ht="30" x14ac:dyDescent="0.25">
      <c r="A246" s="350" t="s">
        <v>1343</v>
      </c>
      <c r="B246" s="76" t="s">
        <v>537</v>
      </c>
      <c r="C246" s="76" t="s">
        <v>1116</v>
      </c>
      <c r="D246" s="75" t="s">
        <v>14</v>
      </c>
      <c r="E246" s="75" t="s">
        <v>766</v>
      </c>
      <c r="F246" s="75" t="s">
        <v>991</v>
      </c>
      <c r="G246" s="75">
        <f t="shared" si="0"/>
        <v>600</v>
      </c>
      <c r="H246" s="75" t="s">
        <v>488</v>
      </c>
      <c r="I246" s="76" t="s">
        <v>767</v>
      </c>
      <c r="J246" s="75" t="s">
        <v>17</v>
      </c>
      <c r="K246" s="75">
        <v>600</v>
      </c>
      <c r="L246" s="78">
        <v>600000</v>
      </c>
      <c r="M246" s="99" t="s">
        <v>80</v>
      </c>
      <c r="N246" s="80" t="s">
        <v>339</v>
      </c>
      <c r="O246" s="75" t="s">
        <v>967</v>
      </c>
    </row>
    <row r="247" spans="1:15" ht="30" x14ac:dyDescent="0.25">
      <c r="A247" s="350" t="s">
        <v>1343</v>
      </c>
      <c r="B247" s="76" t="s">
        <v>537</v>
      </c>
      <c r="C247" s="76" t="s">
        <v>1116</v>
      </c>
      <c r="D247" s="75" t="s">
        <v>14</v>
      </c>
      <c r="E247" s="75" t="s">
        <v>768</v>
      </c>
      <c r="F247" s="75" t="s">
        <v>1001</v>
      </c>
      <c r="G247" s="75">
        <f t="shared" si="0"/>
        <v>20</v>
      </c>
      <c r="H247" s="75" t="s">
        <v>488</v>
      </c>
      <c r="I247" s="76" t="s">
        <v>769</v>
      </c>
      <c r="J247" s="75" t="s">
        <v>17</v>
      </c>
      <c r="K247" s="75">
        <v>20</v>
      </c>
      <c r="L247" s="78">
        <v>20000</v>
      </c>
      <c r="M247" s="99" t="s">
        <v>80</v>
      </c>
      <c r="N247" s="80" t="s">
        <v>339</v>
      </c>
      <c r="O247" s="75" t="s">
        <v>967</v>
      </c>
    </row>
    <row r="248" spans="1:15" ht="30" x14ac:dyDescent="0.25">
      <c r="A248" s="350" t="s">
        <v>1343</v>
      </c>
      <c r="B248" s="76" t="s">
        <v>537</v>
      </c>
      <c r="C248" s="76" t="s">
        <v>1116</v>
      </c>
      <c r="D248" s="75" t="s">
        <v>14</v>
      </c>
      <c r="E248" s="75" t="s">
        <v>770</v>
      </c>
      <c r="F248" s="75" t="s">
        <v>1001</v>
      </c>
      <c r="G248" s="75">
        <f t="shared" si="0"/>
        <v>70</v>
      </c>
      <c r="H248" s="75" t="s">
        <v>488</v>
      </c>
      <c r="I248" s="76" t="s">
        <v>771</v>
      </c>
      <c r="J248" s="75" t="s">
        <v>17</v>
      </c>
      <c r="K248" s="75">
        <v>70</v>
      </c>
      <c r="L248" s="78">
        <v>70000</v>
      </c>
      <c r="M248" s="99" t="s">
        <v>80</v>
      </c>
      <c r="N248" s="80" t="s">
        <v>339</v>
      </c>
      <c r="O248" s="75" t="s">
        <v>967</v>
      </c>
    </row>
    <row r="249" spans="1:15" ht="30" x14ac:dyDescent="0.25">
      <c r="A249" s="350" t="s">
        <v>1343</v>
      </c>
      <c r="B249" s="76" t="s">
        <v>537</v>
      </c>
      <c r="C249" s="76" t="s">
        <v>1116</v>
      </c>
      <c r="D249" s="75" t="s">
        <v>14</v>
      </c>
      <c r="E249" s="75" t="s">
        <v>772</v>
      </c>
      <c r="F249" s="75" t="s">
        <v>1000</v>
      </c>
      <c r="G249" s="75">
        <f t="shared" si="0"/>
        <v>90</v>
      </c>
      <c r="H249" s="75" t="s">
        <v>488</v>
      </c>
      <c r="I249" s="76" t="s">
        <v>752</v>
      </c>
      <c r="J249" s="75" t="s">
        <v>612</v>
      </c>
      <c r="K249" s="75">
        <v>90</v>
      </c>
      <c r="L249" s="78">
        <v>198000</v>
      </c>
      <c r="M249" s="99" t="s">
        <v>80</v>
      </c>
      <c r="N249" s="80" t="s">
        <v>339</v>
      </c>
      <c r="O249" s="75" t="s">
        <v>967</v>
      </c>
    </row>
    <row r="250" spans="1:15" ht="45" x14ac:dyDescent="0.25">
      <c r="A250" s="350" t="s">
        <v>1337</v>
      </c>
      <c r="B250" s="167" t="s">
        <v>537</v>
      </c>
      <c r="C250" s="167" t="s">
        <v>1116</v>
      </c>
      <c r="D250" s="169" t="s">
        <v>14</v>
      </c>
      <c r="E250" s="169" t="s">
        <v>774</v>
      </c>
      <c r="F250" s="167"/>
      <c r="G250" s="167"/>
      <c r="H250" s="167"/>
      <c r="I250" s="167" t="s">
        <v>775</v>
      </c>
      <c r="J250" s="169" t="s">
        <v>776</v>
      </c>
      <c r="K250" s="169">
        <v>3000</v>
      </c>
      <c r="L250" s="170">
        <v>33060000</v>
      </c>
      <c r="M250" s="171" t="s">
        <v>80</v>
      </c>
      <c r="N250" s="172" t="s">
        <v>344</v>
      </c>
      <c r="O250" s="169" t="s">
        <v>968</v>
      </c>
    </row>
    <row r="251" spans="1:15" ht="75" x14ac:dyDescent="0.25">
      <c r="A251" s="350" t="s">
        <v>1337</v>
      </c>
      <c r="B251" s="167" t="s">
        <v>537</v>
      </c>
      <c r="C251" s="167" t="s">
        <v>1116</v>
      </c>
      <c r="D251" s="169" t="s">
        <v>14</v>
      </c>
      <c r="E251" s="169" t="s">
        <v>777</v>
      </c>
      <c r="F251" s="167"/>
      <c r="G251" s="167"/>
      <c r="H251" s="167"/>
      <c r="I251" s="167" t="s">
        <v>778</v>
      </c>
      <c r="J251" s="169" t="s">
        <v>615</v>
      </c>
      <c r="K251" s="169">
        <v>50</v>
      </c>
      <c r="L251" s="170">
        <v>55100000</v>
      </c>
      <c r="M251" s="171" t="s">
        <v>80</v>
      </c>
      <c r="N251" s="172" t="s">
        <v>344</v>
      </c>
      <c r="O251" s="169" t="s">
        <v>968</v>
      </c>
    </row>
    <row r="252" spans="1:15" ht="195" x14ac:dyDescent="0.25">
      <c r="A252" s="350" t="s">
        <v>1337</v>
      </c>
      <c r="B252" s="167" t="s">
        <v>537</v>
      </c>
      <c r="C252" s="167" t="s">
        <v>1116</v>
      </c>
      <c r="D252" s="169" t="s">
        <v>14</v>
      </c>
      <c r="E252" s="169" t="s">
        <v>779</v>
      </c>
      <c r="F252" s="167"/>
      <c r="G252" s="167"/>
      <c r="H252" s="167"/>
      <c r="I252" s="167" t="s">
        <v>780</v>
      </c>
      <c r="J252" s="169" t="s">
        <v>781</v>
      </c>
      <c r="K252" s="169">
        <v>10</v>
      </c>
      <c r="L252" s="170">
        <v>200000</v>
      </c>
      <c r="M252" s="171" t="s">
        <v>80</v>
      </c>
      <c r="N252" s="172" t="s">
        <v>344</v>
      </c>
      <c r="O252" s="169" t="s">
        <v>968</v>
      </c>
    </row>
    <row r="253" spans="1:15" ht="68.25" customHeight="1" x14ac:dyDescent="0.25">
      <c r="A253" s="350" t="s">
        <v>1337</v>
      </c>
      <c r="B253" s="167" t="s">
        <v>537</v>
      </c>
      <c r="C253" s="167" t="s">
        <v>1116</v>
      </c>
      <c r="D253" s="169" t="s">
        <v>14</v>
      </c>
      <c r="E253" s="169" t="s">
        <v>779</v>
      </c>
      <c r="F253" s="167"/>
      <c r="G253" s="167"/>
      <c r="H253" s="167"/>
      <c r="I253" s="167" t="s">
        <v>782</v>
      </c>
      <c r="J253" s="169" t="s">
        <v>783</v>
      </c>
      <c r="K253" s="169">
        <v>15</v>
      </c>
      <c r="L253" s="170">
        <v>1050000</v>
      </c>
      <c r="M253" s="171" t="s">
        <v>80</v>
      </c>
      <c r="N253" s="172" t="s">
        <v>344</v>
      </c>
      <c r="O253" s="169" t="s">
        <v>968</v>
      </c>
    </row>
    <row r="254" spans="1:15" ht="65.25" customHeight="1" x14ac:dyDescent="0.25">
      <c r="A254" s="350" t="s">
        <v>1337</v>
      </c>
      <c r="B254" s="167" t="s">
        <v>537</v>
      </c>
      <c r="C254" s="167" t="s">
        <v>1116</v>
      </c>
      <c r="D254" s="169" t="s">
        <v>14</v>
      </c>
      <c r="E254" s="169" t="s">
        <v>779</v>
      </c>
      <c r="F254" s="167"/>
      <c r="G254" s="167"/>
      <c r="H254" s="167"/>
      <c r="I254" s="167" t="s">
        <v>784</v>
      </c>
      <c r="J254" s="169" t="s">
        <v>785</v>
      </c>
      <c r="K254" s="169">
        <v>20</v>
      </c>
      <c r="L254" s="170">
        <v>900000</v>
      </c>
      <c r="M254" s="171" t="s">
        <v>80</v>
      </c>
      <c r="N254" s="172" t="s">
        <v>344</v>
      </c>
      <c r="O254" s="169" t="s">
        <v>968</v>
      </c>
    </row>
    <row r="255" spans="1:15" ht="60" x14ac:dyDescent="0.25">
      <c r="A255" s="351" t="s">
        <v>1352</v>
      </c>
      <c r="B255" s="76" t="s">
        <v>537</v>
      </c>
      <c r="C255" s="76" t="s">
        <v>1116</v>
      </c>
      <c r="D255" s="75" t="s">
        <v>14</v>
      </c>
      <c r="E255" s="75" t="s">
        <v>197</v>
      </c>
      <c r="F255" s="76"/>
      <c r="G255" s="75">
        <f t="shared" ref="G255:G260" si="1">K255</f>
        <v>175</v>
      </c>
      <c r="H255" s="75"/>
      <c r="I255" s="76" t="s">
        <v>786</v>
      </c>
      <c r="J255" s="75" t="s">
        <v>787</v>
      </c>
      <c r="K255" s="75">
        <v>175</v>
      </c>
      <c r="L255" s="78">
        <v>3500000</v>
      </c>
      <c r="M255" s="99" t="s">
        <v>80</v>
      </c>
      <c r="N255" s="80" t="s">
        <v>344</v>
      </c>
      <c r="O255" s="75" t="s">
        <v>967</v>
      </c>
    </row>
    <row r="256" spans="1:15" ht="45" x14ac:dyDescent="0.25">
      <c r="A256" s="351" t="s">
        <v>1352</v>
      </c>
      <c r="B256" s="76" t="s">
        <v>537</v>
      </c>
      <c r="C256" s="76" t="s">
        <v>1116</v>
      </c>
      <c r="D256" s="75" t="s">
        <v>14</v>
      </c>
      <c r="E256" s="75" t="s">
        <v>197</v>
      </c>
      <c r="F256" s="76"/>
      <c r="G256" s="75">
        <f t="shared" si="1"/>
        <v>300</v>
      </c>
      <c r="H256" s="75"/>
      <c r="I256" s="76" t="s">
        <v>788</v>
      </c>
      <c r="J256" s="75" t="s">
        <v>789</v>
      </c>
      <c r="K256" s="75">
        <v>300</v>
      </c>
      <c r="L256" s="78">
        <v>2190000</v>
      </c>
      <c r="M256" s="99" t="s">
        <v>80</v>
      </c>
      <c r="N256" s="80" t="s">
        <v>344</v>
      </c>
      <c r="O256" s="75" t="s">
        <v>967</v>
      </c>
    </row>
    <row r="257" spans="1:15" ht="45" x14ac:dyDescent="0.25">
      <c r="A257" s="351" t="s">
        <v>1352</v>
      </c>
      <c r="B257" s="76" t="s">
        <v>537</v>
      </c>
      <c r="C257" s="76" t="s">
        <v>1116</v>
      </c>
      <c r="D257" s="75" t="s">
        <v>14</v>
      </c>
      <c r="E257" s="75" t="s">
        <v>197</v>
      </c>
      <c r="F257" s="76"/>
      <c r="G257" s="75">
        <f t="shared" si="1"/>
        <v>300</v>
      </c>
      <c r="H257" s="75"/>
      <c r="I257" s="76" t="s">
        <v>790</v>
      </c>
      <c r="J257" s="75" t="s">
        <v>789</v>
      </c>
      <c r="K257" s="75">
        <v>300</v>
      </c>
      <c r="L257" s="78">
        <v>2190000</v>
      </c>
      <c r="M257" s="99" t="s">
        <v>80</v>
      </c>
      <c r="N257" s="80" t="s">
        <v>344</v>
      </c>
      <c r="O257" s="75" t="s">
        <v>967</v>
      </c>
    </row>
    <row r="258" spans="1:15" ht="45" x14ac:dyDescent="0.25">
      <c r="A258" s="351" t="s">
        <v>1352</v>
      </c>
      <c r="B258" s="76" t="s">
        <v>537</v>
      </c>
      <c r="C258" s="76" t="s">
        <v>1116</v>
      </c>
      <c r="D258" s="75" t="s">
        <v>14</v>
      </c>
      <c r="E258" s="75" t="s">
        <v>197</v>
      </c>
      <c r="F258" s="76"/>
      <c r="G258" s="75">
        <f t="shared" si="1"/>
        <v>300</v>
      </c>
      <c r="H258" s="75"/>
      <c r="I258" s="76" t="s">
        <v>791</v>
      </c>
      <c r="J258" s="75" t="s">
        <v>789</v>
      </c>
      <c r="K258" s="75">
        <v>300</v>
      </c>
      <c r="L258" s="78">
        <v>2190000</v>
      </c>
      <c r="M258" s="99" t="s">
        <v>80</v>
      </c>
      <c r="N258" s="80" t="s">
        <v>344</v>
      </c>
      <c r="O258" s="75" t="s">
        <v>967</v>
      </c>
    </row>
    <row r="259" spans="1:15" ht="60" x14ac:dyDescent="0.25">
      <c r="A259" s="351" t="s">
        <v>1352</v>
      </c>
      <c r="B259" s="76" t="s">
        <v>537</v>
      </c>
      <c r="C259" s="76" t="s">
        <v>1116</v>
      </c>
      <c r="D259" s="75" t="s">
        <v>14</v>
      </c>
      <c r="E259" s="75" t="s">
        <v>197</v>
      </c>
      <c r="F259" s="76"/>
      <c r="G259" s="75">
        <f t="shared" si="1"/>
        <v>100</v>
      </c>
      <c r="H259" s="75"/>
      <c r="I259" s="76" t="s">
        <v>792</v>
      </c>
      <c r="J259" s="75" t="s">
        <v>789</v>
      </c>
      <c r="K259" s="75">
        <v>100</v>
      </c>
      <c r="L259" s="78">
        <v>750000</v>
      </c>
      <c r="M259" s="99" t="s">
        <v>80</v>
      </c>
      <c r="N259" s="80" t="s">
        <v>344</v>
      </c>
      <c r="O259" s="75" t="s">
        <v>967</v>
      </c>
    </row>
    <row r="260" spans="1:15" ht="82.5" customHeight="1" x14ac:dyDescent="0.25">
      <c r="A260" s="351" t="s">
        <v>1352</v>
      </c>
      <c r="B260" s="76" t="s">
        <v>537</v>
      </c>
      <c r="C260" s="76" t="s">
        <v>1116</v>
      </c>
      <c r="D260" s="75" t="s">
        <v>14</v>
      </c>
      <c r="E260" s="75" t="s">
        <v>197</v>
      </c>
      <c r="F260" s="76"/>
      <c r="G260" s="75">
        <f t="shared" si="1"/>
        <v>50</v>
      </c>
      <c r="H260" s="75"/>
      <c r="I260" s="76" t="s">
        <v>793</v>
      </c>
      <c r="J260" s="75" t="s">
        <v>794</v>
      </c>
      <c r="K260" s="75">
        <v>50</v>
      </c>
      <c r="L260" s="78">
        <v>500000</v>
      </c>
      <c r="M260" s="99" t="s">
        <v>80</v>
      </c>
      <c r="N260" s="80" t="s">
        <v>344</v>
      </c>
      <c r="O260" s="75" t="s">
        <v>967</v>
      </c>
    </row>
    <row r="261" spans="1:15" ht="63" customHeight="1" x14ac:dyDescent="0.25">
      <c r="A261" s="350" t="s">
        <v>1337</v>
      </c>
      <c r="B261" s="167" t="s">
        <v>537</v>
      </c>
      <c r="C261" s="167" t="s">
        <v>1116</v>
      </c>
      <c r="D261" s="169" t="s">
        <v>14</v>
      </c>
      <c r="E261" s="169" t="s">
        <v>779</v>
      </c>
      <c r="F261" s="167"/>
      <c r="G261" s="167"/>
      <c r="H261" s="167"/>
      <c r="I261" s="167" t="s">
        <v>795</v>
      </c>
      <c r="J261" s="169" t="s">
        <v>796</v>
      </c>
      <c r="K261" s="169">
        <v>25</v>
      </c>
      <c r="L261" s="170">
        <v>27750000</v>
      </c>
      <c r="M261" s="171" t="s">
        <v>80</v>
      </c>
      <c r="N261" s="172" t="s">
        <v>344</v>
      </c>
      <c r="O261" s="169" t="s">
        <v>968</v>
      </c>
    </row>
    <row r="262" spans="1:15" ht="36" customHeight="1" x14ac:dyDescent="0.25">
      <c r="A262" s="350" t="s">
        <v>1337</v>
      </c>
      <c r="B262" s="167" t="s">
        <v>537</v>
      </c>
      <c r="C262" s="167" t="s">
        <v>1116</v>
      </c>
      <c r="D262" s="169" t="s">
        <v>14</v>
      </c>
      <c r="E262" s="169" t="s">
        <v>779</v>
      </c>
      <c r="F262" s="167"/>
      <c r="G262" s="167"/>
      <c r="H262" s="167"/>
      <c r="I262" s="167" t="s">
        <v>797</v>
      </c>
      <c r="J262" s="169" t="s">
        <v>798</v>
      </c>
      <c r="K262" s="169">
        <v>40</v>
      </c>
      <c r="L262" s="170">
        <v>48400000</v>
      </c>
      <c r="M262" s="171" t="s">
        <v>80</v>
      </c>
      <c r="N262" s="172" t="s">
        <v>344</v>
      </c>
      <c r="O262" s="169" t="s">
        <v>968</v>
      </c>
    </row>
    <row r="263" spans="1:15" ht="195" x14ac:dyDescent="0.25">
      <c r="A263" s="350" t="s">
        <v>1337</v>
      </c>
      <c r="B263" s="167" t="s">
        <v>537</v>
      </c>
      <c r="C263" s="167" t="s">
        <v>1116</v>
      </c>
      <c r="D263" s="169" t="s">
        <v>14</v>
      </c>
      <c r="E263" s="169" t="s">
        <v>779</v>
      </c>
      <c r="F263" s="167"/>
      <c r="G263" s="167"/>
      <c r="H263" s="167"/>
      <c r="I263" s="167" t="s">
        <v>799</v>
      </c>
      <c r="J263" s="169" t="s">
        <v>800</v>
      </c>
      <c r="K263" s="169">
        <v>20</v>
      </c>
      <c r="L263" s="170">
        <v>2600000</v>
      </c>
      <c r="M263" s="171" t="s">
        <v>80</v>
      </c>
      <c r="N263" s="172" t="s">
        <v>344</v>
      </c>
      <c r="O263" s="169" t="s">
        <v>968</v>
      </c>
    </row>
    <row r="264" spans="1:15" ht="60" x14ac:dyDescent="0.25">
      <c r="A264" s="350" t="s">
        <v>1337</v>
      </c>
      <c r="B264" s="167" t="s">
        <v>537</v>
      </c>
      <c r="C264" s="167" t="s">
        <v>1116</v>
      </c>
      <c r="D264" s="169" t="s">
        <v>14</v>
      </c>
      <c r="E264" s="169" t="s">
        <v>779</v>
      </c>
      <c r="F264" s="167"/>
      <c r="G264" s="167"/>
      <c r="H264" s="167"/>
      <c r="I264" s="167" t="s">
        <v>801</v>
      </c>
      <c r="J264" s="169" t="s">
        <v>800</v>
      </c>
      <c r="K264" s="169">
        <v>20</v>
      </c>
      <c r="L264" s="170">
        <v>1600000</v>
      </c>
      <c r="M264" s="171" t="s">
        <v>80</v>
      </c>
      <c r="N264" s="172" t="s">
        <v>344</v>
      </c>
      <c r="O264" s="169" t="s">
        <v>968</v>
      </c>
    </row>
    <row r="265" spans="1:15" ht="195" x14ac:dyDescent="0.25">
      <c r="A265" s="350" t="s">
        <v>1337</v>
      </c>
      <c r="B265" s="167" t="s">
        <v>537</v>
      </c>
      <c r="C265" s="167" t="s">
        <v>1116</v>
      </c>
      <c r="D265" s="169" t="s">
        <v>14</v>
      </c>
      <c r="E265" s="169" t="s">
        <v>779</v>
      </c>
      <c r="F265" s="167"/>
      <c r="G265" s="167"/>
      <c r="H265" s="167"/>
      <c r="I265" s="167" t="s">
        <v>802</v>
      </c>
      <c r="J265" s="169" t="s">
        <v>803</v>
      </c>
      <c r="K265" s="169">
        <v>35</v>
      </c>
      <c r="L265" s="170">
        <v>2800000</v>
      </c>
      <c r="M265" s="171" t="s">
        <v>80</v>
      </c>
      <c r="N265" s="172" t="s">
        <v>344</v>
      </c>
      <c r="O265" s="169" t="s">
        <v>968</v>
      </c>
    </row>
    <row r="266" spans="1:15" ht="135" x14ac:dyDescent="0.25">
      <c r="A266" s="350" t="s">
        <v>1337</v>
      </c>
      <c r="B266" s="167" t="s">
        <v>537</v>
      </c>
      <c r="C266" s="167" t="s">
        <v>1116</v>
      </c>
      <c r="D266" s="169" t="s">
        <v>14</v>
      </c>
      <c r="E266" s="169" t="s">
        <v>779</v>
      </c>
      <c r="F266" s="167"/>
      <c r="G266" s="167"/>
      <c r="H266" s="167"/>
      <c r="I266" s="167" t="s">
        <v>804</v>
      </c>
      <c r="J266" s="169" t="s">
        <v>805</v>
      </c>
      <c r="K266" s="169">
        <v>42</v>
      </c>
      <c r="L266" s="170">
        <v>1680000</v>
      </c>
      <c r="M266" s="171" t="s">
        <v>80</v>
      </c>
      <c r="N266" s="172" t="s">
        <v>344</v>
      </c>
      <c r="O266" s="169" t="s">
        <v>968</v>
      </c>
    </row>
    <row r="267" spans="1:15" ht="120" x14ac:dyDescent="0.25">
      <c r="A267" s="350" t="s">
        <v>1337</v>
      </c>
      <c r="B267" s="167" t="s">
        <v>537</v>
      </c>
      <c r="C267" s="167" t="s">
        <v>1116</v>
      </c>
      <c r="D267" s="169" t="s">
        <v>14</v>
      </c>
      <c r="E267" s="169" t="s">
        <v>779</v>
      </c>
      <c r="F267" s="167"/>
      <c r="G267" s="167"/>
      <c r="H267" s="167"/>
      <c r="I267" s="167" t="s">
        <v>806</v>
      </c>
      <c r="J267" s="169" t="s">
        <v>807</v>
      </c>
      <c r="K267" s="169">
        <v>10</v>
      </c>
      <c r="L267" s="170">
        <v>576000</v>
      </c>
      <c r="M267" s="171" t="s">
        <v>80</v>
      </c>
      <c r="N267" s="172" t="s">
        <v>344</v>
      </c>
      <c r="O267" s="169" t="s">
        <v>968</v>
      </c>
    </row>
    <row r="268" spans="1:15" ht="75" x14ac:dyDescent="0.25">
      <c r="A268" s="350" t="s">
        <v>1337</v>
      </c>
      <c r="B268" s="167" t="s">
        <v>537</v>
      </c>
      <c r="C268" s="167" t="s">
        <v>1116</v>
      </c>
      <c r="D268" s="169" t="s">
        <v>14</v>
      </c>
      <c r="E268" s="169" t="s">
        <v>779</v>
      </c>
      <c r="F268" s="167"/>
      <c r="G268" s="167"/>
      <c r="H268" s="167"/>
      <c r="I268" s="167" t="s">
        <v>808</v>
      </c>
      <c r="J268" s="169" t="s">
        <v>809</v>
      </c>
      <c r="K268" s="169">
        <v>2</v>
      </c>
      <c r="L268" s="170">
        <v>20000</v>
      </c>
      <c r="M268" s="171" t="s">
        <v>80</v>
      </c>
      <c r="N268" s="172" t="s">
        <v>344</v>
      </c>
      <c r="O268" s="169" t="s">
        <v>968</v>
      </c>
    </row>
    <row r="269" spans="1:15" ht="60" x14ac:dyDescent="0.25">
      <c r="A269" s="350" t="s">
        <v>1337</v>
      </c>
      <c r="B269" s="167" t="s">
        <v>537</v>
      </c>
      <c r="C269" s="167" t="s">
        <v>1116</v>
      </c>
      <c r="D269" s="169" t="s">
        <v>14</v>
      </c>
      <c r="E269" s="169" t="s">
        <v>779</v>
      </c>
      <c r="F269" s="167"/>
      <c r="G269" s="167"/>
      <c r="H269" s="167"/>
      <c r="I269" s="167" t="s">
        <v>810</v>
      </c>
      <c r="J269" s="169" t="s">
        <v>809</v>
      </c>
      <c r="K269" s="169">
        <v>2</v>
      </c>
      <c r="L269" s="170">
        <v>20000</v>
      </c>
      <c r="M269" s="171" t="s">
        <v>80</v>
      </c>
      <c r="N269" s="172" t="s">
        <v>344</v>
      </c>
      <c r="O269" s="169" t="s">
        <v>968</v>
      </c>
    </row>
    <row r="270" spans="1:15" ht="75" x14ac:dyDescent="0.25">
      <c r="A270" s="350" t="s">
        <v>1337</v>
      </c>
      <c r="B270" s="167" t="s">
        <v>537</v>
      </c>
      <c r="C270" s="167" t="s">
        <v>1116</v>
      </c>
      <c r="D270" s="169" t="s">
        <v>14</v>
      </c>
      <c r="E270" s="169" t="s">
        <v>779</v>
      </c>
      <c r="F270" s="167"/>
      <c r="G270" s="167"/>
      <c r="H270" s="167"/>
      <c r="I270" s="167" t="s">
        <v>811</v>
      </c>
      <c r="J270" s="169" t="s">
        <v>809</v>
      </c>
      <c r="K270" s="169">
        <v>1</v>
      </c>
      <c r="L270" s="170">
        <v>180000</v>
      </c>
      <c r="M270" s="171" t="s">
        <v>80</v>
      </c>
      <c r="N270" s="172" t="s">
        <v>344</v>
      </c>
      <c r="O270" s="169" t="s">
        <v>968</v>
      </c>
    </row>
    <row r="271" spans="1:15" ht="60" x14ac:dyDescent="0.25">
      <c r="A271" s="350" t="s">
        <v>1337</v>
      </c>
      <c r="B271" s="167" t="s">
        <v>537</v>
      </c>
      <c r="C271" s="167" t="s">
        <v>1116</v>
      </c>
      <c r="D271" s="169" t="s">
        <v>14</v>
      </c>
      <c r="E271" s="169" t="s">
        <v>779</v>
      </c>
      <c r="F271" s="167"/>
      <c r="G271" s="167"/>
      <c r="H271" s="167"/>
      <c r="I271" s="167" t="s">
        <v>812</v>
      </c>
      <c r="J271" s="169" t="s">
        <v>809</v>
      </c>
      <c r="K271" s="169">
        <v>2</v>
      </c>
      <c r="L271" s="170">
        <v>20000</v>
      </c>
      <c r="M271" s="171" t="s">
        <v>80</v>
      </c>
      <c r="N271" s="172" t="s">
        <v>344</v>
      </c>
      <c r="O271" s="169" t="s">
        <v>968</v>
      </c>
    </row>
    <row r="272" spans="1:15" ht="75" x14ac:dyDescent="0.25">
      <c r="A272" s="350" t="s">
        <v>1337</v>
      </c>
      <c r="B272" s="167" t="s">
        <v>537</v>
      </c>
      <c r="C272" s="167" t="s">
        <v>1116</v>
      </c>
      <c r="D272" s="169" t="s">
        <v>14</v>
      </c>
      <c r="E272" s="169" t="s">
        <v>779</v>
      </c>
      <c r="F272" s="167"/>
      <c r="G272" s="167"/>
      <c r="H272" s="167"/>
      <c r="I272" s="167" t="s">
        <v>813</v>
      </c>
      <c r="J272" s="169" t="s">
        <v>809</v>
      </c>
      <c r="K272" s="169">
        <v>2</v>
      </c>
      <c r="L272" s="170">
        <v>20000</v>
      </c>
      <c r="M272" s="171" t="s">
        <v>80</v>
      </c>
      <c r="N272" s="172" t="s">
        <v>344</v>
      </c>
      <c r="O272" s="169" t="s">
        <v>968</v>
      </c>
    </row>
    <row r="273" spans="1:15" ht="90.75" customHeight="1" x14ac:dyDescent="0.25">
      <c r="A273" s="350" t="s">
        <v>1337</v>
      </c>
      <c r="B273" s="167" t="s">
        <v>537</v>
      </c>
      <c r="C273" s="167" t="s">
        <v>1116</v>
      </c>
      <c r="D273" s="169" t="s">
        <v>14</v>
      </c>
      <c r="E273" s="169" t="s">
        <v>779</v>
      </c>
      <c r="F273" s="167"/>
      <c r="G273" s="167"/>
      <c r="H273" s="167"/>
      <c r="I273" s="167" t="s">
        <v>814</v>
      </c>
      <c r="J273" s="169" t="s">
        <v>809</v>
      </c>
      <c r="K273" s="169">
        <v>1</v>
      </c>
      <c r="L273" s="170">
        <v>180000</v>
      </c>
      <c r="M273" s="171" t="s">
        <v>80</v>
      </c>
      <c r="N273" s="172" t="s">
        <v>344</v>
      </c>
      <c r="O273" s="169" t="s">
        <v>968</v>
      </c>
    </row>
    <row r="274" spans="1:15" ht="87.75" customHeight="1" x14ac:dyDescent="0.25">
      <c r="A274" s="350" t="s">
        <v>1337</v>
      </c>
      <c r="B274" s="167" t="s">
        <v>537</v>
      </c>
      <c r="C274" s="167" t="s">
        <v>1116</v>
      </c>
      <c r="D274" s="169" t="s">
        <v>14</v>
      </c>
      <c r="E274" s="169" t="s">
        <v>779</v>
      </c>
      <c r="F274" s="167"/>
      <c r="G274" s="167"/>
      <c r="H274" s="167"/>
      <c r="I274" s="167" t="s">
        <v>815</v>
      </c>
      <c r="J274" s="169" t="s">
        <v>809</v>
      </c>
      <c r="K274" s="169">
        <v>2</v>
      </c>
      <c r="L274" s="170">
        <v>20000</v>
      </c>
      <c r="M274" s="171" t="s">
        <v>80</v>
      </c>
      <c r="N274" s="172" t="s">
        <v>344</v>
      </c>
      <c r="O274" s="169" t="s">
        <v>968</v>
      </c>
    </row>
    <row r="275" spans="1:15" ht="60" x14ac:dyDescent="0.25">
      <c r="A275" s="350" t="s">
        <v>1337</v>
      </c>
      <c r="B275" s="167" t="s">
        <v>537</v>
      </c>
      <c r="C275" s="167" t="s">
        <v>1116</v>
      </c>
      <c r="D275" s="169" t="s">
        <v>14</v>
      </c>
      <c r="E275" s="169" t="s">
        <v>779</v>
      </c>
      <c r="F275" s="167"/>
      <c r="G275" s="167"/>
      <c r="H275" s="167"/>
      <c r="I275" s="167" t="s">
        <v>816</v>
      </c>
      <c r="J275" s="169" t="s">
        <v>809</v>
      </c>
      <c r="K275" s="169">
        <v>2</v>
      </c>
      <c r="L275" s="170">
        <v>20000</v>
      </c>
      <c r="M275" s="171" t="s">
        <v>80</v>
      </c>
      <c r="N275" s="172" t="s">
        <v>344</v>
      </c>
      <c r="O275" s="169" t="s">
        <v>968</v>
      </c>
    </row>
    <row r="276" spans="1:15" ht="60" x14ac:dyDescent="0.25">
      <c r="A276" s="350" t="s">
        <v>1337</v>
      </c>
      <c r="B276" s="167" t="s">
        <v>537</v>
      </c>
      <c r="C276" s="167" t="s">
        <v>1116</v>
      </c>
      <c r="D276" s="169" t="s">
        <v>14</v>
      </c>
      <c r="E276" s="169" t="s">
        <v>779</v>
      </c>
      <c r="F276" s="167"/>
      <c r="G276" s="167"/>
      <c r="H276" s="167"/>
      <c r="I276" s="167" t="s">
        <v>817</v>
      </c>
      <c r="J276" s="169" t="s">
        <v>809</v>
      </c>
      <c r="K276" s="169">
        <v>1</v>
      </c>
      <c r="L276" s="170">
        <v>180000</v>
      </c>
      <c r="M276" s="171" t="s">
        <v>80</v>
      </c>
      <c r="N276" s="172" t="s">
        <v>344</v>
      </c>
      <c r="O276" s="169" t="s">
        <v>968</v>
      </c>
    </row>
    <row r="277" spans="1:15" ht="180" x14ac:dyDescent="0.25">
      <c r="A277" s="350" t="s">
        <v>1337</v>
      </c>
      <c r="B277" s="167" t="s">
        <v>537</v>
      </c>
      <c r="C277" s="167" t="s">
        <v>1116</v>
      </c>
      <c r="D277" s="169" t="s">
        <v>14</v>
      </c>
      <c r="E277" s="169" t="s">
        <v>779</v>
      </c>
      <c r="F277" s="167"/>
      <c r="G277" s="167"/>
      <c r="H277" s="167"/>
      <c r="I277" s="167" t="s">
        <v>818</v>
      </c>
      <c r="J277" s="169" t="s">
        <v>819</v>
      </c>
      <c r="K277" s="169">
        <v>20</v>
      </c>
      <c r="L277" s="170">
        <v>24000000</v>
      </c>
      <c r="M277" s="171" t="s">
        <v>80</v>
      </c>
      <c r="N277" s="172" t="s">
        <v>344</v>
      </c>
      <c r="O277" s="169" t="s">
        <v>968</v>
      </c>
    </row>
    <row r="278" spans="1:15" ht="150" x14ac:dyDescent="0.25">
      <c r="A278" s="350" t="s">
        <v>1337</v>
      </c>
      <c r="B278" s="167" t="s">
        <v>537</v>
      </c>
      <c r="C278" s="167" t="s">
        <v>1116</v>
      </c>
      <c r="D278" s="169" t="s">
        <v>14</v>
      </c>
      <c r="E278" s="169" t="s">
        <v>779</v>
      </c>
      <c r="F278" s="167"/>
      <c r="G278" s="167"/>
      <c r="H278" s="167"/>
      <c r="I278" s="167" t="s">
        <v>820</v>
      </c>
      <c r="J278" s="169" t="s">
        <v>819</v>
      </c>
      <c r="K278" s="169">
        <v>20</v>
      </c>
      <c r="L278" s="170">
        <v>5000000</v>
      </c>
      <c r="M278" s="171" t="s">
        <v>80</v>
      </c>
      <c r="N278" s="172" t="s">
        <v>344</v>
      </c>
      <c r="O278" s="169" t="s">
        <v>968</v>
      </c>
    </row>
    <row r="279" spans="1:15" ht="90" x14ac:dyDescent="0.25">
      <c r="A279" s="350" t="s">
        <v>1337</v>
      </c>
      <c r="B279" s="167" t="s">
        <v>537</v>
      </c>
      <c r="C279" s="167" t="s">
        <v>1116</v>
      </c>
      <c r="D279" s="169" t="s">
        <v>14</v>
      </c>
      <c r="E279" s="169" t="s">
        <v>779</v>
      </c>
      <c r="F279" s="167"/>
      <c r="G279" s="167"/>
      <c r="H279" s="167"/>
      <c r="I279" s="167" t="s">
        <v>821</v>
      </c>
      <c r="J279" s="169" t="s">
        <v>822</v>
      </c>
      <c r="K279" s="169">
        <v>25</v>
      </c>
      <c r="L279" s="170">
        <v>1625000</v>
      </c>
      <c r="M279" s="171" t="s">
        <v>80</v>
      </c>
      <c r="N279" s="172" t="s">
        <v>344</v>
      </c>
      <c r="O279" s="169" t="s">
        <v>968</v>
      </c>
    </row>
    <row r="280" spans="1:15" ht="45" x14ac:dyDescent="0.25">
      <c r="A280" s="350" t="s">
        <v>1337</v>
      </c>
      <c r="B280" s="167" t="s">
        <v>537</v>
      </c>
      <c r="C280" s="167" t="s">
        <v>1116</v>
      </c>
      <c r="D280" s="169" t="s">
        <v>14</v>
      </c>
      <c r="E280" s="169" t="s">
        <v>823</v>
      </c>
      <c r="F280" s="167"/>
      <c r="G280" s="167"/>
      <c r="H280" s="167"/>
      <c r="I280" s="167" t="s">
        <v>824</v>
      </c>
      <c r="J280" s="169" t="s">
        <v>638</v>
      </c>
      <c r="K280" s="169">
        <v>1</v>
      </c>
      <c r="L280" s="170">
        <v>2376980</v>
      </c>
      <c r="M280" s="171" t="s">
        <v>80</v>
      </c>
      <c r="N280" s="172" t="s">
        <v>344</v>
      </c>
      <c r="O280" s="169" t="s">
        <v>968</v>
      </c>
    </row>
    <row r="281" spans="1:15" ht="105" x14ac:dyDescent="0.25">
      <c r="A281" s="350" t="s">
        <v>1337</v>
      </c>
      <c r="B281" s="167" t="s">
        <v>537</v>
      </c>
      <c r="C281" s="167" t="s">
        <v>1116</v>
      </c>
      <c r="D281" s="169" t="s">
        <v>14</v>
      </c>
      <c r="E281" s="169" t="s">
        <v>825</v>
      </c>
      <c r="F281" s="167"/>
      <c r="G281" s="167"/>
      <c r="H281" s="167"/>
      <c r="I281" s="167" t="s">
        <v>826</v>
      </c>
      <c r="J281" s="169" t="s">
        <v>638</v>
      </c>
      <c r="K281" s="169">
        <v>1</v>
      </c>
      <c r="L281" s="170">
        <v>8101200</v>
      </c>
      <c r="M281" s="171" t="s">
        <v>80</v>
      </c>
      <c r="N281" s="172" t="s">
        <v>344</v>
      </c>
      <c r="O281" s="169" t="s">
        <v>968</v>
      </c>
    </row>
    <row r="282" spans="1:15" ht="45" x14ac:dyDescent="0.25">
      <c r="A282" s="350" t="s">
        <v>1337</v>
      </c>
      <c r="B282" s="167" t="s">
        <v>537</v>
      </c>
      <c r="C282" s="167" t="s">
        <v>1116</v>
      </c>
      <c r="D282" s="169" t="s">
        <v>14</v>
      </c>
      <c r="E282" s="169" t="s">
        <v>827</v>
      </c>
      <c r="F282" s="167"/>
      <c r="G282" s="167"/>
      <c r="H282" s="167"/>
      <c r="I282" s="167" t="s">
        <v>828</v>
      </c>
      <c r="J282" s="169" t="s">
        <v>638</v>
      </c>
      <c r="K282" s="169">
        <v>1</v>
      </c>
      <c r="L282" s="170">
        <v>16328000</v>
      </c>
      <c r="M282" s="171" t="s">
        <v>80</v>
      </c>
      <c r="N282" s="172" t="s">
        <v>344</v>
      </c>
      <c r="O282" s="169" t="s">
        <v>968</v>
      </c>
    </row>
    <row r="283" spans="1:15" ht="45" x14ac:dyDescent="0.25">
      <c r="A283" s="350" t="s">
        <v>1337</v>
      </c>
      <c r="B283" s="167" t="s">
        <v>537</v>
      </c>
      <c r="C283" s="167" t="s">
        <v>1116</v>
      </c>
      <c r="D283" s="169" t="s">
        <v>14</v>
      </c>
      <c r="E283" s="169" t="s">
        <v>829</v>
      </c>
      <c r="F283" s="167"/>
      <c r="G283" s="167"/>
      <c r="H283" s="167"/>
      <c r="I283" s="167" t="s">
        <v>830</v>
      </c>
      <c r="J283" s="169" t="s">
        <v>638</v>
      </c>
      <c r="K283" s="169">
        <v>2</v>
      </c>
      <c r="L283" s="170">
        <v>16101920</v>
      </c>
      <c r="M283" s="171" t="s">
        <v>80</v>
      </c>
      <c r="N283" s="172" t="s">
        <v>344</v>
      </c>
      <c r="O283" s="169" t="s">
        <v>968</v>
      </c>
    </row>
    <row r="284" spans="1:15" ht="75" x14ac:dyDescent="0.25">
      <c r="A284" s="350" t="s">
        <v>1337</v>
      </c>
      <c r="B284" s="167" t="s">
        <v>537</v>
      </c>
      <c r="C284" s="167" t="s">
        <v>1116</v>
      </c>
      <c r="D284" s="169" t="s">
        <v>14</v>
      </c>
      <c r="E284" s="169" t="s">
        <v>831</v>
      </c>
      <c r="F284" s="167"/>
      <c r="G284" s="167"/>
      <c r="H284" s="167"/>
      <c r="I284" s="167" t="s">
        <v>832</v>
      </c>
      <c r="J284" s="169" t="s">
        <v>638</v>
      </c>
      <c r="K284" s="169">
        <v>1</v>
      </c>
      <c r="L284" s="170">
        <v>24806000</v>
      </c>
      <c r="M284" s="171" t="s">
        <v>80</v>
      </c>
      <c r="N284" s="172" t="s">
        <v>344</v>
      </c>
      <c r="O284" s="169" t="s">
        <v>968</v>
      </c>
    </row>
    <row r="285" spans="1:15" ht="75" x14ac:dyDescent="0.25">
      <c r="A285" s="350" t="s">
        <v>1337</v>
      </c>
      <c r="B285" s="167" t="s">
        <v>537</v>
      </c>
      <c r="C285" s="167" t="s">
        <v>1116</v>
      </c>
      <c r="D285" s="169" t="s">
        <v>14</v>
      </c>
      <c r="E285" s="169" t="s">
        <v>831</v>
      </c>
      <c r="F285" s="167"/>
      <c r="G285" s="167"/>
      <c r="H285" s="167"/>
      <c r="I285" s="167" t="s">
        <v>833</v>
      </c>
      <c r="J285" s="169" t="s">
        <v>638</v>
      </c>
      <c r="K285" s="169">
        <v>1</v>
      </c>
      <c r="L285" s="170">
        <v>23560200</v>
      </c>
      <c r="M285" s="171" t="s">
        <v>80</v>
      </c>
      <c r="N285" s="172" t="s">
        <v>344</v>
      </c>
      <c r="O285" s="169" t="s">
        <v>968</v>
      </c>
    </row>
    <row r="286" spans="1:15" ht="45" x14ac:dyDescent="0.25">
      <c r="A286" s="350" t="s">
        <v>1337</v>
      </c>
      <c r="B286" s="167" t="s">
        <v>537</v>
      </c>
      <c r="C286" s="167" t="s">
        <v>1116</v>
      </c>
      <c r="D286" s="169" t="s">
        <v>14</v>
      </c>
      <c r="E286" s="169" t="s">
        <v>825</v>
      </c>
      <c r="F286" s="167"/>
      <c r="G286" s="167"/>
      <c r="H286" s="167"/>
      <c r="I286" s="167" t="s">
        <v>834</v>
      </c>
      <c r="J286" s="169" t="s">
        <v>638</v>
      </c>
      <c r="K286" s="169">
        <v>1</v>
      </c>
      <c r="L286" s="170">
        <v>2001000</v>
      </c>
      <c r="M286" s="171" t="s">
        <v>80</v>
      </c>
      <c r="N286" s="172" t="s">
        <v>344</v>
      </c>
      <c r="O286" s="169" t="s">
        <v>968</v>
      </c>
    </row>
    <row r="287" spans="1:15" ht="75" x14ac:dyDescent="0.25">
      <c r="A287" s="20" t="s">
        <v>1330</v>
      </c>
      <c r="B287" s="83" t="s">
        <v>537</v>
      </c>
      <c r="C287" s="83" t="s">
        <v>1116</v>
      </c>
      <c r="D287" s="84" t="s">
        <v>14</v>
      </c>
      <c r="E287" s="84" t="s">
        <v>835</v>
      </c>
      <c r="F287" s="83"/>
      <c r="G287" s="83"/>
      <c r="H287" s="83"/>
      <c r="I287" s="83" t="s">
        <v>836</v>
      </c>
      <c r="J287" s="84" t="s">
        <v>837</v>
      </c>
      <c r="K287" s="84" t="s">
        <v>838</v>
      </c>
      <c r="L287" s="85">
        <v>10800000</v>
      </c>
      <c r="M287" s="86" t="s">
        <v>80</v>
      </c>
      <c r="N287" s="87" t="s">
        <v>339</v>
      </c>
      <c r="O287" s="84" t="s">
        <v>910</v>
      </c>
    </row>
    <row r="288" spans="1:15" ht="75" x14ac:dyDescent="0.25">
      <c r="A288" s="20" t="s">
        <v>1330</v>
      </c>
      <c r="B288" s="83" t="s">
        <v>537</v>
      </c>
      <c r="C288" s="83" t="s">
        <v>1116</v>
      </c>
      <c r="D288" s="84" t="s">
        <v>14</v>
      </c>
      <c r="E288" s="84" t="s">
        <v>835</v>
      </c>
      <c r="F288" s="83"/>
      <c r="G288" s="83"/>
      <c r="H288" s="83"/>
      <c r="I288" s="83" t="s">
        <v>839</v>
      </c>
      <c r="J288" s="84" t="s">
        <v>837</v>
      </c>
      <c r="K288" s="84" t="s">
        <v>838</v>
      </c>
      <c r="L288" s="85">
        <v>13500000</v>
      </c>
      <c r="M288" s="86" t="s">
        <v>80</v>
      </c>
      <c r="N288" s="87" t="s">
        <v>339</v>
      </c>
      <c r="O288" s="84" t="s">
        <v>910</v>
      </c>
    </row>
    <row r="289" spans="1:15" ht="30" x14ac:dyDescent="0.25">
      <c r="A289" s="20" t="s">
        <v>1330</v>
      </c>
      <c r="B289" s="83" t="s">
        <v>537</v>
      </c>
      <c r="C289" s="83" t="s">
        <v>1116</v>
      </c>
      <c r="D289" s="84" t="s">
        <v>14</v>
      </c>
      <c r="E289" s="84" t="s">
        <v>835</v>
      </c>
      <c r="F289" s="83"/>
      <c r="G289" s="83"/>
      <c r="H289" s="83"/>
      <c r="I289" s="83" t="s">
        <v>840</v>
      </c>
      <c r="J289" s="84" t="s">
        <v>837</v>
      </c>
      <c r="K289" s="84" t="s">
        <v>841</v>
      </c>
      <c r="L289" s="85">
        <v>3600000</v>
      </c>
      <c r="M289" s="86" t="s">
        <v>80</v>
      </c>
      <c r="N289" s="87" t="s">
        <v>339</v>
      </c>
      <c r="O289" s="84" t="s">
        <v>910</v>
      </c>
    </row>
    <row r="290" spans="1:15" ht="30" x14ac:dyDescent="0.25">
      <c r="A290" s="20" t="s">
        <v>1330</v>
      </c>
      <c r="B290" s="83" t="s">
        <v>537</v>
      </c>
      <c r="C290" s="83" t="s">
        <v>1116</v>
      </c>
      <c r="D290" s="84" t="s">
        <v>14</v>
      </c>
      <c r="E290" s="84" t="s">
        <v>835</v>
      </c>
      <c r="F290" s="83"/>
      <c r="G290" s="83"/>
      <c r="H290" s="83"/>
      <c r="I290" s="83" t="s">
        <v>842</v>
      </c>
      <c r="J290" s="84" t="s">
        <v>837</v>
      </c>
      <c r="K290" s="84" t="s">
        <v>841</v>
      </c>
      <c r="L290" s="85">
        <v>9000000</v>
      </c>
      <c r="M290" s="86" t="s">
        <v>80</v>
      </c>
      <c r="N290" s="87" t="s">
        <v>339</v>
      </c>
      <c r="O290" s="84" t="s">
        <v>910</v>
      </c>
    </row>
    <row r="291" spans="1:15" ht="60.75" customHeight="1" x14ac:dyDescent="0.25">
      <c r="A291" s="20" t="s">
        <v>1330</v>
      </c>
      <c r="B291" s="83" t="s">
        <v>537</v>
      </c>
      <c r="C291" s="83" t="s">
        <v>1116</v>
      </c>
      <c r="D291" s="84" t="s">
        <v>14</v>
      </c>
      <c r="E291" s="84" t="s">
        <v>835</v>
      </c>
      <c r="F291" s="83"/>
      <c r="G291" s="83"/>
      <c r="H291" s="83"/>
      <c r="I291" s="83" t="s">
        <v>843</v>
      </c>
      <c r="J291" s="84"/>
      <c r="K291" s="84"/>
      <c r="L291" s="85" t="s">
        <v>76</v>
      </c>
      <c r="M291" s="86" t="s">
        <v>80</v>
      </c>
      <c r="N291" s="87" t="s">
        <v>339</v>
      </c>
      <c r="O291" s="84" t="s">
        <v>910</v>
      </c>
    </row>
    <row r="292" spans="1:15" ht="33" customHeight="1" x14ac:dyDescent="0.25">
      <c r="A292" s="350" t="s">
        <v>1338</v>
      </c>
      <c r="B292" s="22" t="s">
        <v>427</v>
      </c>
      <c r="C292" s="20" t="s">
        <v>44</v>
      </c>
      <c r="D292" s="20" t="s">
        <v>14</v>
      </c>
      <c r="E292" s="246" t="s">
        <v>1223</v>
      </c>
      <c r="F292" s="291"/>
      <c r="G292" s="227" t="s">
        <v>1224</v>
      </c>
      <c r="H292" s="309">
        <v>1</v>
      </c>
      <c r="I292" s="246"/>
      <c r="J292" s="245" t="s">
        <v>1224</v>
      </c>
      <c r="K292" s="247">
        <v>1</v>
      </c>
      <c r="L292" s="258">
        <v>250000000</v>
      </c>
      <c r="M292" s="47" t="s">
        <v>80</v>
      </c>
      <c r="N292" s="26" t="s">
        <v>339</v>
      </c>
      <c r="O292" s="20"/>
    </row>
    <row r="293" spans="1:15" x14ac:dyDescent="0.25">
      <c r="A293" s="350" t="s">
        <v>1338</v>
      </c>
      <c r="B293" s="22" t="s">
        <v>427</v>
      </c>
      <c r="C293" s="20" t="s">
        <v>44</v>
      </c>
      <c r="D293" s="20" t="s">
        <v>14</v>
      </c>
      <c r="E293" s="246" t="s">
        <v>1225</v>
      </c>
      <c r="F293" s="291"/>
      <c r="G293" s="227" t="s">
        <v>638</v>
      </c>
      <c r="H293" s="309">
        <f>4000*150</f>
        <v>600000</v>
      </c>
      <c r="I293" s="246"/>
      <c r="J293" s="245" t="s">
        <v>638</v>
      </c>
      <c r="K293" s="247">
        <f>4000*150</f>
        <v>600000</v>
      </c>
      <c r="L293" s="258">
        <v>165000000</v>
      </c>
      <c r="M293" s="47" t="s">
        <v>80</v>
      </c>
      <c r="N293" s="26" t="s">
        <v>339</v>
      </c>
      <c r="O293" s="20"/>
    </row>
    <row r="294" spans="1:15" x14ac:dyDescent="0.25">
      <c r="A294" s="350" t="s">
        <v>1338</v>
      </c>
      <c r="B294" s="22" t="s">
        <v>427</v>
      </c>
      <c r="C294" s="20" t="s">
        <v>44</v>
      </c>
      <c r="D294" s="20" t="s">
        <v>14</v>
      </c>
      <c r="E294" s="246" t="s">
        <v>1226</v>
      </c>
      <c r="F294" s="291"/>
      <c r="G294" s="227" t="s">
        <v>1224</v>
      </c>
      <c r="H294" s="309">
        <v>1</v>
      </c>
      <c r="I294" s="246"/>
      <c r="J294" s="245" t="s">
        <v>1224</v>
      </c>
      <c r="K294" s="247">
        <v>1</v>
      </c>
      <c r="L294" s="258">
        <v>550000000</v>
      </c>
      <c r="M294" s="47" t="s">
        <v>80</v>
      </c>
      <c r="N294" s="26" t="s">
        <v>339</v>
      </c>
      <c r="O294" s="20"/>
    </row>
    <row r="295" spans="1:15" ht="135" x14ac:dyDescent="0.25">
      <c r="A295" s="350" t="s">
        <v>1338</v>
      </c>
      <c r="B295" s="22" t="s">
        <v>427</v>
      </c>
      <c r="C295" s="20" t="s">
        <v>44</v>
      </c>
      <c r="D295" s="20" t="s">
        <v>14</v>
      </c>
      <c r="E295" s="340" t="s">
        <v>1227</v>
      </c>
      <c r="F295" s="229" t="s">
        <v>1228</v>
      </c>
      <c r="G295" s="230" t="s">
        <v>1224</v>
      </c>
      <c r="H295" s="231">
        <v>1</v>
      </c>
      <c r="I295" s="229" t="s">
        <v>1228</v>
      </c>
      <c r="J295" s="230" t="s">
        <v>1224</v>
      </c>
      <c r="K295" s="231">
        <v>1</v>
      </c>
      <c r="L295" s="259">
        <v>75000000</v>
      </c>
      <c r="M295" s="47" t="s">
        <v>80</v>
      </c>
      <c r="N295" s="26" t="s">
        <v>339</v>
      </c>
      <c r="O295" s="20"/>
    </row>
    <row r="296" spans="1:15" ht="255" x14ac:dyDescent="0.25">
      <c r="A296" s="350" t="s">
        <v>1338</v>
      </c>
      <c r="B296" s="22" t="s">
        <v>427</v>
      </c>
      <c r="C296" s="20" t="s">
        <v>44</v>
      </c>
      <c r="D296" s="20" t="s">
        <v>14</v>
      </c>
      <c r="E296" s="340" t="s">
        <v>1229</v>
      </c>
      <c r="F296" s="229" t="s">
        <v>1230</v>
      </c>
      <c r="G296" s="230" t="s">
        <v>1224</v>
      </c>
      <c r="H296" s="231">
        <v>1</v>
      </c>
      <c r="I296" s="229" t="s">
        <v>1230</v>
      </c>
      <c r="J296" s="230" t="s">
        <v>1224</v>
      </c>
      <c r="K296" s="231">
        <v>1</v>
      </c>
      <c r="L296" s="259">
        <v>400000000</v>
      </c>
      <c r="M296" s="47" t="s">
        <v>80</v>
      </c>
      <c r="N296" s="26" t="s">
        <v>339</v>
      </c>
      <c r="O296" s="20"/>
    </row>
    <row r="297" spans="1:15" ht="45" x14ac:dyDescent="0.25">
      <c r="A297" s="350" t="s">
        <v>1338</v>
      </c>
      <c r="B297" s="22" t="s">
        <v>427</v>
      </c>
      <c r="C297" s="20" t="s">
        <v>44</v>
      </c>
      <c r="D297" s="20" t="s">
        <v>14</v>
      </c>
      <c r="E297" s="340" t="s">
        <v>1231</v>
      </c>
      <c r="F297" s="229" t="s">
        <v>1232</v>
      </c>
      <c r="G297" s="230" t="s">
        <v>672</v>
      </c>
      <c r="H297" s="231">
        <v>680000</v>
      </c>
      <c r="I297" s="229" t="s">
        <v>1232</v>
      </c>
      <c r="J297" s="230" t="s">
        <v>672</v>
      </c>
      <c r="K297" s="231">
        <v>680000</v>
      </c>
      <c r="L297" s="259">
        <v>40800000</v>
      </c>
      <c r="M297" s="47" t="s">
        <v>80</v>
      </c>
      <c r="N297" s="26" t="s">
        <v>339</v>
      </c>
      <c r="O297" s="20"/>
    </row>
    <row r="298" spans="1:15" ht="57.75" customHeight="1" x14ac:dyDescent="0.25">
      <c r="A298" s="350" t="s">
        <v>1338</v>
      </c>
      <c r="B298" s="22" t="s">
        <v>427</v>
      </c>
      <c r="C298" s="20" t="s">
        <v>44</v>
      </c>
      <c r="D298" s="20" t="s">
        <v>14</v>
      </c>
      <c r="E298" s="340" t="s">
        <v>1233</v>
      </c>
      <c r="F298" s="229" t="s">
        <v>1234</v>
      </c>
      <c r="G298" s="230" t="s">
        <v>1235</v>
      </c>
      <c r="H298" s="231">
        <f>6800*5</f>
        <v>34000</v>
      </c>
      <c r="I298" s="229" t="s">
        <v>1234</v>
      </c>
      <c r="J298" s="230" t="s">
        <v>1235</v>
      </c>
      <c r="K298" s="231">
        <f>6800*5</f>
        <v>34000</v>
      </c>
      <c r="L298" s="259">
        <v>78200000</v>
      </c>
      <c r="M298" s="47" t="s">
        <v>80</v>
      </c>
      <c r="N298" s="26" t="s">
        <v>339</v>
      </c>
      <c r="O298" s="20"/>
    </row>
    <row r="299" spans="1:15" ht="30.75" customHeight="1" x14ac:dyDescent="0.25">
      <c r="A299" s="350" t="s">
        <v>1338</v>
      </c>
      <c r="B299" s="22" t="s">
        <v>427</v>
      </c>
      <c r="C299" s="20" t="s">
        <v>44</v>
      </c>
      <c r="D299" s="20" t="s">
        <v>14</v>
      </c>
      <c r="E299" s="341" t="s">
        <v>1236</v>
      </c>
      <c r="F299" s="232" t="s">
        <v>436</v>
      </c>
      <c r="G299" s="230" t="s">
        <v>430</v>
      </c>
      <c r="H299" s="231">
        <v>3350</v>
      </c>
      <c r="I299" s="232" t="s">
        <v>436</v>
      </c>
      <c r="J299" s="230" t="s">
        <v>430</v>
      </c>
      <c r="K299" s="231">
        <v>3350</v>
      </c>
      <c r="L299" s="260">
        <v>268000000</v>
      </c>
      <c r="M299" s="47" t="s">
        <v>80</v>
      </c>
      <c r="N299" s="26" t="s">
        <v>339</v>
      </c>
      <c r="O299" s="20"/>
    </row>
    <row r="300" spans="1:15" ht="75" x14ac:dyDescent="0.25">
      <c r="A300" s="350" t="s">
        <v>1338</v>
      </c>
      <c r="B300" s="217" t="s">
        <v>427</v>
      </c>
      <c r="C300" s="257" t="s">
        <v>44</v>
      </c>
      <c r="D300" s="257" t="s">
        <v>14</v>
      </c>
      <c r="E300" s="342" t="s">
        <v>1237</v>
      </c>
      <c r="F300" s="232" t="s">
        <v>1238</v>
      </c>
      <c r="G300" s="230" t="s">
        <v>638</v>
      </c>
      <c r="H300" s="231">
        <v>10050</v>
      </c>
      <c r="I300" s="324" t="s">
        <v>1238</v>
      </c>
      <c r="J300" s="289" t="s">
        <v>638</v>
      </c>
      <c r="K300" s="321">
        <v>10050</v>
      </c>
      <c r="L300" s="327">
        <v>603000000</v>
      </c>
      <c r="M300" s="329" t="s">
        <v>80</v>
      </c>
      <c r="N300" s="331" t="s">
        <v>339</v>
      </c>
      <c r="O300" s="257"/>
    </row>
    <row r="301" spans="1:15" ht="60" x14ac:dyDescent="0.25">
      <c r="A301" s="350" t="s">
        <v>1338</v>
      </c>
      <c r="B301" s="22" t="s">
        <v>427</v>
      </c>
      <c r="C301" s="20" t="s">
        <v>44</v>
      </c>
      <c r="D301" s="20" t="s">
        <v>14</v>
      </c>
      <c r="E301" s="341" t="s">
        <v>1239</v>
      </c>
      <c r="F301" s="294" t="s">
        <v>1240</v>
      </c>
      <c r="G301" s="306" t="s">
        <v>638</v>
      </c>
      <c r="H301" s="312">
        <v>20100</v>
      </c>
      <c r="I301" s="232" t="s">
        <v>1240</v>
      </c>
      <c r="J301" s="230" t="s">
        <v>638</v>
      </c>
      <c r="K301" s="231">
        <v>20100</v>
      </c>
      <c r="L301" s="260">
        <v>110550000</v>
      </c>
      <c r="M301" s="47" t="s">
        <v>80</v>
      </c>
      <c r="N301" s="26" t="s">
        <v>339</v>
      </c>
      <c r="O301" s="20"/>
    </row>
    <row r="302" spans="1:15" ht="180" x14ac:dyDescent="0.25">
      <c r="A302" s="350" t="s">
        <v>1338</v>
      </c>
      <c r="B302" s="22" t="s">
        <v>427</v>
      </c>
      <c r="C302" s="20" t="s">
        <v>44</v>
      </c>
      <c r="D302" s="20" t="s">
        <v>14</v>
      </c>
      <c r="E302" s="340" t="s">
        <v>1241</v>
      </c>
      <c r="F302" s="296" t="s">
        <v>1242</v>
      </c>
      <c r="G302" s="306" t="s">
        <v>430</v>
      </c>
      <c r="H302" s="312">
        <v>5000</v>
      </c>
      <c r="I302" s="229" t="s">
        <v>1242</v>
      </c>
      <c r="J302" s="230" t="s">
        <v>430</v>
      </c>
      <c r="K302" s="231">
        <v>5000</v>
      </c>
      <c r="L302" s="260">
        <v>125000000</v>
      </c>
      <c r="M302" s="47" t="s">
        <v>80</v>
      </c>
      <c r="N302" s="26" t="s">
        <v>339</v>
      </c>
      <c r="O302" s="20"/>
    </row>
    <row r="303" spans="1:15" ht="60" x14ac:dyDescent="0.25">
      <c r="A303" s="350" t="s">
        <v>1338</v>
      </c>
      <c r="B303" s="22" t="s">
        <v>427</v>
      </c>
      <c r="C303" s="20" t="s">
        <v>44</v>
      </c>
      <c r="D303" s="20" t="s">
        <v>14</v>
      </c>
      <c r="E303" s="340" t="s">
        <v>1243</v>
      </c>
      <c r="F303" s="296" t="s">
        <v>1244</v>
      </c>
      <c r="G303" s="306" t="s">
        <v>638</v>
      </c>
      <c r="H303" s="312">
        <v>1000</v>
      </c>
      <c r="I303" s="229" t="s">
        <v>1244</v>
      </c>
      <c r="J303" s="230" t="s">
        <v>638</v>
      </c>
      <c r="K303" s="231">
        <v>1000</v>
      </c>
      <c r="L303" s="260">
        <v>500000000</v>
      </c>
      <c r="M303" s="47" t="s">
        <v>80</v>
      </c>
      <c r="N303" s="26" t="s">
        <v>339</v>
      </c>
      <c r="O303" s="20"/>
    </row>
    <row r="304" spans="1:15" ht="60" x14ac:dyDescent="0.25">
      <c r="A304" s="350" t="s">
        <v>1338</v>
      </c>
      <c r="B304" s="22" t="s">
        <v>427</v>
      </c>
      <c r="C304" s="20" t="s">
        <v>44</v>
      </c>
      <c r="D304" s="20" t="s">
        <v>14</v>
      </c>
      <c r="E304" s="340" t="s">
        <v>1245</v>
      </c>
      <c r="F304" s="296" t="s">
        <v>1246</v>
      </c>
      <c r="G304" s="306" t="s">
        <v>430</v>
      </c>
      <c r="H304" s="312">
        <v>4000</v>
      </c>
      <c r="I304" s="229" t="s">
        <v>1246</v>
      </c>
      <c r="J304" s="230" t="s">
        <v>430</v>
      </c>
      <c r="K304" s="231">
        <v>4000</v>
      </c>
      <c r="L304" s="260">
        <v>240000000</v>
      </c>
      <c r="M304" s="47" t="s">
        <v>80</v>
      </c>
      <c r="N304" s="26" t="s">
        <v>339</v>
      </c>
      <c r="O304" s="20"/>
    </row>
    <row r="305" spans="1:15" ht="45" x14ac:dyDescent="0.25">
      <c r="A305" s="350" t="s">
        <v>1338</v>
      </c>
      <c r="B305" s="22" t="s">
        <v>427</v>
      </c>
      <c r="C305" s="20" t="s">
        <v>44</v>
      </c>
      <c r="D305" s="20" t="s">
        <v>14</v>
      </c>
      <c r="E305" s="340" t="s">
        <v>1247</v>
      </c>
      <c r="F305" s="296" t="s">
        <v>1248</v>
      </c>
      <c r="G305" s="306" t="s">
        <v>638</v>
      </c>
      <c r="H305" s="312">
        <v>1000</v>
      </c>
      <c r="I305" s="229" t="s">
        <v>1248</v>
      </c>
      <c r="J305" s="230" t="s">
        <v>638</v>
      </c>
      <c r="K305" s="231">
        <v>1000</v>
      </c>
      <c r="L305" s="260">
        <v>25000000</v>
      </c>
      <c r="M305" s="47" t="s">
        <v>80</v>
      </c>
      <c r="N305" s="26" t="s">
        <v>339</v>
      </c>
      <c r="O305" s="20"/>
    </row>
    <row r="306" spans="1:15" ht="45" x14ac:dyDescent="0.25">
      <c r="A306" s="350" t="s">
        <v>1338</v>
      </c>
      <c r="B306" s="22" t="s">
        <v>427</v>
      </c>
      <c r="C306" s="20" t="s">
        <v>44</v>
      </c>
      <c r="D306" s="20" t="s">
        <v>14</v>
      </c>
      <c r="E306" s="340" t="s">
        <v>1249</v>
      </c>
      <c r="F306" s="296" t="s">
        <v>1250</v>
      </c>
      <c r="G306" s="306" t="s">
        <v>638</v>
      </c>
      <c r="H306" s="312">
        <v>1000</v>
      </c>
      <c r="I306" s="229" t="s">
        <v>1250</v>
      </c>
      <c r="J306" s="230" t="s">
        <v>638</v>
      </c>
      <c r="K306" s="231">
        <v>1000</v>
      </c>
      <c r="L306" s="260">
        <v>400000000</v>
      </c>
      <c r="M306" s="47" t="s">
        <v>80</v>
      </c>
      <c r="N306" s="26" t="s">
        <v>339</v>
      </c>
      <c r="O306" s="20"/>
    </row>
    <row r="307" spans="1:15" x14ac:dyDescent="0.25">
      <c r="A307" s="350" t="s">
        <v>1338</v>
      </c>
      <c r="B307" s="22" t="s">
        <v>427</v>
      </c>
      <c r="C307" s="20" t="s">
        <v>44</v>
      </c>
      <c r="D307" s="20" t="s">
        <v>14</v>
      </c>
      <c r="E307" s="340" t="s">
        <v>1251</v>
      </c>
      <c r="F307" s="296" t="s">
        <v>1252</v>
      </c>
      <c r="G307" s="306" t="s">
        <v>430</v>
      </c>
      <c r="H307" s="312">
        <v>1000</v>
      </c>
      <c r="I307" s="229" t="s">
        <v>1252</v>
      </c>
      <c r="J307" s="230" t="s">
        <v>430</v>
      </c>
      <c r="K307" s="231">
        <v>1000</v>
      </c>
      <c r="L307" s="260">
        <v>15000000</v>
      </c>
      <c r="M307" s="47" t="s">
        <v>80</v>
      </c>
      <c r="N307" s="26" t="s">
        <v>339</v>
      </c>
      <c r="O307" s="20"/>
    </row>
    <row r="308" spans="1:15" ht="300" x14ac:dyDescent="0.25">
      <c r="A308" s="350" t="s">
        <v>1338</v>
      </c>
      <c r="B308" s="22" t="s">
        <v>427</v>
      </c>
      <c r="C308" s="20" t="s">
        <v>44</v>
      </c>
      <c r="D308" s="20" t="s">
        <v>14</v>
      </c>
      <c r="E308" s="343" t="s">
        <v>1253</v>
      </c>
      <c r="F308" s="300" t="s">
        <v>1254</v>
      </c>
      <c r="G308" s="308" t="s">
        <v>638</v>
      </c>
      <c r="H308" s="231">
        <v>300</v>
      </c>
      <c r="I308" s="300" t="s">
        <v>1254</v>
      </c>
      <c r="J308" s="308" t="s">
        <v>638</v>
      </c>
      <c r="K308" s="231">
        <v>300</v>
      </c>
      <c r="L308" s="260">
        <v>21000000</v>
      </c>
      <c r="M308" s="47" t="s">
        <v>80</v>
      </c>
      <c r="N308" s="26" t="s">
        <v>339</v>
      </c>
      <c r="O308" s="20"/>
    </row>
    <row r="309" spans="1:15" ht="135" x14ac:dyDescent="0.25">
      <c r="A309" s="350" t="s">
        <v>1338</v>
      </c>
      <c r="B309" s="22" t="s">
        <v>427</v>
      </c>
      <c r="C309" s="20" t="s">
        <v>44</v>
      </c>
      <c r="D309" s="20" t="s">
        <v>14</v>
      </c>
      <c r="E309" s="341" t="s">
        <v>1255</v>
      </c>
      <c r="F309" s="229" t="s">
        <v>1256</v>
      </c>
      <c r="G309" s="230" t="s">
        <v>1257</v>
      </c>
      <c r="H309" s="231">
        <v>2600</v>
      </c>
      <c r="I309" s="229" t="s">
        <v>1256</v>
      </c>
      <c r="J309" s="230" t="s">
        <v>1257</v>
      </c>
      <c r="K309" s="231">
        <v>2600</v>
      </c>
      <c r="L309" s="260">
        <v>17030000</v>
      </c>
      <c r="M309" s="47" t="s">
        <v>80</v>
      </c>
      <c r="N309" s="26" t="s">
        <v>339</v>
      </c>
      <c r="O309" s="20"/>
    </row>
    <row r="310" spans="1:15" ht="195" x14ac:dyDescent="0.25">
      <c r="A310" s="350" t="s">
        <v>1338</v>
      </c>
      <c r="B310" s="22" t="s">
        <v>427</v>
      </c>
      <c r="C310" s="20" t="s">
        <v>44</v>
      </c>
      <c r="D310" s="20" t="s">
        <v>14</v>
      </c>
      <c r="E310" s="341" t="s">
        <v>1258</v>
      </c>
      <c r="F310" s="232" t="s">
        <v>1259</v>
      </c>
      <c r="G310" s="230" t="s">
        <v>638</v>
      </c>
      <c r="H310" s="231">
        <v>148</v>
      </c>
      <c r="I310" s="232" t="s">
        <v>1259</v>
      </c>
      <c r="J310" s="230" t="s">
        <v>638</v>
      </c>
      <c r="K310" s="231">
        <v>148</v>
      </c>
      <c r="L310" s="260">
        <v>3996000</v>
      </c>
      <c r="M310" s="47" t="s">
        <v>80</v>
      </c>
      <c r="N310" s="26" t="s">
        <v>339</v>
      </c>
      <c r="O310" s="20"/>
    </row>
    <row r="311" spans="1:15" ht="405" x14ac:dyDescent="0.25">
      <c r="A311" s="350" t="s">
        <v>1338</v>
      </c>
      <c r="B311" s="22" t="s">
        <v>427</v>
      </c>
      <c r="C311" s="20" t="s">
        <v>44</v>
      </c>
      <c r="D311" s="20" t="s">
        <v>14</v>
      </c>
      <c r="E311" s="224" t="s">
        <v>1260</v>
      </c>
      <c r="F311" s="233" t="s">
        <v>1261</v>
      </c>
      <c r="G311" s="223" t="s">
        <v>638</v>
      </c>
      <c r="H311" s="234">
        <v>100000</v>
      </c>
      <c r="I311" s="233" t="s">
        <v>1261</v>
      </c>
      <c r="J311" s="223" t="s">
        <v>638</v>
      </c>
      <c r="K311" s="234">
        <v>100000</v>
      </c>
      <c r="L311" s="260">
        <v>8337000</v>
      </c>
      <c r="M311" s="47" t="s">
        <v>80</v>
      </c>
      <c r="N311" s="26" t="s">
        <v>339</v>
      </c>
      <c r="O311" s="20"/>
    </row>
    <row r="312" spans="1:15" ht="150" x14ac:dyDescent="0.25">
      <c r="A312" s="350" t="s">
        <v>1338</v>
      </c>
      <c r="B312" s="22" t="s">
        <v>427</v>
      </c>
      <c r="C312" s="20" t="s">
        <v>44</v>
      </c>
      <c r="D312" s="20" t="s">
        <v>14</v>
      </c>
      <c r="E312" s="224" t="s">
        <v>1262</v>
      </c>
      <c r="F312" s="233" t="s">
        <v>1263</v>
      </c>
      <c r="G312" s="223" t="s">
        <v>17</v>
      </c>
      <c r="H312" s="234">
        <v>136500</v>
      </c>
      <c r="I312" s="233" t="s">
        <v>1263</v>
      </c>
      <c r="J312" s="223" t="s">
        <v>17</v>
      </c>
      <c r="K312" s="234">
        <v>136500</v>
      </c>
      <c r="L312" s="260">
        <v>3161340</v>
      </c>
      <c r="M312" s="47" t="s">
        <v>80</v>
      </c>
      <c r="N312" s="26" t="s">
        <v>339</v>
      </c>
      <c r="O312" s="20"/>
    </row>
    <row r="313" spans="1:15" ht="137.25" customHeight="1" x14ac:dyDescent="0.25">
      <c r="A313" s="350" t="s">
        <v>1338</v>
      </c>
      <c r="B313" s="22" t="s">
        <v>427</v>
      </c>
      <c r="C313" s="20" t="s">
        <v>44</v>
      </c>
      <c r="D313" s="20" t="s">
        <v>14</v>
      </c>
      <c r="E313" s="224" t="s">
        <v>1264</v>
      </c>
      <c r="F313" s="253" t="s">
        <v>1265</v>
      </c>
      <c r="G313" s="223" t="s">
        <v>17</v>
      </c>
      <c r="H313" s="234">
        <v>36500</v>
      </c>
      <c r="I313" s="233" t="s">
        <v>1265</v>
      </c>
      <c r="J313" s="223" t="s">
        <v>17</v>
      </c>
      <c r="K313" s="234">
        <v>36500</v>
      </c>
      <c r="L313" s="260">
        <v>3078410</v>
      </c>
      <c r="M313" s="47" t="s">
        <v>80</v>
      </c>
      <c r="N313" s="26" t="s">
        <v>339</v>
      </c>
      <c r="O313" s="20"/>
    </row>
    <row r="314" spans="1:15" ht="240" x14ac:dyDescent="0.25">
      <c r="A314" s="350" t="s">
        <v>1338</v>
      </c>
      <c r="B314" s="22" t="s">
        <v>427</v>
      </c>
      <c r="C314" s="20" t="s">
        <v>44</v>
      </c>
      <c r="D314" s="20" t="s">
        <v>14</v>
      </c>
      <c r="E314" s="224" t="s">
        <v>1266</v>
      </c>
      <c r="F314" s="253" t="s">
        <v>1267</v>
      </c>
      <c r="G314" s="223" t="s">
        <v>17</v>
      </c>
      <c r="H314" s="234">
        <v>36500</v>
      </c>
      <c r="I314" s="233" t="s">
        <v>1267</v>
      </c>
      <c r="J314" s="223" t="s">
        <v>17</v>
      </c>
      <c r="K314" s="234">
        <v>36500</v>
      </c>
      <c r="L314" s="260">
        <v>2009325</v>
      </c>
      <c r="M314" s="47" t="s">
        <v>80</v>
      </c>
      <c r="N314" s="26" t="s">
        <v>339</v>
      </c>
      <c r="O314" s="20"/>
    </row>
    <row r="315" spans="1:15" ht="210" x14ac:dyDescent="0.25">
      <c r="A315" s="350" t="s">
        <v>1338</v>
      </c>
      <c r="B315" s="22" t="s">
        <v>427</v>
      </c>
      <c r="C315" s="20" t="s">
        <v>44</v>
      </c>
      <c r="D315" s="20" t="s">
        <v>14</v>
      </c>
      <c r="E315" s="340" t="s">
        <v>178</v>
      </c>
      <c r="F315" s="252" t="s">
        <v>1268</v>
      </c>
      <c r="G315" s="228" t="s">
        <v>430</v>
      </c>
      <c r="H315" s="235">
        <v>13600</v>
      </c>
      <c r="I315" s="232" t="s">
        <v>1268</v>
      </c>
      <c r="J315" s="228" t="s">
        <v>430</v>
      </c>
      <c r="K315" s="235">
        <v>13600</v>
      </c>
      <c r="L315" s="261">
        <v>55000000</v>
      </c>
      <c r="M315" s="47" t="s">
        <v>80</v>
      </c>
      <c r="N315" s="26" t="s">
        <v>339</v>
      </c>
      <c r="O315" s="20"/>
    </row>
    <row r="316" spans="1:15" ht="409.5" x14ac:dyDescent="0.25">
      <c r="A316" s="350" t="s">
        <v>1338</v>
      </c>
      <c r="B316" s="22" t="s">
        <v>427</v>
      </c>
      <c r="C316" s="20" t="s">
        <v>44</v>
      </c>
      <c r="D316" s="20" t="s">
        <v>14</v>
      </c>
      <c r="E316" s="340" t="s">
        <v>1269</v>
      </c>
      <c r="F316" s="252" t="s">
        <v>1270</v>
      </c>
      <c r="G316" s="228" t="s">
        <v>430</v>
      </c>
      <c r="H316" s="235">
        <v>4000</v>
      </c>
      <c r="I316" s="232" t="s">
        <v>1270</v>
      </c>
      <c r="J316" s="228" t="s">
        <v>430</v>
      </c>
      <c r="K316" s="235">
        <v>4000</v>
      </c>
      <c r="L316" s="261">
        <v>60000000</v>
      </c>
      <c r="M316" s="47" t="s">
        <v>80</v>
      </c>
      <c r="N316" s="26" t="s">
        <v>339</v>
      </c>
      <c r="O316" s="20"/>
    </row>
    <row r="317" spans="1:15" ht="135" x14ac:dyDescent="0.25">
      <c r="A317" s="350" t="s">
        <v>1338</v>
      </c>
      <c r="B317" s="22" t="s">
        <v>427</v>
      </c>
      <c r="C317" s="20" t="s">
        <v>44</v>
      </c>
      <c r="D317" s="20" t="s">
        <v>14</v>
      </c>
      <c r="E317" s="341" t="s">
        <v>1271</v>
      </c>
      <c r="F317" s="304" t="s">
        <v>1272</v>
      </c>
      <c r="G317" s="289" t="s">
        <v>430</v>
      </c>
      <c r="H317" s="321">
        <v>2100</v>
      </c>
      <c r="I317" s="232" t="s">
        <v>1272</v>
      </c>
      <c r="J317" s="230" t="s">
        <v>430</v>
      </c>
      <c r="K317" s="231">
        <v>2100</v>
      </c>
      <c r="L317" s="261">
        <v>52500000</v>
      </c>
      <c r="M317" s="47" t="s">
        <v>80</v>
      </c>
      <c r="N317" s="26" t="s">
        <v>339</v>
      </c>
      <c r="O317" s="20"/>
    </row>
    <row r="318" spans="1:15" ht="60" x14ac:dyDescent="0.25">
      <c r="A318" s="350" t="s">
        <v>1338</v>
      </c>
      <c r="B318" s="22" t="s">
        <v>427</v>
      </c>
      <c r="C318" s="20" t="s">
        <v>44</v>
      </c>
      <c r="D318" s="20" t="s">
        <v>14</v>
      </c>
      <c r="E318" s="340" t="s">
        <v>1273</v>
      </c>
      <c r="F318" s="252" t="s">
        <v>1274</v>
      </c>
      <c r="G318" s="230" t="s">
        <v>907</v>
      </c>
      <c r="H318" s="231">
        <v>1000</v>
      </c>
      <c r="I318" s="232" t="s">
        <v>1274</v>
      </c>
      <c r="J318" s="230" t="s">
        <v>907</v>
      </c>
      <c r="K318" s="231">
        <v>1000</v>
      </c>
      <c r="L318" s="261">
        <v>21500000</v>
      </c>
      <c r="M318" s="47" t="s">
        <v>80</v>
      </c>
      <c r="N318" s="26" t="s">
        <v>339</v>
      </c>
      <c r="O318" s="20"/>
    </row>
    <row r="319" spans="1:15" ht="315" x14ac:dyDescent="0.25">
      <c r="A319" s="350" t="s">
        <v>1338</v>
      </c>
      <c r="B319" s="22" t="s">
        <v>427</v>
      </c>
      <c r="C319" s="20" t="s">
        <v>44</v>
      </c>
      <c r="D319" s="20" t="s">
        <v>14</v>
      </c>
      <c r="E319" s="341" t="s">
        <v>1275</v>
      </c>
      <c r="F319" s="252" t="s">
        <v>1276</v>
      </c>
      <c r="G319" s="230" t="s">
        <v>430</v>
      </c>
      <c r="H319" s="231">
        <v>1000</v>
      </c>
      <c r="I319" s="232" t="s">
        <v>1276</v>
      </c>
      <c r="J319" s="230" t="s">
        <v>430</v>
      </c>
      <c r="K319" s="231">
        <v>1000</v>
      </c>
      <c r="L319" s="261">
        <v>5250000</v>
      </c>
      <c r="M319" s="47" t="s">
        <v>80</v>
      </c>
      <c r="N319" s="26" t="s">
        <v>339</v>
      </c>
      <c r="O319" s="20"/>
    </row>
    <row r="320" spans="1:15" ht="165" x14ac:dyDescent="0.25">
      <c r="A320" s="350" t="s">
        <v>1338</v>
      </c>
      <c r="B320" s="22" t="s">
        <v>427</v>
      </c>
      <c r="C320" s="20" t="s">
        <v>44</v>
      </c>
      <c r="D320" s="20" t="s">
        <v>14</v>
      </c>
      <c r="E320" s="341" t="s">
        <v>455</v>
      </c>
      <c r="F320" s="252" t="s">
        <v>1277</v>
      </c>
      <c r="G320" s="230" t="s">
        <v>1257</v>
      </c>
      <c r="H320" s="231">
        <f>4800+700</f>
        <v>5500</v>
      </c>
      <c r="I320" s="232" t="s">
        <v>1277</v>
      </c>
      <c r="J320" s="230" t="s">
        <v>1257</v>
      </c>
      <c r="K320" s="231">
        <f>4800+700</f>
        <v>5500</v>
      </c>
      <c r="L320" s="261">
        <v>82500000</v>
      </c>
      <c r="M320" s="47" t="s">
        <v>80</v>
      </c>
      <c r="N320" s="26" t="s">
        <v>339</v>
      </c>
      <c r="O320" s="20"/>
    </row>
    <row r="321" spans="1:15" ht="60" x14ac:dyDescent="0.25">
      <c r="A321" s="350" t="s">
        <v>1338</v>
      </c>
      <c r="B321" s="22" t="s">
        <v>427</v>
      </c>
      <c r="C321" s="20" t="s">
        <v>44</v>
      </c>
      <c r="D321" s="20" t="s">
        <v>14</v>
      </c>
      <c r="E321" s="224" t="s">
        <v>1278</v>
      </c>
      <c r="F321" s="253" t="s">
        <v>1279</v>
      </c>
      <c r="G321" s="236" t="s">
        <v>638</v>
      </c>
      <c r="H321" s="237">
        <v>10000</v>
      </c>
      <c r="I321" s="233" t="s">
        <v>1279</v>
      </c>
      <c r="J321" s="236" t="s">
        <v>638</v>
      </c>
      <c r="K321" s="237">
        <v>10000</v>
      </c>
      <c r="L321" s="261">
        <v>25000000</v>
      </c>
      <c r="M321" s="47" t="s">
        <v>80</v>
      </c>
      <c r="N321" s="26" t="s">
        <v>339</v>
      </c>
      <c r="O321" s="20"/>
    </row>
    <row r="322" spans="1:15" ht="105" x14ac:dyDescent="0.25">
      <c r="A322" s="350" t="s">
        <v>1338</v>
      </c>
      <c r="B322" s="22" t="s">
        <v>427</v>
      </c>
      <c r="C322" s="20" t="s">
        <v>44</v>
      </c>
      <c r="D322" s="20" t="s">
        <v>14</v>
      </c>
      <c r="E322" s="341" t="s">
        <v>1280</v>
      </c>
      <c r="F322" s="252" t="s">
        <v>1281</v>
      </c>
      <c r="G322" s="230" t="s">
        <v>430</v>
      </c>
      <c r="H322" s="231">
        <v>13600</v>
      </c>
      <c r="I322" s="232" t="s">
        <v>1281</v>
      </c>
      <c r="J322" s="230" t="s">
        <v>430</v>
      </c>
      <c r="K322" s="231">
        <v>13600</v>
      </c>
      <c r="L322" s="261">
        <v>40800000</v>
      </c>
      <c r="M322" s="47" t="s">
        <v>80</v>
      </c>
      <c r="N322" s="26" t="s">
        <v>339</v>
      </c>
      <c r="O322" s="20"/>
    </row>
    <row r="323" spans="1:15" ht="105" x14ac:dyDescent="0.25">
      <c r="A323" s="350" t="s">
        <v>1338</v>
      </c>
      <c r="B323" s="22" t="s">
        <v>427</v>
      </c>
      <c r="C323" s="20" t="s">
        <v>44</v>
      </c>
      <c r="D323" s="20" t="s">
        <v>14</v>
      </c>
      <c r="E323" s="341" t="s">
        <v>1282</v>
      </c>
      <c r="F323" s="252" t="s">
        <v>1283</v>
      </c>
      <c r="G323" s="230" t="s">
        <v>430</v>
      </c>
      <c r="H323" s="231">
        <v>2100</v>
      </c>
      <c r="I323" s="232" t="s">
        <v>1283</v>
      </c>
      <c r="J323" s="230" t="s">
        <v>430</v>
      </c>
      <c r="K323" s="231">
        <v>2100</v>
      </c>
      <c r="L323" s="261">
        <v>63000000</v>
      </c>
      <c r="M323" s="47" t="s">
        <v>80</v>
      </c>
      <c r="N323" s="26" t="s">
        <v>339</v>
      </c>
      <c r="O323" s="20"/>
    </row>
    <row r="324" spans="1:15" ht="45" x14ac:dyDescent="0.25">
      <c r="A324" s="350" t="s">
        <v>1338</v>
      </c>
      <c r="B324" s="22" t="s">
        <v>427</v>
      </c>
      <c r="C324" s="20" t="s">
        <v>44</v>
      </c>
      <c r="D324" s="20" t="s">
        <v>14</v>
      </c>
      <c r="E324" s="344" t="s">
        <v>453</v>
      </c>
      <c r="F324" s="297" t="s">
        <v>454</v>
      </c>
      <c r="G324" s="307" t="s">
        <v>444</v>
      </c>
      <c r="H324" s="314">
        <v>1000</v>
      </c>
      <c r="I324" s="239" t="s">
        <v>454</v>
      </c>
      <c r="J324" s="238" t="s">
        <v>444</v>
      </c>
      <c r="K324" s="240">
        <v>1000</v>
      </c>
      <c r="L324" s="262">
        <v>6000000</v>
      </c>
      <c r="M324" s="47" t="s">
        <v>80</v>
      </c>
      <c r="N324" s="26" t="s">
        <v>339</v>
      </c>
      <c r="O324" s="20"/>
    </row>
    <row r="325" spans="1:15" ht="150" x14ac:dyDescent="0.25">
      <c r="A325" s="350" t="s">
        <v>1338</v>
      </c>
      <c r="B325" s="22" t="s">
        <v>427</v>
      </c>
      <c r="C325" s="20" t="s">
        <v>44</v>
      </c>
      <c r="D325" s="20" t="s">
        <v>14</v>
      </c>
      <c r="E325" s="341" t="s">
        <v>1284</v>
      </c>
      <c r="F325" s="255" t="s">
        <v>1285</v>
      </c>
      <c r="G325" s="230" t="s">
        <v>444</v>
      </c>
      <c r="H325" s="231">
        <v>900</v>
      </c>
      <c r="I325" s="241" t="s">
        <v>1285</v>
      </c>
      <c r="J325" s="230" t="s">
        <v>444</v>
      </c>
      <c r="K325" s="231">
        <v>900</v>
      </c>
      <c r="L325" s="262">
        <v>3825000</v>
      </c>
      <c r="M325" s="47" t="s">
        <v>80</v>
      </c>
      <c r="N325" s="26" t="s">
        <v>339</v>
      </c>
      <c r="O325" s="20"/>
    </row>
    <row r="326" spans="1:15" ht="45" x14ac:dyDescent="0.25">
      <c r="A326" s="350" t="s">
        <v>1338</v>
      </c>
      <c r="B326" s="22" t="s">
        <v>427</v>
      </c>
      <c r="C326" s="20" t="s">
        <v>44</v>
      </c>
      <c r="D326" s="20" t="s">
        <v>14</v>
      </c>
      <c r="E326" s="341" t="s">
        <v>442</v>
      </c>
      <c r="F326" s="252" t="s">
        <v>1286</v>
      </c>
      <c r="G326" s="230" t="s">
        <v>444</v>
      </c>
      <c r="H326" s="231">
        <v>900</v>
      </c>
      <c r="I326" s="232" t="s">
        <v>1286</v>
      </c>
      <c r="J326" s="230" t="s">
        <v>444</v>
      </c>
      <c r="K326" s="231">
        <v>900</v>
      </c>
      <c r="L326" s="262">
        <v>4275000</v>
      </c>
      <c r="M326" s="47" t="s">
        <v>80</v>
      </c>
      <c r="N326" s="26" t="s">
        <v>339</v>
      </c>
      <c r="O326" s="20"/>
    </row>
    <row r="327" spans="1:15" ht="45" x14ac:dyDescent="0.25">
      <c r="A327" s="350" t="s">
        <v>1338</v>
      </c>
      <c r="B327" s="22" t="s">
        <v>427</v>
      </c>
      <c r="C327" s="20" t="s">
        <v>44</v>
      </c>
      <c r="D327" s="20" t="s">
        <v>14</v>
      </c>
      <c r="E327" s="341" t="s">
        <v>1287</v>
      </c>
      <c r="F327" s="252" t="s">
        <v>1288</v>
      </c>
      <c r="G327" s="230" t="s">
        <v>430</v>
      </c>
      <c r="H327" s="231">
        <v>10000</v>
      </c>
      <c r="I327" s="232" t="s">
        <v>1288</v>
      </c>
      <c r="J327" s="230" t="s">
        <v>430</v>
      </c>
      <c r="K327" s="231">
        <v>10000</v>
      </c>
      <c r="L327" s="262">
        <v>6000000</v>
      </c>
      <c r="M327" s="47" t="s">
        <v>80</v>
      </c>
      <c r="N327" s="26" t="s">
        <v>339</v>
      </c>
      <c r="O327" s="20"/>
    </row>
    <row r="328" spans="1:15" ht="409.5" x14ac:dyDescent="0.25">
      <c r="A328" s="350" t="s">
        <v>1338</v>
      </c>
      <c r="B328" s="22" t="s">
        <v>427</v>
      </c>
      <c r="C328" s="20" t="s">
        <v>44</v>
      </c>
      <c r="D328" s="20" t="s">
        <v>14</v>
      </c>
      <c r="E328" s="23" t="s">
        <v>1289</v>
      </c>
      <c r="F328" s="256" t="s">
        <v>1290</v>
      </c>
      <c r="G328" s="23" t="s">
        <v>1291</v>
      </c>
      <c r="H328" s="243">
        <v>30</v>
      </c>
      <c r="I328" s="242" t="s">
        <v>1290</v>
      </c>
      <c r="J328" s="23" t="s">
        <v>1291</v>
      </c>
      <c r="K328" s="243">
        <v>30</v>
      </c>
      <c r="L328" s="263">
        <v>2523000</v>
      </c>
      <c r="M328" s="47" t="s">
        <v>80</v>
      </c>
      <c r="N328" s="26" t="s">
        <v>339</v>
      </c>
      <c r="O328" s="20"/>
    </row>
    <row r="329" spans="1:15" ht="60" x14ac:dyDescent="0.25">
      <c r="A329" s="350" t="s">
        <v>1338</v>
      </c>
      <c r="B329" s="22" t="s">
        <v>427</v>
      </c>
      <c r="C329" s="20" t="s">
        <v>44</v>
      </c>
      <c r="D329" s="20" t="s">
        <v>14</v>
      </c>
      <c r="E329" s="344" t="s">
        <v>1292</v>
      </c>
      <c r="F329" s="254" t="s">
        <v>465</v>
      </c>
      <c r="G329" s="238" t="s">
        <v>463</v>
      </c>
      <c r="H329" s="240">
        <v>70</v>
      </c>
      <c r="I329" s="239" t="s">
        <v>465</v>
      </c>
      <c r="J329" s="238" t="s">
        <v>463</v>
      </c>
      <c r="K329" s="240">
        <v>70</v>
      </c>
      <c r="L329" s="263">
        <v>2450000</v>
      </c>
      <c r="M329" s="47" t="s">
        <v>80</v>
      </c>
      <c r="N329" s="26" t="s">
        <v>339</v>
      </c>
      <c r="O329" s="20"/>
    </row>
    <row r="330" spans="1:15" ht="90" x14ac:dyDescent="0.25">
      <c r="A330" s="350" t="s">
        <v>1338</v>
      </c>
      <c r="B330" s="22" t="s">
        <v>427</v>
      </c>
      <c r="C330" s="20" t="s">
        <v>44</v>
      </c>
      <c r="D330" s="20" t="s">
        <v>14</v>
      </c>
      <c r="E330" s="23" t="s">
        <v>1293</v>
      </c>
      <c r="F330" s="256" t="s">
        <v>1294</v>
      </c>
      <c r="G330" s="24" t="s">
        <v>822</v>
      </c>
      <c r="H330" s="243">
        <v>200</v>
      </c>
      <c r="I330" s="242" t="s">
        <v>1294</v>
      </c>
      <c r="J330" s="24" t="s">
        <v>822</v>
      </c>
      <c r="K330" s="243">
        <v>200</v>
      </c>
      <c r="L330" s="263">
        <v>924000</v>
      </c>
      <c r="M330" s="47" t="s">
        <v>80</v>
      </c>
      <c r="N330" s="26" t="s">
        <v>339</v>
      </c>
      <c r="O330" s="20"/>
    </row>
    <row r="331" spans="1:15" ht="27.75" customHeight="1" x14ac:dyDescent="0.25">
      <c r="A331" s="350" t="s">
        <v>1338</v>
      </c>
      <c r="B331" s="219" t="s">
        <v>427</v>
      </c>
      <c r="C331" s="269" t="s">
        <v>44</v>
      </c>
      <c r="D331" s="269" t="s">
        <v>14</v>
      </c>
      <c r="E331" s="221" t="s">
        <v>1295</v>
      </c>
      <c r="F331" s="256" t="s">
        <v>1296</v>
      </c>
      <c r="G331" s="24" t="s">
        <v>822</v>
      </c>
      <c r="H331" s="250">
        <v>100</v>
      </c>
      <c r="I331" s="323" t="s">
        <v>1296</v>
      </c>
      <c r="J331" s="220" t="s">
        <v>822</v>
      </c>
      <c r="K331" s="325">
        <v>100</v>
      </c>
      <c r="L331" s="326">
        <v>2400000</v>
      </c>
      <c r="M331" s="273" t="s">
        <v>80</v>
      </c>
      <c r="N331" s="274" t="s">
        <v>339</v>
      </c>
      <c r="O331" s="269"/>
    </row>
    <row r="332" spans="1:15" ht="27.75" customHeight="1" x14ac:dyDescent="0.25">
      <c r="A332" s="350" t="s">
        <v>1338</v>
      </c>
      <c r="B332" s="22" t="s">
        <v>427</v>
      </c>
      <c r="C332" s="20" t="s">
        <v>44</v>
      </c>
      <c r="D332" s="20" t="s">
        <v>14</v>
      </c>
      <c r="E332" s="23" t="s">
        <v>1297</v>
      </c>
      <c r="F332" s="256" t="s">
        <v>1298</v>
      </c>
      <c r="G332" s="24" t="s">
        <v>1299</v>
      </c>
      <c r="H332" s="250">
        <v>90</v>
      </c>
      <c r="I332" s="242" t="s">
        <v>1298</v>
      </c>
      <c r="J332" s="24" t="s">
        <v>1299</v>
      </c>
      <c r="K332" s="243">
        <v>90</v>
      </c>
      <c r="L332" s="263">
        <v>2296800</v>
      </c>
      <c r="M332" s="47" t="s">
        <v>80</v>
      </c>
      <c r="N332" s="26" t="s">
        <v>339</v>
      </c>
      <c r="O332" s="20"/>
    </row>
    <row r="333" spans="1:15" ht="27.75" customHeight="1" x14ac:dyDescent="0.25">
      <c r="A333" s="350" t="s">
        <v>1338</v>
      </c>
      <c r="B333" s="22" t="s">
        <v>427</v>
      </c>
      <c r="C333" s="20" t="s">
        <v>44</v>
      </c>
      <c r="D333" s="20" t="s">
        <v>14</v>
      </c>
      <c r="E333" s="23" t="s">
        <v>1300</v>
      </c>
      <c r="F333" s="256" t="s">
        <v>1301</v>
      </c>
      <c r="G333" s="24" t="s">
        <v>408</v>
      </c>
      <c r="H333" s="250">
        <v>30</v>
      </c>
      <c r="I333" s="242" t="s">
        <v>1301</v>
      </c>
      <c r="J333" s="24" t="s">
        <v>408</v>
      </c>
      <c r="K333" s="243">
        <v>30</v>
      </c>
      <c r="L333" s="263">
        <v>957000</v>
      </c>
      <c r="M333" s="47" t="s">
        <v>80</v>
      </c>
      <c r="N333" s="26" t="s">
        <v>339</v>
      </c>
      <c r="O333" s="20"/>
    </row>
    <row r="334" spans="1:15" ht="27.75" customHeight="1" x14ac:dyDescent="0.25">
      <c r="A334" s="350" t="s">
        <v>1338</v>
      </c>
      <c r="B334" s="22" t="s">
        <v>427</v>
      </c>
      <c r="C334" s="20" t="s">
        <v>44</v>
      </c>
      <c r="D334" s="20" t="s">
        <v>14</v>
      </c>
      <c r="E334" s="341" t="s">
        <v>1302</v>
      </c>
      <c r="F334" s="252" t="s">
        <v>1303</v>
      </c>
      <c r="G334" s="230" t="s">
        <v>430</v>
      </c>
      <c r="H334" s="248">
        <v>100</v>
      </c>
      <c r="I334" s="232" t="s">
        <v>1303</v>
      </c>
      <c r="J334" s="230" t="s">
        <v>430</v>
      </c>
      <c r="K334" s="231">
        <v>100</v>
      </c>
      <c r="L334" s="263">
        <v>400000</v>
      </c>
      <c r="M334" s="47" t="s">
        <v>80</v>
      </c>
      <c r="N334" s="26" t="s">
        <v>339</v>
      </c>
      <c r="O334" s="20"/>
    </row>
    <row r="335" spans="1:15" ht="27.75" customHeight="1" x14ac:dyDescent="0.25">
      <c r="A335" s="350" t="s">
        <v>1338</v>
      </c>
      <c r="B335" s="22" t="s">
        <v>427</v>
      </c>
      <c r="C335" s="20" t="s">
        <v>44</v>
      </c>
      <c r="D335" s="20" t="s">
        <v>14</v>
      </c>
      <c r="E335" s="224" t="s">
        <v>1304</v>
      </c>
      <c r="F335" s="253" t="s">
        <v>1305</v>
      </c>
      <c r="G335" s="223" t="s">
        <v>638</v>
      </c>
      <c r="H335" s="251">
        <v>30</v>
      </c>
      <c r="I335" s="233" t="s">
        <v>1305</v>
      </c>
      <c r="J335" s="223" t="s">
        <v>638</v>
      </c>
      <c r="K335" s="244">
        <v>30</v>
      </c>
      <c r="L335" s="263">
        <v>96000000</v>
      </c>
      <c r="M335" s="47" t="s">
        <v>80</v>
      </c>
      <c r="N335" s="26" t="s">
        <v>339</v>
      </c>
      <c r="O335" s="20"/>
    </row>
    <row r="336" spans="1:15" ht="27.75" customHeight="1" x14ac:dyDescent="0.25">
      <c r="A336" s="350" t="s">
        <v>1338</v>
      </c>
      <c r="B336" s="22" t="s">
        <v>427</v>
      </c>
      <c r="C336" s="20" t="s">
        <v>44</v>
      </c>
      <c r="D336" s="20" t="s">
        <v>14</v>
      </c>
      <c r="E336" s="224" t="s">
        <v>1306</v>
      </c>
      <c r="F336" s="253" t="s">
        <v>1307</v>
      </c>
      <c r="G336" s="223" t="s">
        <v>638</v>
      </c>
      <c r="H336" s="251">
        <v>5000</v>
      </c>
      <c r="I336" s="233" t="s">
        <v>1307</v>
      </c>
      <c r="J336" s="223" t="s">
        <v>638</v>
      </c>
      <c r="K336" s="244">
        <v>5000</v>
      </c>
      <c r="L336" s="263">
        <v>12465000</v>
      </c>
      <c r="M336" s="47" t="s">
        <v>80</v>
      </c>
      <c r="N336" s="26" t="s">
        <v>339</v>
      </c>
      <c r="O336" s="20"/>
    </row>
    <row r="337" spans="1:15" ht="27.75" customHeight="1" x14ac:dyDescent="0.25">
      <c r="A337" s="350" t="s">
        <v>1338</v>
      </c>
      <c r="B337" s="22" t="s">
        <v>427</v>
      </c>
      <c r="C337" s="20" t="s">
        <v>44</v>
      </c>
      <c r="D337" s="20" t="s">
        <v>14</v>
      </c>
      <c r="E337" s="345" t="s">
        <v>1320</v>
      </c>
      <c r="F337" s="302" t="s">
        <v>1321</v>
      </c>
      <c r="G337" s="244">
        <v>1000</v>
      </c>
      <c r="H337" s="320">
        <v>4000</v>
      </c>
      <c r="I337" s="223" t="s">
        <v>1321</v>
      </c>
      <c r="J337" s="244">
        <v>1000</v>
      </c>
      <c r="K337" s="268">
        <v>4000</v>
      </c>
      <c r="L337" s="263">
        <v>4000000</v>
      </c>
      <c r="M337" s="47" t="s">
        <v>933</v>
      </c>
      <c r="N337" s="26"/>
      <c r="O337" s="20"/>
    </row>
    <row r="338" spans="1:15" ht="27.75" customHeight="1" x14ac:dyDescent="0.25">
      <c r="A338" s="350" t="s">
        <v>1338</v>
      </c>
      <c r="B338" s="22" t="s">
        <v>427</v>
      </c>
      <c r="C338" s="20" t="s">
        <v>44</v>
      </c>
      <c r="D338" s="20" t="s">
        <v>14</v>
      </c>
      <c r="E338" s="344" t="s">
        <v>1308</v>
      </c>
      <c r="F338" s="254" t="s">
        <v>1309</v>
      </c>
      <c r="G338" s="238" t="s">
        <v>638</v>
      </c>
      <c r="H338" s="249">
        <v>40</v>
      </c>
      <c r="I338" s="239" t="s">
        <v>1309</v>
      </c>
      <c r="J338" s="238" t="s">
        <v>638</v>
      </c>
      <c r="K338" s="240">
        <v>40</v>
      </c>
      <c r="L338" s="264">
        <v>160000000</v>
      </c>
      <c r="M338" s="47" t="s">
        <v>80</v>
      </c>
      <c r="N338" s="26" t="s">
        <v>339</v>
      </c>
      <c r="O338" s="20"/>
    </row>
    <row r="339" spans="1:15" ht="27.75" customHeight="1" x14ac:dyDescent="0.25">
      <c r="A339" s="350" t="s">
        <v>1338</v>
      </c>
      <c r="B339" s="22" t="s">
        <v>427</v>
      </c>
      <c r="C339" s="20" t="s">
        <v>44</v>
      </c>
      <c r="D339" s="20" t="s">
        <v>14</v>
      </c>
      <c r="E339" s="344" t="s">
        <v>1308</v>
      </c>
      <c r="F339" s="254" t="s">
        <v>1310</v>
      </c>
      <c r="G339" s="238" t="s">
        <v>638</v>
      </c>
      <c r="H339" s="249">
        <v>1</v>
      </c>
      <c r="I339" s="239" t="s">
        <v>1310</v>
      </c>
      <c r="J339" s="238" t="s">
        <v>638</v>
      </c>
      <c r="K339" s="240">
        <v>1</v>
      </c>
      <c r="L339" s="264">
        <v>39900000</v>
      </c>
      <c r="M339" s="47" t="s">
        <v>80</v>
      </c>
      <c r="N339" s="26" t="s">
        <v>339</v>
      </c>
      <c r="O339" s="20"/>
    </row>
    <row r="340" spans="1:15" ht="27.75" customHeight="1" x14ac:dyDescent="0.25">
      <c r="A340" s="350" t="s">
        <v>1338</v>
      </c>
      <c r="B340" s="22" t="s">
        <v>427</v>
      </c>
      <c r="C340" s="20" t="s">
        <v>44</v>
      </c>
      <c r="D340" s="20" t="s">
        <v>14</v>
      </c>
      <c r="E340" s="344" t="s">
        <v>1311</v>
      </c>
      <c r="F340" s="254" t="s">
        <v>1312</v>
      </c>
      <c r="G340" s="238" t="s">
        <v>638</v>
      </c>
      <c r="H340" s="249">
        <v>16</v>
      </c>
      <c r="I340" s="239" t="s">
        <v>1312</v>
      </c>
      <c r="J340" s="238" t="s">
        <v>638</v>
      </c>
      <c r="K340" s="240">
        <v>16</v>
      </c>
      <c r="L340" s="264">
        <v>1920000</v>
      </c>
      <c r="M340" s="47" t="s">
        <v>80</v>
      </c>
      <c r="N340" s="26" t="s">
        <v>339</v>
      </c>
      <c r="O340" s="20"/>
    </row>
    <row r="341" spans="1:15" ht="27.75" customHeight="1" x14ac:dyDescent="0.25">
      <c r="A341" s="350" t="s">
        <v>1338</v>
      </c>
      <c r="B341" s="22" t="s">
        <v>427</v>
      </c>
      <c r="C341" s="20" t="s">
        <v>44</v>
      </c>
      <c r="D341" s="20" t="s">
        <v>14</v>
      </c>
      <c r="E341" s="344" t="s">
        <v>1311</v>
      </c>
      <c r="F341" s="254" t="s">
        <v>1313</v>
      </c>
      <c r="G341" s="238" t="s">
        <v>638</v>
      </c>
      <c r="H341" s="249">
        <v>10</v>
      </c>
      <c r="I341" s="239" t="s">
        <v>1313</v>
      </c>
      <c r="J341" s="238" t="s">
        <v>638</v>
      </c>
      <c r="K341" s="240">
        <v>10</v>
      </c>
      <c r="L341" s="264">
        <v>10000000</v>
      </c>
      <c r="M341" s="47" t="s">
        <v>80</v>
      </c>
      <c r="N341" s="26" t="s">
        <v>339</v>
      </c>
      <c r="O341" s="20"/>
    </row>
    <row r="342" spans="1:15" ht="27.75" customHeight="1" x14ac:dyDescent="0.25">
      <c r="A342" s="350" t="s">
        <v>1338</v>
      </c>
      <c r="B342" s="22" t="s">
        <v>427</v>
      </c>
      <c r="C342" s="20" t="s">
        <v>44</v>
      </c>
      <c r="D342" s="20" t="s">
        <v>14</v>
      </c>
      <c r="E342" s="344" t="s">
        <v>1314</v>
      </c>
      <c r="F342" s="254" t="s">
        <v>1315</v>
      </c>
      <c r="G342" s="238" t="s">
        <v>17</v>
      </c>
      <c r="H342" s="249">
        <v>16</v>
      </c>
      <c r="I342" s="239" t="s">
        <v>1315</v>
      </c>
      <c r="J342" s="238" t="s">
        <v>17</v>
      </c>
      <c r="K342" s="240">
        <v>16</v>
      </c>
      <c r="L342" s="264">
        <v>1600000</v>
      </c>
      <c r="M342" s="47" t="s">
        <v>80</v>
      </c>
      <c r="N342" s="26" t="s">
        <v>339</v>
      </c>
      <c r="O342" s="20"/>
    </row>
    <row r="343" spans="1:15" ht="27.75" customHeight="1" x14ac:dyDescent="0.25">
      <c r="A343" s="350" t="s">
        <v>1338</v>
      </c>
      <c r="B343" s="22" t="s">
        <v>427</v>
      </c>
      <c r="C343" s="20" t="s">
        <v>44</v>
      </c>
      <c r="D343" s="20" t="s">
        <v>14</v>
      </c>
      <c r="E343" s="346" t="s">
        <v>1319</v>
      </c>
      <c r="F343" s="299" t="s">
        <v>17</v>
      </c>
      <c r="G343" s="240">
        <v>50</v>
      </c>
      <c r="H343" s="317">
        <v>40000</v>
      </c>
      <c r="I343" s="238" t="s">
        <v>17</v>
      </c>
      <c r="J343" s="240">
        <v>50</v>
      </c>
      <c r="K343" s="267">
        <v>40000</v>
      </c>
      <c r="L343" s="264">
        <v>2000000</v>
      </c>
      <c r="M343" s="47" t="s">
        <v>933</v>
      </c>
      <c r="N343" s="26"/>
      <c r="O343" s="20"/>
    </row>
    <row r="344" spans="1:15" ht="27.75" customHeight="1" x14ac:dyDescent="0.25">
      <c r="A344" s="350" t="s">
        <v>1338</v>
      </c>
      <c r="B344" s="22" t="s">
        <v>427</v>
      </c>
      <c r="C344" s="20" t="s">
        <v>44</v>
      </c>
      <c r="D344" s="20" t="s">
        <v>14</v>
      </c>
      <c r="E344" s="344" t="s">
        <v>1316</v>
      </c>
      <c r="F344" s="254" t="s">
        <v>1317</v>
      </c>
      <c r="G344" s="238" t="s">
        <v>638</v>
      </c>
      <c r="H344" s="249">
        <v>3</v>
      </c>
      <c r="I344" s="239" t="s">
        <v>1317</v>
      </c>
      <c r="J344" s="238" t="s">
        <v>638</v>
      </c>
      <c r="K344" s="240">
        <v>3</v>
      </c>
      <c r="L344" s="264">
        <v>14595000</v>
      </c>
      <c r="M344" s="47" t="s">
        <v>80</v>
      </c>
      <c r="N344" s="26" t="s">
        <v>339</v>
      </c>
      <c r="O344" s="20"/>
    </row>
    <row r="345" spans="1:15" ht="27.75" customHeight="1" x14ac:dyDescent="0.25">
      <c r="A345" s="350" t="s">
        <v>1338</v>
      </c>
      <c r="B345" s="22" t="s">
        <v>427</v>
      </c>
      <c r="C345" s="20" t="s">
        <v>44</v>
      </c>
      <c r="D345" s="20" t="s">
        <v>14</v>
      </c>
      <c r="E345" s="344" t="s">
        <v>1318</v>
      </c>
      <c r="F345" s="254" t="s">
        <v>429</v>
      </c>
      <c r="G345" s="238" t="s">
        <v>638</v>
      </c>
      <c r="H345" s="249">
        <v>1000</v>
      </c>
      <c r="I345" s="239" t="s">
        <v>429</v>
      </c>
      <c r="J345" s="238" t="s">
        <v>638</v>
      </c>
      <c r="K345" s="240">
        <v>1000</v>
      </c>
      <c r="L345" s="264">
        <v>13500000</v>
      </c>
      <c r="M345" s="47" t="s">
        <v>80</v>
      </c>
      <c r="N345" s="26" t="s">
        <v>339</v>
      </c>
      <c r="O345" s="20"/>
    </row>
    <row r="346" spans="1:15" ht="27.75" customHeight="1" x14ac:dyDescent="0.25">
      <c r="A346" s="350" t="s">
        <v>1363</v>
      </c>
      <c r="B346" s="100" t="s">
        <v>1115</v>
      </c>
      <c r="C346" s="100" t="s">
        <v>888</v>
      </c>
      <c r="D346" s="101" t="s">
        <v>14</v>
      </c>
      <c r="E346" s="101" t="s">
        <v>1010</v>
      </c>
      <c r="F346" s="301"/>
      <c r="G346" s="101"/>
      <c r="H346" s="319"/>
      <c r="I346" s="100" t="s">
        <v>1009</v>
      </c>
      <c r="J346" s="101"/>
      <c r="K346" s="101"/>
      <c r="L346" s="109">
        <v>4000000000</v>
      </c>
      <c r="M346" s="107" t="s">
        <v>933</v>
      </c>
      <c r="N346" s="108" t="s">
        <v>344</v>
      </c>
      <c r="O346" s="101" t="s">
        <v>970</v>
      </c>
    </row>
    <row r="347" spans="1:15" ht="27.75" customHeight="1" x14ac:dyDescent="0.25">
      <c r="A347" s="350" t="s">
        <v>1365</v>
      </c>
      <c r="B347" s="22" t="s">
        <v>1222</v>
      </c>
      <c r="C347" s="20" t="s">
        <v>888</v>
      </c>
      <c r="D347" s="20" t="s">
        <v>14</v>
      </c>
      <c r="E347" s="20" t="s">
        <v>1192</v>
      </c>
      <c r="F347" s="270" t="s">
        <v>1193</v>
      </c>
      <c r="G347" s="214" t="s">
        <v>1194</v>
      </c>
      <c r="H347" s="313">
        <v>211</v>
      </c>
      <c r="I347" s="22" t="s">
        <v>1193</v>
      </c>
      <c r="J347" s="19" t="s">
        <v>1194</v>
      </c>
      <c r="K347" s="23">
        <v>211</v>
      </c>
      <c r="L347" s="225">
        <v>18000000</v>
      </c>
      <c r="M347" s="47" t="s">
        <v>80</v>
      </c>
      <c r="N347" s="26" t="s">
        <v>344</v>
      </c>
      <c r="O347" s="20"/>
    </row>
    <row r="348" spans="1:15" ht="27.75" customHeight="1" x14ac:dyDescent="0.25">
      <c r="A348" s="350" t="s">
        <v>1365</v>
      </c>
      <c r="B348" s="22" t="s">
        <v>1222</v>
      </c>
      <c r="C348" s="20" t="s">
        <v>888</v>
      </c>
      <c r="D348" s="20" t="s">
        <v>14</v>
      </c>
      <c r="E348" s="20" t="s">
        <v>1195</v>
      </c>
      <c r="F348" s="270" t="s">
        <v>1196</v>
      </c>
      <c r="G348" s="214" t="s">
        <v>158</v>
      </c>
      <c r="H348" s="313">
        <v>154</v>
      </c>
      <c r="I348" s="22" t="s">
        <v>1196</v>
      </c>
      <c r="J348" s="19" t="s">
        <v>158</v>
      </c>
      <c r="K348" s="23">
        <v>154</v>
      </c>
      <c r="L348" s="225">
        <v>7700000</v>
      </c>
      <c r="M348" s="47" t="s">
        <v>80</v>
      </c>
      <c r="N348" s="26" t="s">
        <v>344</v>
      </c>
      <c r="O348" s="20"/>
    </row>
    <row r="349" spans="1:15" ht="27.75" customHeight="1" x14ac:dyDescent="0.25">
      <c r="A349" s="350" t="s">
        <v>1365</v>
      </c>
      <c r="B349" s="22" t="s">
        <v>1222</v>
      </c>
      <c r="C349" s="20" t="s">
        <v>888</v>
      </c>
      <c r="D349" s="20" t="s">
        <v>14</v>
      </c>
      <c r="E349" s="20" t="s">
        <v>1197</v>
      </c>
      <c r="F349" s="270" t="s">
        <v>1198</v>
      </c>
      <c r="G349" s="214" t="s">
        <v>158</v>
      </c>
      <c r="H349" s="313">
        <v>70</v>
      </c>
      <c r="I349" s="22" t="s">
        <v>1198</v>
      </c>
      <c r="J349" s="19" t="s">
        <v>158</v>
      </c>
      <c r="K349" s="23">
        <v>70</v>
      </c>
      <c r="L349" s="225">
        <v>3500000</v>
      </c>
      <c r="M349" s="47" t="s">
        <v>80</v>
      </c>
      <c r="N349" s="26" t="s">
        <v>344</v>
      </c>
      <c r="O349" s="20"/>
    </row>
    <row r="350" spans="1:15" ht="27.75" customHeight="1" x14ac:dyDescent="0.25">
      <c r="A350" s="350" t="s">
        <v>1365</v>
      </c>
      <c r="B350" s="22" t="s">
        <v>1222</v>
      </c>
      <c r="C350" s="20" t="s">
        <v>888</v>
      </c>
      <c r="D350" s="20" t="s">
        <v>14</v>
      </c>
      <c r="E350" s="23" t="s">
        <v>1199</v>
      </c>
      <c r="F350" s="270" t="s">
        <v>1200</v>
      </c>
      <c r="G350" s="214" t="s">
        <v>158</v>
      </c>
      <c r="H350" s="313">
        <v>70</v>
      </c>
      <c r="I350" s="22" t="s">
        <v>1200</v>
      </c>
      <c r="J350" s="19" t="s">
        <v>158</v>
      </c>
      <c r="K350" s="23">
        <v>70</v>
      </c>
      <c r="L350" s="225">
        <v>11000000</v>
      </c>
      <c r="M350" s="47" t="s">
        <v>80</v>
      </c>
      <c r="N350" s="26" t="s">
        <v>344</v>
      </c>
      <c r="O350" s="20"/>
    </row>
    <row r="351" spans="1:15" ht="27.75" customHeight="1" x14ac:dyDescent="0.25">
      <c r="A351" s="350" t="s">
        <v>1365</v>
      </c>
      <c r="B351" s="22" t="s">
        <v>1222</v>
      </c>
      <c r="C351" s="20" t="s">
        <v>888</v>
      </c>
      <c r="D351" s="20" t="s">
        <v>14</v>
      </c>
      <c r="E351" s="20" t="s">
        <v>1201</v>
      </c>
      <c r="F351" s="270" t="s">
        <v>1202</v>
      </c>
      <c r="G351" s="214" t="s">
        <v>158</v>
      </c>
      <c r="H351" s="313">
        <v>1872</v>
      </c>
      <c r="I351" s="22" t="s">
        <v>1202</v>
      </c>
      <c r="J351" s="19" t="s">
        <v>158</v>
      </c>
      <c r="K351" s="23">
        <v>1872</v>
      </c>
      <c r="L351" s="225">
        <v>37440000</v>
      </c>
      <c r="M351" s="47" t="s">
        <v>80</v>
      </c>
      <c r="N351" s="26" t="s">
        <v>344</v>
      </c>
      <c r="O351" s="20"/>
    </row>
    <row r="352" spans="1:15" ht="27.75" customHeight="1" x14ac:dyDescent="0.25">
      <c r="A352" s="350" t="s">
        <v>1365</v>
      </c>
      <c r="B352" s="22" t="s">
        <v>1222</v>
      </c>
      <c r="C352" s="20" t="s">
        <v>888</v>
      </c>
      <c r="D352" s="20" t="s">
        <v>14</v>
      </c>
      <c r="E352" s="20" t="s">
        <v>1203</v>
      </c>
      <c r="F352" s="270"/>
      <c r="G352" s="215"/>
      <c r="H352" s="318"/>
      <c r="I352" s="22"/>
      <c r="J352" s="24"/>
      <c r="K352" s="21"/>
      <c r="L352" s="225">
        <v>24000000</v>
      </c>
      <c r="M352" s="47" t="s">
        <v>80</v>
      </c>
      <c r="N352" s="26" t="s">
        <v>344</v>
      </c>
      <c r="O352" s="20"/>
    </row>
    <row r="353" spans="1:15" ht="27.75" customHeight="1" x14ac:dyDescent="0.25">
      <c r="A353" s="350" t="s">
        <v>1365</v>
      </c>
      <c r="B353" s="22" t="s">
        <v>1222</v>
      </c>
      <c r="C353" s="20" t="s">
        <v>888</v>
      </c>
      <c r="D353" s="20" t="s">
        <v>14</v>
      </c>
      <c r="E353" s="20" t="s">
        <v>1204</v>
      </c>
      <c r="F353" s="270" t="s">
        <v>1205</v>
      </c>
      <c r="G353" s="215" t="s">
        <v>17</v>
      </c>
      <c r="H353" s="313">
        <v>3840</v>
      </c>
      <c r="I353" s="22" t="s">
        <v>1205</v>
      </c>
      <c r="J353" s="24" t="s">
        <v>17</v>
      </c>
      <c r="K353" s="23">
        <v>3840</v>
      </c>
      <c r="L353" s="225"/>
      <c r="M353" s="47" t="s">
        <v>80</v>
      </c>
      <c r="N353" s="26" t="s">
        <v>344</v>
      </c>
      <c r="O353" s="20"/>
    </row>
    <row r="354" spans="1:15" ht="27.75" customHeight="1" x14ac:dyDescent="0.25">
      <c r="A354" s="350" t="s">
        <v>1365</v>
      </c>
      <c r="B354" s="22" t="s">
        <v>1222</v>
      </c>
      <c r="C354" s="20" t="s">
        <v>888</v>
      </c>
      <c r="D354" s="20" t="s">
        <v>14</v>
      </c>
      <c r="E354" s="20" t="s">
        <v>1206</v>
      </c>
      <c r="F354" s="270" t="s">
        <v>1205</v>
      </c>
      <c r="G354" s="215" t="s">
        <v>17</v>
      </c>
      <c r="H354" s="313">
        <v>3900</v>
      </c>
      <c r="I354" s="22" t="s">
        <v>1205</v>
      </c>
      <c r="J354" s="24" t="s">
        <v>17</v>
      </c>
      <c r="K354" s="23">
        <v>3900</v>
      </c>
      <c r="L354" s="225"/>
      <c r="M354" s="47" t="s">
        <v>80</v>
      </c>
      <c r="N354" s="26" t="s">
        <v>344</v>
      </c>
      <c r="O354" s="20"/>
    </row>
    <row r="355" spans="1:15" ht="27.75" customHeight="1" x14ac:dyDescent="0.25">
      <c r="A355" s="350" t="s">
        <v>1365</v>
      </c>
      <c r="B355" s="22" t="s">
        <v>1222</v>
      </c>
      <c r="C355" s="20" t="s">
        <v>888</v>
      </c>
      <c r="D355" s="20" t="s">
        <v>14</v>
      </c>
      <c r="E355" s="20" t="s">
        <v>1207</v>
      </c>
      <c r="F355" s="270" t="s">
        <v>1205</v>
      </c>
      <c r="G355" s="215" t="s">
        <v>17</v>
      </c>
      <c r="H355" s="313">
        <v>7700</v>
      </c>
      <c r="I355" s="22" t="s">
        <v>1205</v>
      </c>
      <c r="J355" s="24" t="s">
        <v>17</v>
      </c>
      <c r="K355" s="23">
        <v>7700</v>
      </c>
      <c r="L355" s="225"/>
      <c r="M355" s="47" t="s">
        <v>80</v>
      </c>
      <c r="N355" s="26" t="s">
        <v>344</v>
      </c>
      <c r="O355" s="20"/>
    </row>
    <row r="356" spans="1:15" ht="27.75" customHeight="1" x14ac:dyDescent="0.25">
      <c r="A356" s="350" t="s">
        <v>1365</v>
      </c>
      <c r="B356" s="22" t="s">
        <v>1222</v>
      </c>
      <c r="C356" s="20" t="s">
        <v>888</v>
      </c>
      <c r="D356" s="20" t="s">
        <v>14</v>
      </c>
      <c r="E356" s="20" t="s">
        <v>201</v>
      </c>
      <c r="F356" s="270" t="s">
        <v>1205</v>
      </c>
      <c r="G356" s="215" t="s">
        <v>17</v>
      </c>
      <c r="H356" s="313">
        <v>3980</v>
      </c>
      <c r="I356" s="22" t="s">
        <v>1205</v>
      </c>
      <c r="J356" s="24" t="s">
        <v>17</v>
      </c>
      <c r="K356" s="23">
        <v>3980</v>
      </c>
      <c r="L356" s="225"/>
      <c r="M356" s="47" t="s">
        <v>80</v>
      </c>
      <c r="N356" s="26" t="s">
        <v>344</v>
      </c>
      <c r="O356" s="20"/>
    </row>
    <row r="357" spans="1:15" ht="27.75" customHeight="1" x14ac:dyDescent="0.25">
      <c r="A357" s="350" t="s">
        <v>1365</v>
      </c>
      <c r="B357" s="22" t="s">
        <v>1222</v>
      </c>
      <c r="C357" s="20" t="s">
        <v>888</v>
      </c>
      <c r="D357" s="20" t="s">
        <v>14</v>
      </c>
      <c r="E357" s="20" t="s">
        <v>200</v>
      </c>
      <c r="F357" s="270" t="s">
        <v>1205</v>
      </c>
      <c r="G357" s="215" t="s">
        <v>17</v>
      </c>
      <c r="H357" s="313">
        <v>6700</v>
      </c>
      <c r="I357" s="22" t="s">
        <v>1205</v>
      </c>
      <c r="J357" s="24" t="s">
        <v>17</v>
      </c>
      <c r="K357" s="23">
        <v>6700</v>
      </c>
      <c r="L357" s="225"/>
      <c r="M357" s="47" t="s">
        <v>80</v>
      </c>
      <c r="N357" s="26" t="s">
        <v>344</v>
      </c>
      <c r="O357" s="20"/>
    </row>
    <row r="358" spans="1:15" ht="27.75" customHeight="1" x14ac:dyDescent="0.25">
      <c r="A358" s="350" t="s">
        <v>1365</v>
      </c>
      <c r="B358" s="22" t="s">
        <v>1222</v>
      </c>
      <c r="C358" s="20" t="s">
        <v>888</v>
      </c>
      <c r="D358" s="20" t="s">
        <v>14</v>
      </c>
      <c r="E358" s="23" t="s">
        <v>1208</v>
      </c>
      <c r="F358" s="271" t="s">
        <v>1209</v>
      </c>
      <c r="G358" s="215" t="s">
        <v>1210</v>
      </c>
      <c r="H358" s="313">
        <v>4000</v>
      </c>
      <c r="I358" s="22" t="s">
        <v>1209</v>
      </c>
      <c r="J358" s="24" t="s">
        <v>1210</v>
      </c>
      <c r="K358" s="23">
        <v>4000</v>
      </c>
      <c r="L358" s="225">
        <v>8000000</v>
      </c>
      <c r="M358" s="47" t="s">
        <v>80</v>
      </c>
      <c r="N358" s="26" t="s">
        <v>344</v>
      </c>
      <c r="O358" s="20"/>
    </row>
    <row r="359" spans="1:15" ht="27.75" customHeight="1" x14ac:dyDescent="0.25">
      <c r="A359" s="350" t="s">
        <v>1365</v>
      </c>
      <c r="B359" s="22" t="s">
        <v>1222</v>
      </c>
      <c r="C359" s="20" t="s">
        <v>888</v>
      </c>
      <c r="D359" s="20" t="s">
        <v>14</v>
      </c>
      <c r="E359" s="20" t="s">
        <v>1211</v>
      </c>
      <c r="F359" s="271" t="s">
        <v>1212</v>
      </c>
      <c r="G359" s="215" t="s">
        <v>607</v>
      </c>
      <c r="H359" s="313">
        <v>8500</v>
      </c>
      <c r="I359" s="22" t="s">
        <v>1212</v>
      </c>
      <c r="J359" s="24" t="s">
        <v>607</v>
      </c>
      <c r="K359" s="23">
        <v>8500</v>
      </c>
      <c r="L359" s="225">
        <v>2975000</v>
      </c>
      <c r="M359" s="47" t="s">
        <v>80</v>
      </c>
      <c r="N359" s="26" t="s">
        <v>344</v>
      </c>
      <c r="O359" s="20"/>
    </row>
    <row r="360" spans="1:15" ht="27.75" customHeight="1" x14ac:dyDescent="0.25">
      <c r="A360" s="350" t="s">
        <v>1365</v>
      </c>
      <c r="B360" s="22" t="s">
        <v>1222</v>
      </c>
      <c r="C360" s="20" t="s">
        <v>888</v>
      </c>
      <c r="D360" s="20" t="s">
        <v>14</v>
      </c>
      <c r="E360" s="20" t="s">
        <v>1213</v>
      </c>
      <c r="F360" s="270" t="s">
        <v>1214</v>
      </c>
      <c r="G360" s="215" t="s">
        <v>158</v>
      </c>
      <c r="H360" s="322"/>
      <c r="I360" s="22" t="s">
        <v>1214</v>
      </c>
      <c r="J360" s="24" t="s">
        <v>158</v>
      </c>
      <c r="K360" s="21"/>
      <c r="L360" s="225">
        <v>500000000</v>
      </c>
      <c r="M360" s="47" t="s">
        <v>80</v>
      </c>
      <c r="N360" s="26" t="s">
        <v>344</v>
      </c>
      <c r="O360" s="20"/>
    </row>
    <row r="361" spans="1:15" ht="27.75" customHeight="1" x14ac:dyDescent="0.25">
      <c r="A361" s="350" t="s">
        <v>1365</v>
      </c>
      <c r="B361" s="22" t="s">
        <v>1222</v>
      </c>
      <c r="C361" s="20" t="s">
        <v>888</v>
      </c>
      <c r="D361" s="20" t="s">
        <v>14</v>
      </c>
      <c r="E361" s="20" t="s">
        <v>1215</v>
      </c>
      <c r="F361" s="270"/>
      <c r="G361" s="215" t="s">
        <v>1216</v>
      </c>
      <c r="H361" s="313">
        <v>1</v>
      </c>
      <c r="I361" s="22"/>
      <c r="J361" s="24" t="s">
        <v>1216</v>
      </c>
      <c r="K361" s="23">
        <v>1</v>
      </c>
      <c r="L361" s="225">
        <v>36000000</v>
      </c>
      <c r="M361" s="47" t="s">
        <v>80</v>
      </c>
      <c r="N361" s="26" t="s">
        <v>344</v>
      </c>
      <c r="O361" s="20"/>
    </row>
    <row r="362" spans="1:15" ht="27.75" customHeight="1" x14ac:dyDescent="0.25">
      <c r="A362" s="350" t="s">
        <v>1365</v>
      </c>
      <c r="B362" s="22" t="s">
        <v>1222</v>
      </c>
      <c r="C362" s="20" t="s">
        <v>888</v>
      </c>
      <c r="D362" s="20" t="s">
        <v>14</v>
      </c>
      <c r="E362" s="345" t="s">
        <v>1217</v>
      </c>
      <c r="F362" s="272"/>
      <c r="G362" s="216" t="s">
        <v>1218</v>
      </c>
      <c r="H362" s="315">
        <v>54</v>
      </c>
      <c r="I362" s="222"/>
      <c r="J362" s="223" t="s">
        <v>1218</v>
      </c>
      <c r="K362" s="224">
        <v>54</v>
      </c>
      <c r="L362" s="226">
        <v>29880000</v>
      </c>
      <c r="M362" s="47" t="s">
        <v>80</v>
      </c>
      <c r="N362" s="26" t="s">
        <v>344</v>
      </c>
      <c r="O362" s="20"/>
    </row>
    <row r="363" spans="1:15" ht="27.75" customHeight="1" x14ac:dyDescent="0.25">
      <c r="A363" s="350" t="s">
        <v>1366</v>
      </c>
      <c r="B363" s="22" t="s">
        <v>1222</v>
      </c>
      <c r="C363" s="20" t="s">
        <v>888</v>
      </c>
      <c r="D363" s="20" t="s">
        <v>14</v>
      </c>
      <c r="E363" s="345" t="s">
        <v>1219</v>
      </c>
      <c r="F363" s="272" t="s">
        <v>1220</v>
      </c>
      <c r="G363" s="216" t="s">
        <v>1218</v>
      </c>
      <c r="H363" s="315">
        <v>54</v>
      </c>
      <c r="I363" s="222" t="s">
        <v>1220</v>
      </c>
      <c r="J363" s="223" t="s">
        <v>1218</v>
      </c>
      <c r="K363" s="224">
        <v>54</v>
      </c>
      <c r="L363" s="226">
        <v>71817483.450000003</v>
      </c>
      <c r="M363" s="47" t="s">
        <v>80</v>
      </c>
      <c r="N363" s="26" t="s">
        <v>339</v>
      </c>
      <c r="O363" s="20"/>
    </row>
    <row r="364" spans="1:15" ht="27.75" customHeight="1" x14ac:dyDescent="0.25">
      <c r="A364" s="350" t="s">
        <v>1366</v>
      </c>
      <c r="B364" s="22" t="s">
        <v>1222</v>
      </c>
      <c r="C364" s="20" t="s">
        <v>888</v>
      </c>
      <c r="D364" s="20" t="s">
        <v>14</v>
      </c>
      <c r="E364" s="20" t="s">
        <v>1221</v>
      </c>
      <c r="F364" s="272" t="s">
        <v>1220</v>
      </c>
      <c r="G364" s="215" t="s">
        <v>1218</v>
      </c>
      <c r="H364" s="313">
        <v>454</v>
      </c>
      <c r="I364" s="222" t="s">
        <v>1220</v>
      </c>
      <c r="J364" s="24" t="s">
        <v>1218</v>
      </c>
      <c r="K364" s="23">
        <v>454</v>
      </c>
      <c r="L364" s="225">
        <v>500500000</v>
      </c>
      <c r="M364" s="47" t="s">
        <v>80</v>
      </c>
      <c r="N364" s="26" t="s">
        <v>339</v>
      </c>
      <c r="O364" s="20"/>
    </row>
    <row r="365" spans="1:15" ht="27.75" customHeight="1" x14ac:dyDescent="0.25">
      <c r="A365" s="350" t="s">
        <v>1343</v>
      </c>
      <c r="B365" s="76" t="s">
        <v>468</v>
      </c>
      <c r="C365" s="76" t="s">
        <v>44</v>
      </c>
      <c r="D365" s="75" t="s">
        <v>14</v>
      </c>
      <c r="E365" s="75" t="s">
        <v>469</v>
      </c>
      <c r="F365" s="295" t="s">
        <v>200</v>
      </c>
      <c r="G365" s="75">
        <f>K365*100</f>
        <v>60000</v>
      </c>
      <c r="H365" s="311" t="s">
        <v>488</v>
      </c>
      <c r="I365" s="76" t="s">
        <v>470</v>
      </c>
      <c r="J365" s="75" t="s">
        <v>471</v>
      </c>
      <c r="K365" s="75">
        <v>600</v>
      </c>
      <c r="L365" s="78">
        <v>3240000</v>
      </c>
      <c r="M365" s="79" t="s">
        <v>933</v>
      </c>
      <c r="N365" s="80" t="s">
        <v>339</v>
      </c>
      <c r="O365" s="75" t="s">
        <v>967</v>
      </c>
    </row>
    <row r="366" spans="1:15" ht="27.75" customHeight="1" x14ac:dyDescent="0.25">
      <c r="A366" s="350" t="s">
        <v>1343</v>
      </c>
      <c r="B366" s="76" t="s">
        <v>468</v>
      </c>
      <c r="C366" s="76" t="s">
        <v>44</v>
      </c>
      <c r="D366" s="75" t="s">
        <v>14</v>
      </c>
      <c r="E366" s="75" t="s">
        <v>472</v>
      </c>
      <c r="F366" s="295" t="s">
        <v>949</v>
      </c>
      <c r="G366" s="75">
        <f>K366</f>
        <v>1500</v>
      </c>
      <c r="H366" s="311" t="s">
        <v>488</v>
      </c>
      <c r="I366" s="76" t="s">
        <v>473</v>
      </c>
      <c r="J366" s="75" t="s">
        <v>474</v>
      </c>
      <c r="K366" s="75">
        <v>1500</v>
      </c>
      <c r="L366" s="78">
        <v>3000000</v>
      </c>
      <c r="M366" s="79" t="s">
        <v>933</v>
      </c>
      <c r="N366" s="80" t="s">
        <v>339</v>
      </c>
      <c r="O366" s="75" t="s">
        <v>967</v>
      </c>
    </row>
    <row r="367" spans="1:15" ht="27.75" customHeight="1" x14ac:dyDescent="0.25">
      <c r="A367" s="20" t="s">
        <v>1330</v>
      </c>
      <c r="B367" s="83" t="s">
        <v>12</v>
      </c>
      <c r="C367" s="83" t="s">
        <v>13</v>
      </c>
      <c r="D367" s="84" t="s">
        <v>14</v>
      </c>
      <c r="E367" s="84" t="s">
        <v>15</v>
      </c>
      <c r="F367" s="298"/>
      <c r="G367" s="83"/>
      <c r="H367" s="316"/>
      <c r="I367" s="83" t="s">
        <v>16</v>
      </c>
      <c r="J367" s="84" t="s">
        <v>17</v>
      </c>
      <c r="K367" s="84">
        <v>74</v>
      </c>
      <c r="L367" s="85">
        <v>114547082.7</v>
      </c>
      <c r="M367" s="93" t="s">
        <v>933</v>
      </c>
      <c r="N367" s="87" t="s">
        <v>339</v>
      </c>
      <c r="O367" s="84" t="s">
        <v>910</v>
      </c>
    </row>
    <row r="368" spans="1:15" ht="27.75" customHeight="1" x14ac:dyDescent="0.25">
      <c r="A368" s="20" t="s">
        <v>1330</v>
      </c>
      <c r="B368" s="83" t="s">
        <v>12</v>
      </c>
      <c r="C368" s="83" t="s">
        <v>13</v>
      </c>
      <c r="D368" s="84" t="s">
        <v>14</v>
      </c>
      <c r="E368" s="84" t="s">
        <v>1003</v>
      </c>
      <c r="F368" s="298"/>
      <c r="G368" s="83"/>
      <c r="H368" s="316"/>
      <c r="I368" s="83" t="s">
        <v>21</v>
      </c>
      <c r="J368" s="84" t="s">
        <v>17</v>
      </c>
      <c r="K368" s="84">
        <v>74</v>
      </c>
      <c r="L368" s="85">
        <v>114375085.65000001</v>
      </c>
      <c r="M368" s="93" t="s">
        <v>933</v>
      </c>
      <c r="N368" s="87" t="s">
        <v>339</v>
      </c>
      <c r="O368" s="84" t="s">
        <v>910</v>
      </c>
    </row>
    <row r="369" spans="1:15" ht="27.75" customHeight="1" x14ac:dyDescent="0.25">
      <c r="A369" s="350" t="s">
        <v>1339</v>
      </c>
      <c r="B369" s="27" t="s">
        <v>12</v>
      </c>
      <c r="C369" s="27" t="s">
        <v>13</v>
      </c>
      <c r="D369" s="28" t="s">
        <v>14</v>
      </c>
      <c r="E369" s="28" t="s">
        <v>22</v>
      </c>
      <c r="F369" s="292"/>
      <c r="G369" s="27"/>
      <c r="H369" s="310"/>
      <c r="I369" s="27" t="s">
        <v>23</v>
      </c>
      <c r="J369" s="28" t="s">
        <v>17</v>
      </c>
      <c r="K369" s="28">
        <v>20</v>
      </c>
      <c r="L369" s="70">
        <v>21667524</v>
      </c>
      <c r="M369" s="29" t="s">
        <v>933</v>
      </c>
      <c r="N369" s="30" t="s">
        <v>339</v>
      </c>
      <c r="O369" s="28" t="s">
        <v>968</v>
      </c>
    </row>
    <row r="370" spans="1:15" ht="27.75" customHeight="1" x14ac:dyDescent="0.25">
      <c r="A370" s="350" t="s">
        <v>1339</v>
      </c>
      <c r="B370" s="27" t="s">
        <v>12</v>
      </c>
      <c r="C370" s="27" t="s">
        <v>13</v>
      </c>
      <c r="D370" s="28" t="s">
        <v>14</v>
      </c>
      <c r="E370" s="28" t="s">
        <v>24</v>
      </c>
      <c r="F370" s="292"/>
      <c r="G370" s="27"/>
      <c r="H370" s="310"/>
      <c r="I370" s="27" t="s">
        <v>25</v>
      </c>
      <c r="J370" s="28" t="s">
        <v>17</v>
      </c>
      <c r="K370" s="28">
        <v>25</v>
      </c>
      <c r="L370" s="70">
        <v>1441880</v>
      </c>
      <c r="M370" s="29" t="s">
        <v>933</v>
      </c>
      <c r="N370" s="30" t="s">
        <v>339</v>
      </c>
      <c r="O370" s="28" t="s">
        <v>968</v>
      </c>
    </row>
    <row r="371" spans="1:15" ht="27.75" customHeight="1" x14ac:dyDescent="0.25">
      <c r="A371" s="350" t="s">
        <v>1339</v>
      </c>
      <c r="B371" s="27" t="s">
        <v>12</v>
      </c>
      <c r="C371" s="27" t="s">
        <v>13</v>
      </c>
      <c r="D371" s="28" t="s">
        <v>14</v>
      </c>
      <c r="E371" s="28" t="s">
        <v>26</v>
      </c>
      <c r="F371" s="292"/>
      <c r="G371" s="27"/>
      <c r="H371" s="310"/>
      <c r="I371" s="27" t="s">
        <v>27</v>
      </c>
      <c r="J371" s="28" t="s">
        <v>17</v>
      </c>
      <c r="K371" s="28">
        <v>120</v>
      </c>
      <c r="L371" s="70">
        <v>7038996</v>
      </c>
      <c r="M371" s="29" t="s">
        <v>933</v>
      </c>
      <c r="N371" s="30" t="s">
        <v>339</v>
      </c>
      <c r="O371" s="28" t="s">
        <v>968</v>
      </c>
    </row>
    <row r="372" spans="1:15" ht="27.75" customHeight="1" x14ac:dyDescent="0.25">
      <c r="A372" s="350" t="s">
        <v>1339</v>
      </c>
      <c r="B372" s="27" t="s">
        <v>12</v>
      </c>
      <c r="C372" s="27" t="s">
        <v>13</v>
      </c>
      <c r="D372" s="28" t="s">
        <v>14</v>
      </c>
      <c r="E372" s="28" t="s">
        <v>26</v>
      </c>
      <c r="F372" s="292"/>
      <c r="G372" s="27"/>
      <c r="H372" s="310"/>
      <c r="I372" s="27" t="s">
        <v>28</v>
      </c>
      <c r="J372" s="28" t="s">
        <v>39</v>
      </c>
      <c r="K372" s="28">
        <v>25</v>
      </c>
      <c r="L372" s="70">
        <v>2998455</v>
      </c>
      <c r="M372" s="29" t="s">
        <v>933</v>
      </c>
      <c r="N372" s="30" t="s">
        <v>339</v>
      </c>
      <c r="O372" s="28" t="s">
        <v>968</v>
      </c>
    </row>
    <row r="373" spans="1:15" ht="27.75" customHeight="1" x14ac:dyDescent="0.25">
      <c r="A373" s="350" t="s">
        <v>1339</v>
      </c>
      <c r="B373" s="27" t="s">
        <v>12</v>
      </c>
      <c r="C373" s="27" t="s">
        <v>13</v>
      </c>
      <c r="D373" s="28" t="s">
        <v>14</v>
      </c>
      <c r="E373" s="28" t="s">
        <v>29</v>
      </c>
      <c r="F373" s="292"/>
      <c r="G373" s="27"/>
      <c r="H373" s="310"/>
      <c r="I373" s="27" t="s">
        <v>30</v>
      </c>
      <c r="J373" s="28" t="s">
        <v>17</v>
      </c>
      <c r="K373" s="28">
        <v>4</v>
      </c>
      <c r="L373" s="70">
        <v>360000</v>
      </c>
      <c r="M373" s="29" t="s">
        <v>933</v>
      </c>
      <c r="N373" s="30" t="s">
        <v>339</v>
      </c>
      <c r="O373" s="28" t="s">
        <v>968</v>
      </c>
    </row>
    <row r="374" spans="1:15" ht="27.75" customHeight="1" x14ac:dyDescent="0.25">
      <c r="A374" s="350" t="s">
        <v>1339</v>
      </c>
      <c r="B374" s="27" t="s">
        <v>12</v>
      </c>
      <c r="C374" s="27" t="s">
        <v>13</v>
      </c>
      <c r="D374" s="28" t="s">
        <v>14</v>
      </c>
      <c r="E374" s="28" t="s">
        <v>31</v>
      </c>
      <c r="F374" s="292"/>
      <c r="G374" s="27"/>
      <c r="H374" s="310"/>
      <c r="I374" s="27" t="s">
        <v>32</v>
      </c>
      <c r="J374" s="28" t="s">
        <v>17</v>
      </c>
      <c r="K374" s="28">
        <v>2</v>
      </c>
      <c r="L374" s="70">
        <v>1250000</v>
      </c>
      <c r="M374" s="29" t="s">
        <v>933</v>
      </c>
      <c r="N374" s="30" t="s">
        <v>339</v>
      </c>
      <c r="O374" s="28" t="s">
        <v>968</v>
      </c>
    </row>
    <row r="375" spans="1:15" ht="27.75" customHeight="1" x14ac:dyDescent="0.25">
      <c r="A375" s="350" t="s">
        <v>1343</v>
      </c>
      <c r="B375" s="76" t="s">
        <v>481</v>
      </c>
      <c r="C375" s="76" t="s">
        <v>44</v>
      </c>
      <c r="D375" s="75" t="s">
        <v>14</v>
      </c>
      <c r="E375" s="75" t="s">
        <v>482</v>
      </c>
      <c r="F375" s="293"/>
      <c r="G375" s="75">
        <f>K375</f>
        <v>36000</v>
      </c>
      <c r="H375" s="311"/>
      <c r="I375" s="76" t="s">
        <v>483</v>
      </c>
      <c r="J375" s="75" t="s">
        <v>408</v>
      </c>
      <c r="K375" s="75">
        <v>36000</v>
      </c>
      <c r="L375" s="78">
        <v>3600000</v>
      </c>
      <c r="M375" s="99" t="s">
        <v>933</v>
      </c>
      <c r="N375" s="80" t="s">
        <v>339</v>
      </c>
      <c r="O375" s="75" t="s">
        <v>967</v>
      </c>
    </row>
    <row r="376" spans="1:15" ht="27.75" customHeight="1" x14ac:dyDescent="0.25">
      <c r="A376" s="350" t="s">
        <v>1343</v>
      </c>
      <c r="B376" s="76" t="s">
        <v>481</v>
      </c>
      <c r="C376" s="76" t="s">
        <v>44</v>
      </c>
      <c r="D376" s="75" t="s">
        <v>14</v>
      </c>
      <c r="E376" s="75" t="s">
        <v>484</v>
      </c>
      <c r="F376" s="76"/>
      <c r="G376" s="75">
        <f>K376</f>
        <v>36000</v>
      </c>
      <c r="H376" s="75"/>
      <c r="I376" s="76" t="s">
        <v>483</v>
      </c>
      <c r="J376" s="75" t="s">
        <v>485</v>
      </c>
      <c r="K376" s="75">
        <v>36000</v>
      </c>
      <c r="L376" s="78">
        <v>3600000</v>
      </c>
      <c r="M376" s="99" t="s">
        <v>933</v>
      </c>
      <c r="N376" s="80" t="s">
        <v>339</v>
      </c>
      <c r="O376" s="75" t="s">
        <v>967</v>
      </c>
    </row>
    <row r="377" spans="1:15" ht="27.75" customHeight="1" x14ac:dyDescent="0.25">
      <c r="A377" s="350" t="s">
        <v>1343</v>
      </c>
      <c r="B377" s="76" t="s">
        <v>481</v>
      </c>
      <c r="C377" s="76" t="s">
        <v>44</v>
      </c>
      <c r="D377" s="75" t="s">
        <v>14</v>
      </c>
      <c r="E377" s="75" t="s">
        <v>486</v>
      </c>
      <c r="F377" s="295" t="s">
        <v>751</v>
      </c>
      <c r="G377" s="75">
        <f>K377</f>
        <v>1128</v>
      </c>
      <c r="H377" s="311" t="s">
        <v>488</v>
      </c>
      <c r="I377" s="76" t="s">
        <v>487</v>
      </c>
      <c r="J377" s="75" t="s">
        <v>488</v>
      </c>
      <c r="K377" s="75">
        <v>1128</v>
      </c>
      <c r="L377" s="78">
        <v>3327600</v>
      </c>
      <c r="M377" s="99" t="s">
        <v>80</v>
      </c>
      <c r="N377" s="80" t="s">
        <v>339</v>
      </c>
      <c r="O377" s="75" t="s">
        <v>967</v>
      </c>
    </row>
    <row r="378" spans="1:15" ht="27.75" customHeight="1" x14ac:dyDescent="0.25">
      <c r="A378" s="350" t="s">
        <v>1343</v>
      </c>
      <c r="B378" s="76" t="s">
        <v>481</v>
      </c>
      <c r="C378" s="76" t="s">
        <v>44</v>
      </c>
      <c r="D378" s="75" t="s">
        <v>14</v>
      </c>
      <c r="E378" s="75" t="s">
        <v>489</v>
      </c>
      <c r="F378" s="295" t="s">
        <v>949</v>
      </c>
      <c r="G378" s="75">
        <f>K378*4</f>
        <v>4512</v>
      </c>
      <c r="H378" s="311" t="s">
        <v>672</v>
      </c>
      <c r="I378" s="76" t="s">
        <v>483</v>
      </c>
      <c r="J378" s="75" t="s">
        <v>490</v>
      </c>
      <c r="K378" s="75">
        <v>1128</v>
      </c>
      <c r="L378" s="78">
        <v>4500000</v>
      </c>
      <c r="M378" s="99" t="s">
        <v>80</v>
      </c>
      <c r="N378" s="80" t="s">
        <v>339</v>
      </c>
      <c r="O378" s="75" t="s">
        <v>967</v>
      </c>
    </row>
    <row r="379" spans="1:15" ht="27.75" customHeight="1" x14ac:dyDescent="0.25">
      <c r="A379" s="350" t="s">
        <v>1343</v>
      </c>
      <c r="B379" s="76" t="s">
        <v>481</v>
      </c>
      <c r="C379" s="76" t="s">
        <v>44</v>
      </c>
      <c r="D379" s="75" t="s">
        <v>14</v>
      </c>
      <c r="E379" s="75" t="s">
        <v>491</v>
      </c>
      <c r="F379" s="295" t="s">
        <v>977</v>
      </c>
      <c r="G379" s="75">
        <f>K379*4</f>
        <v>4512</v>
      </c>
      <c r="H379" s="311" t="s">
        <v>672</v>
      </c>
      <c r="I379" s="76" t="s">
        <v>492</v>
      </c>
      <c r="J379" s="75" t="s">
        <v>490</v>
      </c>
      <c r="K379" s="75">
        <v>1128</v>
      </c>
      <c r="L379" s="78">
        <v>8460000</v>
      </c>
      <c r="M379" s="99" t="s">
        <v>80</v>
      </c>
      <c r="N379" s="80" t="s">
        <v>339</v>
      </c>
      <c r="O379" s="75" t="s">
        <v>967</v>
      </c>
    </row>
    <row r="380" spans="1:15" ht="27.75" customHeight="1" x14ac:dyDescent="0.25">
      <c r="A380" s="350" t="s">
        <v>1343</v>
      </c>
      <c r="B380" s="76" t="s">
        <v>481</v>
      </c>
      <c r="C380" s="76" t="s">
        <v>44</v>
      </c>
      <c r="D380" s="75" t="s">
        <v>14</v>
      </c>
      <c r="E380" s="75" t="s">
        <v>493</v>
      </c>
      <c r="F380" s="295" t="s">
        <v>751</v>
      </c>
      <c r="G380" s="75">
        <f>K380*4</f>
        <v>4512</v>
      </c>
      <c r="H380" s="311" t="s">
        <v>672</v>
      </c>
      <c r="I380" s="76" t="s">
        <v>483</v>
      </c>
      <c r="J380" s="75" t="s">
        <v>494</v>
      </c>
      <c r="K380" s="75">
        <v>1128</v>
      </c>
      <c r="L380" s="78">
        <v>3384000</v>
      </c>
      <c r="M380" s="99" t="s">
        <v>80</v>
      </c>
      <c r="N380" s="80" t="s">
        <v>339</v>
      </c>
      <c r="O380" s="75" t="s">
        <v>967</v>
      </c>
    </row>
    <row r="381" spans="1:15" ht="27.75" customHeight="1" x14ac:dyDescent="0.25">
      <c r="A381" s="350" t="s">
        <v>1343</v>
      </c>
      <c r="B381" s="76" t="s">
        <v>481</v>
      </c>
      <c r="C381" s="76" t="s">
        <v>44</v>
      </c>
      <c r="D381" s="75" t="s">
        <v>14</v>
      </c>
      <c r="E381" s="75" t="s">
        <v>495</v>
      </c>
      <c r="F381" s="295" t="s">
        <v>758</v>
      </c>
      <c r="G381" s="75">
        <f>K381*4</f>
        <v>4512</v>
      </c>
      <c r="H381" s="311" t="s">
        <v>672</v>
      </c>
      <c r="I381" s="76" t="s">
        <v>483</v>
      </c>
      <c r="J381" s="75" t="s">
        <v>494</v>
      </c>
      <c r="K381" s="75">
        <v>1128</v>
      </c>
      <c r="L381" s="78">
        <v>2820000</v>
      </c>
      <c r="M381" s="99" t="s">
        <v>80</v>
      </c>
      <c r="N381" s="80" t="s">
        <v>339</v>
      </c>
      <c r="O381" s="75" t="s">
        <v>967</v>
      </c>
    </row>
    <row r="382" spans="1:15" ht="27.75" customHeight="1" x14ac:dyDescent="0.25">
      <c r="A382" s="350" t="s">
        <v>1343</v>
      </c>
      <c r="B382" s="76" t="s">
        <v>481</v>
      </c>
      <c r="C382" s="76" t="s">
        <v>44</v>
      </c>
      <c r="D382" s="75" t="s">
        <v>14</v>
      </c>
      <c r="E382" s="75" t="s">
        <v>496</v>
      </c>
      <c r="F382" s="75" t="s">
        <v>975</v>
      </c>
      <c r="G382" s="75">
        <f>K382</f>
        <v>1692</v>
      </c>
      <c r="H382" s="75" t="s">
        <v>996</v>
      </c>
      <c r="I382" s="76" t="s">
        <v>143</v>
      </c>
      <c r="J382" s="75" t="s">
        <v>497</v>
      </c>
      <c r="K382" s="75">
        <v>1692</v>
      </c>
      <c r="L382" s="78">
        <v>9306000</v>
      </c>
      <c r="M382" s="99" t="s">
        <v>80</v>
      </c>
      <c r="N382" s="80" t="s">
        <v>339</v>
      </c>
      <c r="O382" s="75" t="s">
        <v>967</v>
      </c>
    </row>
    <row r="383" spans="1:15" ht="27.75" customHeight="1" x14ac:dyDescent="0.25">
      <c r="A383" s="350" t="s">
        <v>1343</v>
      </c>
      <c r="B383" s="76" t="s">
        <v>481</v>
      </c>
      <c r="C383" s="76" t="s">
        <v>44</v>
      </c>
      <c r="D383" s="75" t="s">
        <v>14</v>
      </c>
      <c r="E383" s="75" t="s">
        <v>498</v>
      </c>
      <c r="F383" s="295" t="s">
        <v>975</v>
      </c>
      <c r="G383" s="75">
        <f>K383</f>
        <v>846</v>
      </c>
      <c r="H383" s="311" t="s">
        <v>996</v>
      </c>
      <c r="I383" s="76" t="s">
        <v>499</v>
      </c>
      <c r="J383" s="75" t="s">
        <v>500</v>
      </c>
      <c r="K383" s="75">
        <v>846</v>
      </c>
      <c r="L383" s="78">
        <v>4746060</v>
      </c>
      <c r="M383" s="99" t="s">
        <v>80</v>
      </c>
      <c r="N383" s="80" t="s">
        <v>339</v>
      </c>
      <c r="O383" s="75" t="s">
        <v>967</v>
      </c>
    </row>
    <row r="384" spans="1:15" ht="27.75" customHeight="1" x14ac:dyDescent="0.25">
      <c r="A384" s="350" t="s">
        <v>1343</v>
      </c>
      <c r="B384" s="76" t="s">
        <v>481</v>
      </c>
      <c r="C384" s="76" t="s">
        <v>44</v>
      </c>
      <c r="D384" s="75" t="s">
        <v>14</v>
      </c>
      <c r="E384" s="75" t="s">
        <v>501</v>
      </c>
      <c r="F384" s="295" t="s">
        <v>988</v>
      </c>
      <c r="G384" s="75">
        <f>K384</f>
        <v>423</v>
      </c>
      <c r="H384" s="311" t="s">
        <v>488</v>
      </c>
      <c r="I384" s="76" t="s">
        <v>502</v>
      </c>
      <c r="J384" s="75" t="s">
        <v>408</v>
      </c>
      <c r="K384" s="75">
        <v>423</v>
      </c>
      <c r="L384" s="78">
        <v>846000</v>
      </c>
      <c r="M384" s="99" t="s">
        <v>80</v>
      </c>
      <c r="N384" s="80" t="s">
        <v>339</v>
      </c>
      <c r="O384" s="75" t="s">
        <v>967</v>
      </c>
    </row>
    <row r="385" spans="1:15" ht="30" x14ac:dyDescent="0.25">
      <c r="A385" s="350" t="s">
        <v>1343</v>
      </c>
      <c r="B385" s="76" t="s">
        <v>481</v>
      </c>
      <c r="C385" s="76" t="s">
        <v>44</v>
      </c>
      <c r="D385" s="75" t="s">
        <v>14</v>
      </c>
      <c r="E385" s="75" t="s">
        <v>503</v>
      </c>
      <c r="F385" s="305" t="s">
        <v>989</v>
      </c>
      <c r="G385" s="305">
        <f>K385</f>
        <v>423</v>
      </c>
      <c r="H385" s="305" t="s">
        <v>488</v>
      </c>
      <c r="I385" s="76" t="s">
        <v>504</v>
      </c>
      <c r="J385" s="75" t="s">
        <v>408</v>
      </c>
      <c r="K385" s="75">
        <v>423</v>
      </c>
      <c r="L385" s="78">
        <v>486450</v>
      </c>
      <c r="M385" s="99" t="s">
        <v>80</v>
      </c>
      <c r="N385" s="80" t="s">
        <v>339</v>
      </c>
      <c r="O385" s="75" t="s">
        <v>967</v>
      </c>
    </row>
    <row r="386" spans="1:15" ht="135" x14ac:dyDescent="0.25">
      <c r="A386" s="284" t="s">
        <v>1159</v>
      </c>
      <c r="B386" s="100" t="s">
        <v>475</v>
      </c>
      <c r="C386" s="100" t="s">
        <v>888</v>
      </c>
      <c r="D386" s="101" t="s">
        <v>14</v>
      </c>
      <c r="E386" s="101" t="s">
        <v>477</v>
      </c>
      <c r="F386" s="303"/>
      <c r="G386" s="303"/>
      <c r="H386" s="303"/>
      <c r="I386" s="100" t="s">
        <v>478</v>
      </c>
      <c r="J386" s="101" t="s">
        <v>17</v>
      </c>
      <c r="K386" s="101">
        <v>15160</v>
      </c>
      <c r="L386" s="109" t="s">
        <v>76</v>
      </c>
      <c r="M386" s="107" t="s">
        <v>933</v>
      </c>
      <c r="N386" s="108" t="s">
        <v>339</v>
      </c>
      <c r="O386" s="101" t="s">
        <v>970</v>
      </c>
    </row>
    <row r="387" spans="1:15" ht="45" x14ac:dyDescent="0.25">
      <c r="A387" s="284" t="s">
        <v>1159</v>
      </c>
      <c r="B387" s="100" t="s">
        <v>475</v>
      </c>
      <c r="C387" s="100" t="s">
        <v>888</v>
      </c>
      <c r="D387" s="101" t="s">
        <v>14</v>
      </c>
      <c r="E387" s="101" t="s">
        <v>479</v>
      </c>
      <c r="F387" s="100"/>
      <c r="G387" s="100"/>
      <c r="H387" s="100"/>
      <c r="I387" s="100" t="s">
        <v>480</v>
      </c>
      <c r="J387" s="101" t="s">
        <v>39</v>
      </c>
      <c r="K387" s="101" t="s">
        <v>123</v>
      </c>
      <c r="L387" s="109" t="s">
        <v>76</v>
      </c>
      <c r="M387" s="328" t="s">
        <v>933</v>
      </c>
      <c r="N387" s="330" t="s">
        <v>339</v>
      </c>
      <c r="O387" s="101" t="s">
        <v>970</v>
      </c>
    </row>
    <row r="388" spans="1:15" x14ac:dyDescent="0.25">
      <c r="J388" s="8"/>
      <c r="K388" s="8"/>
      <c r="L388" s="8"/>
      <c r="M388" s="8"/>
    </row>
    <row r="389" spans="1:15" x14ac:dyDescent="0.25">
      <c r="J389" s="8"/>
      <c r="K389" s="8"/>
      <c r="L389" s="8"/>
      <c r="M389" s="8"/>
    </row>
    <row r="390" spans="1:15" x14ac:dyDescent="0.25">
      <c r="J390" s="8"/>
      <c r="K390" s="8"/>
      <c r="L390" s="8"/>
      <c r="M390" s="8"/>
    </row>
    <row r="391" spans="1:15" x14ac:dyDescent="0.25">
      <c r="J391" s="8"/>
      <c r="K391" s="8"/>
      <c r="L391" s="8"/>
      <c r="M391" s="8"/>
    </row>
    <row r="392" spans="1:15" x14ac:dyDescent="0.25">
      <c r="L392" s="8"/>
    </row>
  </sheetData>
  <autoFilter ref="A3:O389" xr:uid="{00000000-0009-0000-0000-000001000000}">
    <sortState xmlns:xlrd2="http://schemas.microsoft.com/office/spreadsheetml/2017/richdata2" ref="A4:O546">
      <sortCondition ref="B3:B546"/>
    </sortState>
  </autoFilter>
  <mergeCells count="2">
    <mergeCell ref="A1:O1"/>
    <mergeCell ref="A2:O2"/>
  </mergeCells>
  <pageMargins left="0.70866141732283472" right="0.70866141732283472" top="0.74803149606299213" bottom="0.74803149606299213" header="0.31496062992125984" footer="0.31496062992125984"/>
  <pageSetup scale="43" fitToHeight="0"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8"/>
  <sheetViews>
    <sheetView zoomScale="55" zoomScaleNormal="55" workbookViewId="0">
      <selection activeCell="F20" sqref="F20"/>
    </sheetView>
  </sheetViews>
  <sheetFormatPr baseColWidth="10" defaultRowHeight="15" x14ac:dyDescent="0.25"/>
  <cols>
    <col min="1" max="3" width="20.5703125" customWidth="1"/>
    <col min="4" max="5" width="50.5703125" customWidth="1"/>
    <col min="6" max="7" width="20.5703125" customWidth="1"/>
    <col min="8" max="8" width="25.5703125" customWidth="1"/>
    <col min="9" max="10" width="20.5703125" customWidth="1"/>
  </cols>
  <sheetData>
    <row r="1" spans="1:10" x14ac:dyDescent="0.25">
      <c r="A1" s="587" t="s">
        <v>0</v>
      </c>
      <c r="B1" s="592"/>
      <c r="C1" s="592"/>
      <c r="D1" s="592"/>
      <c r="E1" s="592"/>
      <c r="F1" s="592"/>
      <c r="G1" s="592"/>
      <c r="H1" s="592"/>
      <c r="I1" s="592"/>
      <c r="J1" s="592"/>
    </row>
    <row r="2" spans="1:10" x14ac:dyDescent="0.25">
      <c r="A2" s="587" t="s">
        <v>1</v>
      </c>
      <c r="B2" s="592"/>
      <c r="C2" s="592"/>
      <c r="D2" s="592"/>
      <c r="E2" s="592"/>
      <c r="F2" s="592"/>
      <c r="G2" s="592"/>
      <c r="H2" s="592"/>
      <c r="I2" s="592"/>
      <c r="J2" s="592"/>
    </row>
    <row r="3" spans="1:10" ht="30" x14ac:dyDescent="0.25">
      <c r="A3" s="1" t="s">
        <v>2</v>
      </c>
      <c r="B3" s="2" t="s">
        <v>3</v>
      </c>
      <c r="C3" s="2" t="s">
        <v>4</v>
      </c>
      <c r="D3" s="2" t="s">
        <v>5</v>
      </c>
      <c r="E3" s="2" t="s">
        <v>6</v>
      </c>
      <c r="F3" s="2" t="s">
        <v>7</v>
      </c>
      <c r="G3" s="2" t="s">
        <v>8</v>
      </c>
      <c r="H3" s="9" t="s">
        <v>9</v>
      </c>
      <c r="I3" s="3" t="s">
        <v>316</v>
      </c>
      <c r="J3" s="2" t="s">
        <v>10</v>
      </c>
    </row>
    <row r="4" spans="1:10" ht="75" x14ac:dyDescent="0.25">
      <c r="A4" s="5" t="s">
        <v>33</v>
      </c>
      <c r="B4" s="5" t="s">
        <v>13</v>
      </c>
      <c r="C4" s="5" t="s">
        <v>14</v>
      </c>
      <c r="D4" s="5" t="s">
        <v>22</v>
      </c>
      <c r="E4" s="5" t="s">
        <v>23</v>
      </c>
      <c r="F4" s="7" t="s">
        <v>17</v>
      </c>
      <c r="G4" s="7">
        <v>20</v>
      </c>
      <c r="H4" s="10">
        <v>21667524</v>
      </c>
      <c r="I4" s="8" t="s">
        <v>339</v>
      </c>
      <c r="J4" s="7" t="s">
        <v>340</v>
      </c>
    </row>
    <row r="5" spans="1:10" ht="60" x14ac:dyDescent="0.25">
      <c r="A5" s="5" t="s">
        <v>34</v>
      </c>
      <c r="B5" s="5" t="s">
        <v>13</v>
      </c>
      <c r="C5" s="5" t="s">
        <v>14</v>
      </c>
      <c r="D5" s="5" t="s">
        <v>24</v>
      </c>
      <c r="E5" s="5" t="s">
        <v>25</v>
      </c>
      <c r="F5" s="7" t="s">
        <v>17</v>
      </c>
      <c r="G5" s="7">
        <v>25</v>
      </c>
      <c r="H5" s="10">
        <v>1441880</v>
      </c>
      <c r="I5" s="8" t="s">
        <v>339</v>
      </c>
      <c r="J5" s="7" t="s">
        <v>340</v>
      </c>
    </row>
    <row r="6" spans="1:10" ht="90" x14ac:dyDescent="0.25">
      <c r="A6" s="5" t="s">
        <v>35</v>
      </c>
      <c r="B6" s="5" t="s">
        <v>13</v>
      </c>
      <c r="C6" s="5" t="s">
        <v>14</v>
      </c>
      <c r="D6" s="5" t="s">
        <v>26</v>
      </c>
      <c r="E6" s="5" t="s">
        <v>27</v>
      </c>
      <c r="F6" s="7" t="s">
        <v>17</v>
      </c>
      <c r="G6" s="7">
        <v>120</v>
      </c>
      <c r="H6" s="10">
        <v>7038996</v>
      </c>
      <c r="I6" s="8" t="s">
        <v>339</v>
      </c>
      <c r="J6" s="7" t="s">
        <v>340</v>
      </c>
    </row>
    <row r="7" spans="1:10" ht="90" x14ac:dyDescent="0.25">
      <c r="A7" s="5" t="s">
        <v>36</v>
      </c>
      <c r="B7" s="5" t="s">
        <v>13</v>
      </c>
      <c r="C7" s="5" t="s">
        <v>14</v>
      </c>
      <c r="D7" s="5" t="s">
        <v>26</v>
      </c>
      <c r="E7" s="5" t="s">
        <v>28</v>
      </c>
      <c r="F7" s="7" t="s">
        <v>39</v>
      </c>
      <c r="G7" s="7">
        <v>25</v>
      </c>
      <c r="H7" s="10">
        <v>2998455</v>
      </c>
      <c r="I7" s="8" t="s">
        <v>339</v>
      </c>
      <c r="J7" s="7" t="s">
        <v>340</v>
      </c>
    </row>
    <row r="8" spans="1:10" ht="120" x14ac:dyDescent="0.25">
      <c r="A8" s="5" t="s">
        <v>38</v>
      </c>
      <c r="B8" s="5" t="s">
        <v>13</v>
      </c>
      <c r="C8" s="5" t="s">
        <v>14</v>
      </c>
      <c r="D8" s="5" t="s">
        <v>31</v>
      </c>
      <c r="E8" s="5" t="s">
        <v>32</v>
      </c>
      <c r="F8" s="7" t="s">
        <v>17</v>
      </c>
      <c r="G8" s="7">
        <v>2</v>
      </c>
      <c r="H8" s="10">
        <v>1250000</v>
      </c>
      <c r="I8" s="8" t="s">
        <v>339</v>
      </c>
      <c r="J8" s="7" t="s">
        <v>340</v>
      </c>
    </row>
    <row r="9" spans="1:10" ht="30" x14ac:dyDescent="0.25">
      <c r="A9" s="5" t="s">
        <v>314</v>
      </c>
      <c r="B9" s="5" t="s">
        <v>140</v>
      </c>
      <c r="C9" s="5" t="s">
        <v>14</v>
      </c>
      <c r="D9" s="5" t="s">
        <v>295</v>
      </c>
      <c r="E9" s="5" t="s">
        <v>296</v>
      </c>
      <c r="F9" s="7" t="s">
        <v>297</v>
      </c>
      <c r="G9" s="7">
        <v>12</v>
      </c>
      <c r="H9" s="10">
        <v>300000</v>
      </c>
      <c r="I9" s="8" t="s">
        <v>344</v>
      </c>
      <c r="J9" s="7" t="s">
        <v>340</v>
      </c>
    </row>
    <row r="10" spans="1:10" ht="30" x14ac:dyDescent="0.25">
      <c r="A10" s="5" t="s">
        <v>537</v>
      </c>
      <c r="B10" s="5" t="s">
        <v>569</v>
      </c>
      <c r="C10" s="5" t="s">
        <v>14</v>
      </c>
      <c r="D10" s="5" t="s">
        <v>597</v>
      </c>
      <c r="E10" s="5" t="s">
        <v>598</v>
      </c>
      <c r="F10" s="7" t="s">
        <v>599</v>
      </c>
      <c r="G10" s="7">
        <v>4</v>
      </c>
      <c r="H10" s="10">
        <v>4000000</v>
      </c>
      <c r="I10" s="8" t="s">
        <v>339</v>
      </c>
      <c r="J10" s="7" t="s">
        <v>340</v>
      </c>
    </row>
    <row r="11" spans="1:10" ht="30" x14ac:dyDescent="0.25">
      <c r="A11" s="5" t="s">
        <v>537</v>
      </c>
      <c r="B11" s="5" t="s">
        <v>569</v>
      </c>
      <c r="C11" s="5" t="s">
        <v>14</v>
      </c>
      <c r="D11" s="5" t="s">
        <v>600</v>
      </c>
      <c r="E11" s="5" t="s">
        <v>601</v>
      </c>
      <c r="F11" s="7" t="s">
        <v>599</v>
      </c>
      <c r="G11" s="7">
        <v>162</v>
      </c>
      <c r="H11" s="10">
        <v>59292000</v>
      </c>
      <c r="I11" s="8" t="s">
        <v>339</v>
      </c>
      <c r="J11" s="7" t="s">
        <v>340</v>
      </c>
    </row>
    <row r="12" spans="1:10" ht="45" x14ac:dyDescent="0.25">
      <c r="A12" s="5" t="s">
        <v>537</v>
      </c>
      <c r="B12" s="5" t="s">
        <v>569</v>
      </c>
      <c r="C12" s="5" t="s">
        <v>14</v>
      </c>
      <c r="D12" s="5" t="s">
        <v>602</v>
      </c>
      <c r="E12" s="5" t="s">
        <v>601</v>
      </c>
      <c r="F12" s="7" t="s">
        <v>599</v>
      </c>
      <c r="G12" s="7">
        <v>45</v>
      </c>
      <c r="H12" s="10">
        <v>16470000</v>
      </c>
      <c r="I12" s="8" t="s">
        <v>339</v>
      </c>
      <c r="J12" s="7" t="s">
        <v>340</v>
      </c>
    </row>
    <row r="13" spans="1:10" ht="30" x14ac:dyDescent="0.25">
      <c r="A13" s="5" t="s">
        <v>537</v>
      </c>
      <c r="B13" s="5" t="s">
        <v>569</v>
      </c>
      <c r="C13" s="5" t="s">
        <v>14</v>
      </c>
      <c r="D13" s="5" t="s">
        <v>603</v>
      </c>
      <c r="E13" s="5" t="s">
        <v>601</v>
      </c>
      <c r="F13" s="7" t="s">
        <v>599</v>
      </c>
      <c r="G13" s="7">
        <v>10</v>
      </c>
      <c r="H13" s="10">
        <v>3660000</v>
      </c>
      <c r="I13" s="8" t="s">
        <v>339</v>
      </c>
      <c r="J13" s="7" t="s">
        <v>340</v>
      </c>
    </row>
    <row r="14" spans="1:10" ht="30" x14ac:dyDescent="0.25">
      <c r="A14" s="5" t="s">
        <v>537</v>
      </c>
      <c r="B14" s="5" t="s">
        <v>569</v>
      </c>
      <c r="C14" s="5" t="s">
        <v>14</v>
      </c>
      <c r="D14" s="5" t="s">
        <v>604</v>
      </c>
      <c r="E14" s="5" t="s">
        <v>601</v>
      </c>
      <c r="F14" s="7" t="s">
        <v>599</v>
      </c>
      <c r="G14" s="7">
        <v>10</v>
      </c>
      <c r="H14" s="10">
        <v>3660000</v>
      </c>
      <c r="I14" s="8" t="s">
        <v>339</v>
      </c>
      <c r="J14" s="7" t="s">
        <v>340</v>
      </c>
    </row>
    <row r="15" spans="1:10" ht="30" x14ac:dyDescent="0.25">
      <c r="A15" s="5" t="s">
        <v>537</v>
      </c>
      <c r="B15" s="5" t="s">
        <v>569</v>
      </c>
      <c r="C15" s="5" t="s">
        <v>14</v>
      </c>
      <c r="D15" s="5" t="s">
        <v>626</v>
      </c>
      <c r="E15" s="5" t="s">
        <v>627</v>
      </c>
      <c r="F15" s="7" t="s">
        <v>17</v>
      </c>
      <c r="G15" s="7">
        <v>6</v>
      </c>
      <c r="H15" s="10">
        <v>6000000</v>
      </c>
      <c r="I15" s="8" t="s">
        <v>339</v>
      </c>
      <c r="J15" s="7" t="s">
        <v>340</v>
      </c>
    </row>
    <row r="16" spans="1:10" ht="30" x14ac:dyDescent="0.25">
      <c r="A16" s="5" t="s">
        <v>537</v>
      </c>
      <c r="B16" s="5" t="s">
        <v>569</v>
      </c>
      <c r="C16" s="5" t="s">
        <v>14</v>
      </c>
      <c r="D16" s="5" t="s">
        <v>628</v>
      </c>
      <c r="E16" s="5" t="s">
        <v>627</v>
      </c>
      <c r="F16" s="7" t="s">
        <v>17</v>
      </c>
      <c r="G16" s="7">
        <v>2</v>
      </c>
      <c r="H16" s="10">
        <v>300000</v>
      </c>
      <c r="I16" s="8" t="s">
        <v>339</v>
      </c>
      <c r="J16" s="7" t="s">
        <v>340</v>
      </c>
    </row>
    <row r="17" spans="1:10" ht="30" x14ac:dyDescent="0.25">
      <c r="A17" s="5" t="s">
        <v>537</v>
      </c>
      <c r="B17" s="5" t="s">
        <v>569</v>
      </c>
      <c r="C17" s="5" t="s">
        <v>14</v>
      </c>
      <c r="D17" s="5" t="s">
        <v>698</v>
      </c>
      <c r="E17" s="5" t="s">
        <v>699</v>
      </c>
      <c r="F17" s="7" t="s">
        <v>638</v>
      </c>
      <c r="G17" s="7">
        <v>2</v>
      </c>
      <c r="H17" s="10">
        <v>700000</v>
      </c>
      <c r="I17" s="8" t="s">
        <v>339</v>
      </c>
      <c r="J17" s="7" t="s">
        <v>340</v>
      </c>
    </row>
    <row r="18" spans="1:10" ht="30" x14ac:dyDescent="0.25">
      <c r="A18" s="5" t="s">
        <v>537</v>
      </c>
      <c r="B18" s="5" t="s">
        <v>569</v>
      </c>
      <c r="C18" s="5" t="s">
        <v>14</v>
      </c>
      <c r="D18" s="5" t="s">
        <v>700</v>
      </c>
      <c r="E18" s="5" t="s">
        <v>701</v>
      </c>
      <c r="F18" s="7" t="s">
        <v>638</v>
      </c>
      <c r="G18" s="7">
        <v>1</v>
      </c>
      <c r="H18" s="10">
        <v>80000</v>
      </c>
      <c r="I18" s="8" t="s">
        <v>339</v>
      </c>
      <c r="J18" s="7" t="s">
        <v>340</v>
      </c>
    </row>
    <row r="19" spans="1:10" ht="30" x14ac:dyDescent="0.25">
      <c r="A19" s="5" t="s">
        <v>537</v>
      </c>
      <c r="B19" s="5" t="s">
        <v>569</v>
      </c>
      <c r="C19" s="5" t="s">
        <v>14</v>
      </c>
      <c r="D19" s="5" t="s">
        <v>702</v>
      </c>
      <c r="E19" s="5" t="s">
        <v>703</v>
      </c>
      <c r="F19" s="7" t="s">
        <v>638</v>
      </c>
      <c r="G19" s="7">
        <v>3</v>
      </c>
      <c r="H19" s="10">
        <v>2400000</v>
      </c>
      <c r="I19" s="8" t="s">
        <v>339</v>
      </c>
      <c r="J19" s="7" t="s">
        <v>340</v>
      </c>
    </row>
    <row r="20" spans="1:10" ht="30" x14ac:dyDescent="0.25">
      <c r="A20" s="5" t="s">
        <v>537</v>
      </c>
      <c r="B20" s="5" t="s">
        <v>569</v>
      </c>
      <c r="C20" s="5" t="s">
        <v>14</v>
      </c>
      <c r="D20" s="5" t="s">
        <v>708</v>
      </c>
      <c r="E20" s="5" t="s">
        <v>709</v>
      </c>
      <c r="F20" s="7" t="s">
        <v>638</v>
      </c>
      <c r="G20" s="7">
        <v>1</v>
      </c>
      <c r="H20" s="10">
        <v>50000</v>
      </c>
      <c r="I20" s="8" t="s">
        <v>339</v>
      </c>
      <c r="J20" s="7" t="s">
        <v>340</v>
      </c>
    </row>
    <row r="21" spans="1:10" ht="30" x14ac:dyDescent="0.25">
      <c r="A21" s="5" t="s">
        <v>537</v>
      </c>
      <c r="B21" s="5" t="s">
        <v>569</v>
      </c>
      <c r="C21" s="5" t="s">
        <v>14</v>
      </c>
      <c r="D21" s="5" t="s">
        <v>710</v>
      </c>
      <c r="E21" s="5" t="s">
        <v>711</v>
      </c>
      <c r="F21" s="7" t="s">
        <v>638</v>
      </c>
      <c r="G21" s="7">
        <v>12</v>
      </c>
      <c r="H21" s="10">
        <v>1200000</v>
      </c>
      <c r="I21" s="8" t="s">
        <v>339</v>
      </c>
      <c r="J21" s="7" t="s">
        <v>340</v>
      </c>
    </row>
    <row r="22" spans="1:10" ht="30" x14ac:dyDescent="0.25">
      <c r="A22" s="5" t="s">
        <v>537</v>
      </c>
      <c r="B22" s="5" t="s">
        <v>569</v>
      </c>
      <c r="C22" s="5" t="s">
        <v>14</v>
      </c>
      <c r="D22" s="5" t="s">
        <v>719</v>
      </c>
      <c r="E22" s="5" t="s">
        <v>720</v>
      </c>
      <c r="F22" s="7" t="s">
        <v>721</v>
      </c>
      <c r="G22" s="7">
        <v>3</v>
      </c>
      <c r="H22" s="10">
        <v>60000</v>
      </c>
      <c r="I22" s="8" t="s">
        <v>339</v>
      </c>
      <c r="J22" s="7" t="s">
        <v>340</v>
      </c>
    </row>
    <row r="23" spans="1:10" ht="45" x14ac:dyDescent="0.25">
      <c r="A23" s="5" t="s">
        <v>537</v>
      </c>
      <c r="B23" s="5" t="s">
        <v>569</v>
      </c>
      <c r="C23" s="5" t="s">
        <v>14</v>
      </c>
      <c r="D23" s="5" t="s">
        <v>724</v>
      </c>
      <c r="E23" s="5" t="s">
        <v>725</v>
      </c>
      <c r="F23" s="7" t="s">
        <v>638</v>
      </c>
      <c r="G23" s="7">
        <v>5</v>
      </c>
      <c r="H23" s="10">
        <v>750000</v>
      </c>
      <c r="I23" s="8" t="s">
        <v>339</v>
      </c>
      <c r="J23" s="7" t="s">
        <v>340</v>
      </c>
    </row>
    <row r="24" spans="1:10" ht="60" x14ac:dyDescent="0.25">
      <c r="A24" s="5" t="s">
        <v>537</v>
      </c>
      <c r="B24" s="5" t="s">
        <v>569</v>
      </c>
      <c r="C24" s="5" t="s">
        <v>14</v>
      </c>
      <c r="D24" s="5" t="s">
        <v>726</v>
      </c>
      <c r="E24" s="5" t="s">
        <v>727</v>
      </c>
      <c r="F24" s="7" t="s">
        <v>638</v>
      </c>
      <c r="G24" s="7">
        <v>1</v>
      </c>
      <c r="H24" s="10">
        <v>2000000</v>
      </c>
      <c r="I24" s="8" t="s">
        <v>339</v>
      </c>
      <c r="J24" s="7" t="s">
        <v>340</v>
      </c>
    </row>
    <row r="25" spans="1:10" ht="60" x14ac:dyDescent="0.25">
      <c r="A25" s="5" t="s">
        <v>537</v>
      </c>
      <c r="B25" s="5" t="s">
        <v>569</v>
      </c>
      <c r="C25" s="5" t="s">
        <v>14</v>
      </c>
      <c r="D25" s="5" t="s">
        <v>726</v>
      </c>
      <c r="E25" s="5" t="s">
        <v>728</v>
      </c>
      <c r="F25" s="7" t="s">
        <v>638</v>
      </c>
      <c r="G25" s="7">
        <v>6</v>
      </c>
      <c r="H25" s="10">
        <v>18000000</v>
      </c>
      <c r="I25" s="8" t="s">
        <v>339</v>
      </c>
      <c r="J25" s="7" t="s">
        <v>340</v>
      </c>
    </row>
    <row r="26" spans="1:10" ht="30" x14ac:dyDescent="0.25">
      <c r="A26" s="5" t="s">
        <v>537</v>
      </c>
      <c r="B26" s="5" t="s">
        <v>569</v>
      </c>
      <c r="C26" s="5" t="s">
        <v>14</v>
      </c>
      <c r="D26" s="5" t="s">
        <v>726</v>
      </c>
      <c r="E26" s="5" t="s">
        <v>729</v>
      </c>
      <c r="F26" s="7" t="s">
        <v>430</v>
      </c>
      <c r="G26" s="7">
        <v>3</v>
      </c>
      <c r="H26" s="10">
        <v>3000000</v>
      </c>
      <c r="I26" s="8" t="s">
        <v>339</v>
      </c>
      <c r="J26" s="7" t="s">
        <v>340</v>
      </c>
    </row>
    <row r="27" spans="1:10" ht="30" x14ac:dyDescent="0.25">
      <c r="A27" s="5" t="s">
        <v>537</v>
      </c>
      <c r="B27" s="5" t="s">
        <v>569</v>
      </c>
      <c r="C27" s="5" t="s">
        <v>14</v>
      </c>
      <c r="D27" s="5" t="s">
        <v>730</v>
      </c>
      <c r="E27" s="5" t="s">
        <v>731</v>
      </c>
      <c r="F27" s="7" t="s">
        <v>638</v>
      </c>
      <c r="G27" s="7">
        <v>7</v>
      </c>
      <c r="H27" s="10">
        <v>6300000</v>
      </c>
      <c r="I27" s="8" t="s">
        <v>339</v>
      </c>
      <c r="J27" s="7" t="s">
        <v>340</v>
      </c>
    </row>
    <row r="28" spans="1:10" ht="30" x14ac:dyDescent="0.25">
      <c r="A28" s="5" t="s">
        <v>537</v>
      </c>
      <c r="B28" s="5" t="s">
        <v>569</v>
      </c>
      <c r="C28" s="5" t="s">
        <v>14</v>
      </c>
      <c r="D28" s="5" t="s">
        <v>732</v>
      </c>
      <c r="E28" s="5" t="s">
        <v>733</v>
      </c>
      <c r="F28" s="7" t="s">
        <v>638</v>
      </c>
      <c r="G28" s="7">
        <v>39</v>
      </c>
      <c r="H28" s="10">
        <v>1248000</v>
      </c>
      <c r="I28" s="8" t="s">
        <v>339</v>
      </c>
      <c r="J28" s="7" t="s">
        <v>340</v>
      </c>
    </row>
    <row r="29" spans="1:10" ht="30" x14ac:dyDescent="0.25">
      <c r="A29" s="5" t="s">
        <v>537</v>
      </c>
      <c r="B29" s="5" t="s">
        <v>569</v>
      </c>
      <c r="C29" s="5" t="s">
        <v>14</v>
      </c>
      <c r="D29" s="5" t="s">
        <v>734</v>
      </c>
      <c r="E29" s="5" t="s">
        <v>735</v>
      </c>
      <c r="F29" s="7" t="s">
        <v>638</v>
      </c>
      <c r="G29" s="7">
        <v>720</v>
      </c>
      <c r="H29" s="10">
        <v>250000</v>
      </c>
      <c r="I29" s="8" t="s">
        <v>339</v>
      </c>
      <c r="J29" s="7" t="s">
        <v>340</v>
      </c>
    </row>
    <row r="30" spans="1:10" ht="30" x14ac:dyDescent="0.25">
      <c r="A30" s="5" t="s">
        <v>537</v>
      </c>
      <c r="B30" s="5" t="s">
        <v>569</v>
      </c>
      <c r="C30" s="5" t="s">
        <v>14</v>
      </c>
      <c r="D30" s="5" t="s">
        <v>736</v>
      </c>
      <c r="E30" s="5" t="s">
        <v>737</v>
      </c>
      <c r="F30" s="7" t="s">
        <v>638</v>
      </c>
      <c r="G30" s="7">
        <v>20</v>
      </c>
      <c r="H30" s="10">
        <v>540000</v>
      </c>
      <c r="I30" s="8" t="s">
        <v>339</v>
      </c>
      <c r="J30" s="7" t="s">
        <v>340</v>
      </c>
    </row>
    <row r="31" spans="1:10" ht="30" x14ac:dyDescent="0.25">
      <c r="A31" s="5" t="s">
        <v>537</v>
      </c>
      <c r="B31" s="5" t="s">
        <v>773</v>
      </c>
      <c r="C31" s="5" t="s">
        <v>14</v>
      </c>
      <c r="D31" s="5" t="s">
        <v>823</v>
      </c>
      <c r="E31" s="5" t="s">
        <v>824</v>
      </c>
      <c r="F31" s="7" t="s">
        <v>638</v>
      </c>
      <c r="G31" s="7">
        <v>1</v>
      </c>
      <c r="H31" s="10">
        <v>2376980</v>
      </c>
      <c r="I31" s="8" t="s">
        <v>344</v>
      </c>
      <c r="J31" s="7" t="s">
        <v>340</v>
      </c>
    </row>
    <row r="32" spans="1:10" ht="60" x14ac:dyDescent="0.25">
      <c r="A32" s="5" t="s">
        <v>537</v>
      </c>
      <c r="B32" s="5" t="s">
        <v>773</v>
      </c>
      <c r="C32" s="5" t="s">
        <v>14</v>
      </c>
      <c r="D32" s="5" t="s">
        <v>825</v>
      </c>
      <c r="E32" s="5" t="s">
        <v>826</v>
      </c>
      <c r="F32" s="7" t="s">
        <v>638</v>
      </c>
      <c r="G32" s="7">
        <v>1</v>
      </c>
      <c r="H32" s="10">
        <v>8101200</v>
      </c>
      <c r="I32" s="8" t="s">
        <v>344</v>
      </c>
      <c r="J32" s="7" t="s">
        <v>340</v>
      </c>
    </row>
    <row r="33" spans="1:10" ht="30" x14ac:dyDescent="0.25">
      <c r="A33" s="5" t="s">
        <v>537</v>
      </c>
      <c r="B33" s="5" t="s">
        <v>773</v>
      </c>
      <c r="C33" s="5" t="s">
        <v>14</v>
      </c>
      <c r="D33" s="5" t="s">
        <v>827</v>
      </c>
      <c r="E33" s="5" t="s">
        <v>828</v>
      </c>
      <c r="F33" s="7" t="s">
        <v>638</v>
      </c>
      <c r="G33" s="7">
        <v>1</v>
      </c>
      <c r="H33" s="10">
        <v>16328000</v>
      </c>
      <c r="I33" s="8" t="s">
        <v>344</v>
      </c>
      <c r="J33" s="7" t="s">
        <v>340</v>
      </c>
    </row>
    <row r="34" spans="1:10" ht="30" x14ac:dyDescent="0.25">
      <c r="A34" s="5" t="s">
        <v>537</v>
      </c>
      <c r="B34" s="5" t="s">
        <v>773</v>
      </c>
      <c r="C34" s="5" t="s">
        <v>14</v>
      </c>
      <c r="D34" s="5" t="s">
        <v>829</v>
      </c>
      <c r="E34" s="5" t="s">
        <v>830</v>
      </c>
      <c r="F34" s="7" t="s">
        <v>638</v>
      </c>
      <c r="G34" s="7">
        <v>2</v>
      </c>
      <c r="H34" s="10">
        <v>16101920</v>
      </c>
      <c r="I34" s="8" t="s">
        <v>344</v>
      </c>
      <c r="J34" s="7" t="s">
        <v>340</v>
      </c>
    </row>
    <row r="35" spans="1:10" ht="45" x14ac:dyDescent="0.25">
      <c r="A35" s="5" t="s">
        <v>537</v>
      </c>
      <c r="B35" s="5" t="s">
        <v>773</v>
      </c>
      <c r="C35" s="5" t="s">
        <v>14</v>
      </c>
      <c r="D35" s="5" t="s">
        <v>831</v>
      </c>
      <c r="E35" s="5" t="s">
        <v>832</v>
      </c>
      <c r="F35" s="7" t="s">
        <v>638</v>
      </c>
      <c r="G35" s="7">
        <v>1</v>
      </c>
      <c r="H35" s="10">
        <v>24806000</v>
      </c>
      <c r="I35" s="8" t="s">
        <v>344</v>
      </c>
      <c r="J35" s="7" t="s">
        <v>340</v>
      </c>
    </row>
    <row r="36" spans="1:10" ht="45" x14ac:dyDescent="0.25">
      <c r="A36" s="5" t="s">
        <v>537</v>
      </c>
      <c r="B36" s="5" t="s">
        <v>773</v>
      </c>
      <c r="C36" s="5" t="s">
        <v>14</v>
      </c>
      <c r="D36" s="5" t="s">
        <v>831</v>
      </c>
      <c r="E36" s="5" t="s">
        <v>833</v>
      </c>
      <c r="F36" s="7" t="s">
        <v>638</v>
      </c>
      <c r="G36" s="7">
        <v>1</v>
      </c>
      <c r="H36" s="10">
        <v>23560200</v>
      </c>
      <c r="I36" s="8" t="s">
        <v>344</v>
      </c>
      <c r="J36" s="7" t="s">
        <v>340</v>
      </c>
    </row>
    <row r="37" spans="1:10" ht="30" x14ac:dyDescent="0.25">
      <c r="A37" s="5" t="s">
        <v>537</v>
      </c>
      <c r="B37" s="5" t="s">
        <v>773</v>
      </c>
      <c r="C37" s="5" t="s">
        <v>14</v>
      </c>
      <c r="D37" s="5" t="s">
        <v>825</v>
      </c>
      <c r="E37" s="5" t="s">
        <v>834</v>
      </c>
      <c r="F37" s="7" t="s">
        <v>638</v>
      </c>
      <c r="G37" s="7">
        <v>1</v>
      </c>
      <c r="H37" s="10">
        <v>2001000</v>
      </c>
      <c r="I37" s="8" t="s">
        <v>344</v>
      </c>
      <c r="J37" s="7" t="s">
        <v>340</v>
      </c>
    </row>
    <row r="38" spans="1:10" ht="30" x14ac:dyDescent="0.25">
      <c r="A38" s="5" t="s">
        <v>537</v>
      </c>
      <c r="B38" s="5" t="s">
        <v>569</v>
      </c>
      <c r="C38" s="5" t="s">
        <v>14</v>
      </c>
      <c r="D38" s="5" t="s">
        <v>848</v>
      </c>
      <c r="E38" s="5" t="s">
        <v>598</v>
      </c>
      <c r="F38" s="7" t="s">
        <v>849</v>
      </c>
      <c r="G38" s="7">
        <v>4</v>
      </c>
      <c r="H38" s="10">
        <v>4000000</v>
      </c>
      <c r="I38" s="8" t="s">
        <v>339</v>
      </c>
      <c r="J38" s="7" t="s">
        <v>340</v>
      </c>
    </row>
  </sheetData>
  <mergeCells count="2">
    <mergeCell ref="A1:J1"/>
    <mergeCell ref="A2:J2"/>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113"/>
  <sheetViews>
    <sheetView topLeftCell="A92" zoomScale="54" zoomScaleNormal="54" workbookViewId="0">
      <selection activeCell="F20" sqref="F20"/>
    </sheetView>
  </sheetViews>
  <sheetFormatPr baseColWidth="10" defaultRowHeight="15" x14ac:dyDescent="0.25"/>
  <cols>
    <col min="1" max="3" width="20.5703125" customWidth="1"/>
    <col min="4" max="5" width="50.5703125" customWidth="1"/>
    <col min="6" max="7" width="20.5703125" customWidth="1"/>
    <col min="8" max="8" width="25.5703125" customWidth="1"/>
    <col min="9" max="10" width="20.5703125" customWidth="1"/>
  </cols>
  <sheetData>
    <row r="1" spans="1:10" x14ac:dyDescent="0.25">
      <c r="A1" s="587" t="s">
        <v>0</v>
      </c>
      <c r="B1" s="592"/>
      <c r="C1" s="592"/>
      <c r="D1" s="592"/>
      <c r="E1" s="592"/>
      <c r="F1" s="592"/>
      <c r="G1" s="592"/>
      <c r="H1" s="592"/>
      <c r="I1" s="592"/>
      <c r="J1" s="592"/>
    </row>
    <row r="2" spans="1:10" x14ac:dyDescent="0.25">
      <c r="A2" s="587" t="s">
        <v>1</v>
      </c>
      <c r="B2" s="592"/>
      <c r="C2" s="592"/>
      <c r="D2" s="592"/>
      <c r="E2" s="592"/>
      <c r="F2" s="592"/>
      <c r="G2" s="592"/>
      <c r="H2" s="592"/>
      <c r="I2" s="592"/>
      <c r="J2" s="592"/>
    </row>
    <row r="3" spans="1:10" ht="30" x14ac:dyDescent="0.25">
      <c r="A3" s="1" t="s">
        <v>2</v>
      </c>
      <c r="B3" s="2" t="s">
        <v>3</v>
      </c>
      <c r="C3" s="2" t="s">
        <v>4</v>
      </c>
      <c r="D3" s="2" t="s">
        <v>5</v>
      </c>
      <c r="E3" s="2" t="s">
        <v>6</v>
      </c>
      <c r="F3" s="2" t="s">
        <v>7</v>
      </c>
      <c r="G3" s="2" t="s">
        <v>8</v>
      </c>
      <c r="H3" s="9" t="s">
        <v>9</v>
      </c>
      <c r="I3" s="3" t="s">
        <v>316</v>
      </c>
      <c r="J3" s="2" t="s">
        <v>10</v>
      </c>
    </row>
    <row r="4" spans="1:10" ht="105" x14ac:dyDescent="0.25">
      <c r="A4" s="5" t="s">
        <v>37</v>
      </c>
      <c r="B4" s="5" t="s">
        <v>13</v>
      </c>
      <c r="C4" s="5" t="s">
        <v>14</v>
      </c>
      <c r="D4" s="5" t="s">
        <v>29</v>
      </c>
      <c r="E4" s="5" t="s">
        <v>30</v>
      </c>
      <c r="F4" s="7" t="s">
        <v>17</v>
      </c>
      <c r="G4" s="7">
        <v>4</v>
      </c>
      <c r="H4" s="10">
        <v>360000</v>
      </c>
      <c r="I4" s="8" t="s">
        <v>339</v>
      </c>
      <c r="J4" s="7" t="s">
        <v>536</v>
      </c>
    </row>
    <row r="5" spans="1:10" ht="30" x14ac:dyDescent="0.25">
      <c r="A5" s="5" t="s">
        <v>46</v>
      </c>
      <c r="B5" s="5" t="s">
        <v>77</v>
      </c>
      <c r="C5" s="5" t="s">
        <v>14</v>
      </c>
      <c r="D5" s="5" t="s">
        <v>51</v>
      </c>
      <c r="E5" s="5" t="s">
        <v>48</v>
      </c>
      <c r="F5" s="7" t="s">
        <v>49</v>
      </c>
      <c r="G5" s="7">
        <v>18</v>
      </c>
      <c r="H5" s="10" t="s">
        <v>76</v>
      </c>
      <c r="I5" s="8" t="s">
        <v>341</v>
      </c>
      <c r="J5" s="7" t="s">
        <v>40</v>
      </c>
    </row>
    <row r="6" spans="1:10" ht="30" x14ac:dyDescent="0.25">
      <c r="A6" s="5" t="s">
        <v>46</v>
      </c>
      <c r="B6" s="5" t="s">
        <v>77</v>
      </c>
      <c r="C6" s="5" t="s">
        <v>14</v>
      </c>
      <c r="D6" s="5" t="s">
        <v>71</v>
      </c>
      <c r="E6" s="5" t="s">
        <v>48</v>
      </c>
      <c r="F6" s="7" t="s">
        <v>72</v>
      </c>
      <c r="G6" s="7"/>
      <c r="H6" s="10" t="s">
        <v>76</v>
      </c>
      <c r="I6" s="8" t="s">
        <v>341</v>
      </c>
      <c r="J6" s="7" t="s">
        <v>40</v>
      </c>
    </row>
    <row r="7" spans="1:10" ht="45" x14ac:dyDescent="0.25">
      <c r="A7" s="5" t="s">
        <v>79</v>
      </c>
      <c r="B7" s="5" t="s">
        <v>81</v>
      </c>
      <c r="C7" s="5" t="s">
        <v>14</v>
      </c>
      <c r="D7" s="5" t="s">
        <v>84</v>
      </c>
      <c r="E7" s="5" t="s">
        <v>85</v>
      </c>
      <c r="F7" s="7" t="s">
        <v>86</v>
      </c>
      <c r="G7" s="7" t="s">
        <v>123</v>
      </c>
      <c r="H7" s="10" t="s">
        <v>76</v>
      </c>
      <c r="I7" s="8" t="s">
        <v>339</v>
      </c>
      <c r="J7" s="7" t="s">
        <v>40</v>
      </c>
    </row>
    <row r="8" spans="1:10" ht="60" x14ac:dyDescent="0.25">
      <c r="A8" s="5" t="s">
        <v>79</v>
      </c>
      <c r="B8" s="5" t="s">
        <v>81</v>
      </c>
      <c r="C8" s="5" t="s">
        <v>14</v>
      </c>
      <c r="D8" s="5" t="s">
        <v>100</v>
      </c>
      <c r="E8" s="5" t="s">
        <v>101</v>
      </c>
      <c r="F8" s="7" t="s">
        <v>102</v>
      </c>
      <c r="G8" s="7">
        <v>1</v>
      </c>
      <c r="H8" s="10" t="s">
        <v>76</v>
      </c>
      <c r="I8" s="8" t="s">
        <v>339</v>
      </c>
      <c r="J8" s="7" t="s">
        <v>40</v>
      </c>
    </row>
    <row r="9" spans="1:10" ht="45" x14ac:dyDescent="0.25">
      <c r="A9" s="5" t="s">
        <v>79</v>
      </c>
      <c r="B9" s="5" t="s">
        <v>81</v>
      </c>
      <c r="C9" s="5" t="s">
        <v>14</v>
      </c>
      <c r="D9" s="5" t="s">
        <v>103</v>
      </c>
      <c r="E9" s="5" t="s">
        <v>104</v>
      </c>
      <c r="F9" s="7" t="s">
        <v>105</v>
      </c>
      <c r="G9" s="7">
        <v>1</v>
      </c>
      <c r="H9" s="10" t="s">
        <v>76</v>
      </c>
      <c r="I9" s="8" t="s">
        <v>339</v>
      </c>
      <c r="J9" s="7" t="s">
        <v>40</v>
      </c>
    </row>
    <row r="10" spans="1:10" ht="90" x14ac:dyDescent="0.25">
      <c r="A10" s="5" t="s">
        <v>139</v>
      </c>
      <c r="B10" s="5" t="s">
        <v>140</v>
      </c>
      <c r="C10" s="5" t="s">
        <v>20</v>
      </c>
      <c r="D10" s="5" t="s">
        <v>141</v>
      </c>
      <c r="E10" s="5" t="s">
        <v>143</v>
      </c>
      <c r="F10" s="7" t="s">
        <v>39</v>
      </c>
      <c r="G10" s="7" t="s">
        <v>123</v>
      </c>
      <c r="H10" s="10" t="s">
        <v>76</v>
      </c>
      <c r="I10" s="8" t="s">
        <v>341</v>
      </c>
      <c r="J10" s="7" t="s">
        <v>40</v>
      </c>
    </row>
    <row r="11" spans="1:10" ht="150" x14ac:dyDescent="0.25">
      <c r="A11" s="5" t="s">
        <v>139</v>
      </c>
      <c r="B11" s="5" t="s">
        <v>140</v>
      </c>
      <c r="C11" s="5" t="s">
        <v>124</v>
      </c>
      <c r="D11" s="5" t="s">
        <v>142</v>
      </c>
      <c r="E11" s="5" t="s">
        <v>143</v>
      </c>
      <c r="F11" s="7" t="s">
        <v>39</v>
      </c>
      <c r="G11" s="7" t="s">
        <v>123</v>
      </c>
      <c r="H11" s="10" t="s">
        <v>76</v>
      </c>
      <c r="I11" s="8" t="s">
        <v>341</v>
      </c>
      <c r="J11" s="7" t="s">
        <v>40</v>
      </c>
    </row>
    <row r="12" spans="1:10" ht="45" x14ac:dyDescent="0.25">
      <c r="A12" s="5" t="s">
        <v>144</v>
      </c>
      <c r="B12" s="5" t="s">
        <v>44</v>
      </c>
      <c r="C12" s="5" t="s">
        <v>14</v>
      </c>
      <c r="D12" s="5" t="s">
        <v>152</v>
      </c>
      <c r="E12" s="5" t="s">
        <v>148</v>
      </c>
      <c r="F12" s="7" t="s">
        <v>156</v>
      </c>
      <c r="G12" s="7" t="s">
        <v>154</v>
      </c>
      <c r="H12" s="10" t="s">
        <v>76</v>
      </c>
      <c r="I12" s="8" t="s">
        <v>341</v>
      </c>
      <c r="J12" s="7" t="s">
        <v>40</v>
      </c>
    </row>
    <row r="13" spans="1:10" ht="45" x14ac:dyDescent="0.25">
      <c r="A13" s="5" t="s">
        <v>144</v>
      </c>
      <c r="B13" s="5" t="s">
        <v>44</v>
      </c>
      <c r="C13" s="5" t="s">
        <v>14</v>
      </c>
      <c r="D13" s="5" t="s">
        <v>152</v>
      </c>
      <c r="E13" s="5" t="s">
        <v>149</v>
      </c>
      <c r="F13" s="7" t="s">
        <v>157</v>
      </c>
      <c r="G13" s="7" t="s">
        <v>154</v>
      </c>
      <c r="H13" s="10">
        <v>16616720</v>
      </c>
      <c r="I13" s="8" t="s">
        <v>341</v>
      </c>
      <c r="J13" s="7" t="s">
        <v>40</v>
      </c>
    </row>
    <row r="14" spans="1:10" ht="45" x14ac:dyDescent="0.25">
      <c r="A14" s="5" t="s">
        <v>144</v>
      </c>
      <c r="B14" s="5" t="s">
        <v>44</v>
      </c>
      <c r="C14" s="5" t="s">
        <v>14</v>
      </c>
      <c r="D14" s="5" t="s">
        <v>152</v>
      </c>
      <c r="E14" s="5" t="s">
        <v>151</v>
      </c>
      <c r="F14" s="7" t="s">
        <v>158</v>
      </c>
      <c r="G14" s="7" t="s">
        <v>154</v>
      </c>
      <c r="H14" s="10">
        <v>21362000</v>
      </c>
      <c r="I14" s="8" t="s">
        <v>341</v>
      </c>
      <c r="J14" s="7" t="s">
        <v>40</v>
      </c>
    </row>
    <row r="15" spans="1:10" ht="135" x14ac:dyDescent="0.25">
      <c r="A15" s="5" t="s">
        <v>144</v>
      </c>
      <c r="B15" s="5" t="s">
        <v>44</v>
      </c>
      <c r="C15" s="5" t="s">
        <v>14</v>
      </c>
      <c r="D15" s="5" t="s">
        <v>159</v>
      </c>
      <c r="E15" s="5" t="s">
        <v>160</v>
      </c>
      <c r="F15" s="7" t="s">
        <v>161</v>
      </c>
      <c r="G15" s="7" t="s">
        <v>162</v>
      </c>
      <c r="H15" s="10">
        <v>48970161</v>
      </c>
      <c r="I15" s="8" t="s">
        <v>341</v>
      </c>
      <c r="J15" s="7" t="s">
        <v>40</v>
      </c>
    </row>
    <row r="16" spans="1:10" ht="60" x14ac:dyDescent="0.25">
      <c r="A16" s="5" t="s">
        <v>144</v>
      </c>
      <c r="B16" s="5" t="s">
        <v>44</v>
      </c>
      <c r="C16" s="5" t="s">
        <v>14</v>
      </c>
      <c r="D16" s="5" t="s">
        <v>342</v>
      </c>
      <c r="E16" s="5" t="s">
        <v>343</v>
      </c>
      <c r="F16" s="7" t="s">
        <v>170</v>
      </c>
      <c r="G16" s="7" t="s">
        <v>273</v>
      </c>
      <c r="H16" s="10" t="s">
        <v>76</v>
      </c>
      <c r="I16" s="8" t="s">
        <v>344</v>
      </c>
      <c r="J16" s="7" t="s">
        <v>40</v>
      </c>
    </row>
    <row r="17" spans="1:10" ht="45" x14ac:dyDescent="0.25">
      <c r="A17" s="5" t="s">
        <v>144</v>
      </c>
      <c r="B17" s="5" t="s">
        <v>44</v>
      </c>
      <c r="C17" s="5" t="s">
        <v>14</v>
      </c>
      <c r="D17" s="5" t="s">
        <v>215</v>
      </c>
      <c r="E17" s="5" t="s">
        <v>188</v>
      </c>
      <c r="F17" s="7" t="s">
        <v>199</v>
      </c>
      <c r="G17" s="7">
        <v>100000</v>
      </c>
      <c r="H17" s="10">
        <v>70000000</v>
      </c>
      <c r="I17" s="8" t="s">
        <v>341</v>
      </c>
      <c r="J17" s="7" t="s">
        <v>40</v>
      </c>
    </row>
    <row r="18" spans="1:10" ht="45" x14ac:dyDescent="0.25">
      <c r="A18" s="5" t="s">
        <v>144</v>
      </c>
      <c r="B18" s="5" t="s">
        <v>44</v>
      </c>
      <c r="C18" s="5" t="s">
        <v>14</v>
      </c>
      <c r="D18" s="5" t="s">
        <v>215</v>
      </c>
      <c r="E18" s="5" t="s">
        <v>207</v>
      </c>
      <c r="F18" s="7" t="s">
        <v>39</v>
      </c>
      <c r="G18" s="7">
        <v>20</v>
      </c>
      <c r="H18" s="10">
        <v>5000000</v>
      </c>
      <c r="I18" s="8" t="s">
        <v>341</v>
      </c>
      <c r="J18" s="7" t="s">
        <v>40</v>
      </c>
    </row>
    <row r="19" spans="1:10" ht="45" x14ac:dyDescent="0.25">
      <c r="A19" s="5" t="s">
        <v>144</v>
      </c>
      <c r="B19" s="5" t="s">
        <v>44</v>
      </c>
      <c r="C19" s="5" t="s">
        <v>14</v>
      </c>
      <c r="D19" s="5" t="s">
        <v>208</v>
      </c>
      <c r="E19" s="5" t="s">
        <v>209</v>
      </c>
      <c r="F19" s="7" t="s">
        <v>210</v>
      </c>
      <c r="G19" s="7" t="s">
        <v>123</v>
      </c>
      <c r="H19" s="10" t="s">
        <v>76</v>
      </c>
      <c r="I19" s="8" t="s">
        <v>341</v>
      </c>
      <c r="J19" s="7" t="s">
        <v>40</v>
      </c>
    </row>
    <row r="20" spans="1:10" ht="45" x14ac:dyDescent="0.25">
      <c r="A20" s="5" t="s">
        <v>144</v>
      </c>
      <c r="B20" s="5" t="s">
        <v>44</v>
      </c>
      <c r="C20" s="5" t="s">
        <v>14</v>
      </c>
      <c r="D20" s="5" t="s">
        <v>211</v>
      </c>
      <c r="E20" s="5" t="s">
        <v>209</v>
      </c>
      <c r="F20" s="7" t="s">
        <v>210</v>
      </c>
      <c r="G20" s="7" t="s">
        <v>123</v>
      </c>
      <c r="H20" s="10" t="s">
        <v>76</v>
      </c>
      <c r="I20" s="8" t="s">
        <v>341</v>
      </c>
      <c r="J20" s="7" t="s">
        <v>40</v>
      </c>
    </row>
    <row r="21" spans="1:10" ht="45" x14ac:dyDescent="0.25">
      <c r="A21" s="5" t="s">
        <v>144</v>
      </c>
      <c r="B21" s="5" t="s">
        <v>44</v>
      </c>
      <c r="C21" s="5" t="s">
        <v>14</v>
      </c>
      <c r="D21" s="5" t="s">
        <v>212</v>
      </c>
      <c r="E21" s="5" t="s">
        <v>209</v>
      </c>
      <c r="F21" s="7" t="s">
        <v>210</v>
      </c>
      <c r="G21" s="7" t="s">
        <v>123</v>
      </c>
      <c r="H21" s="10" t="s">
        <v>76</v>
      </c>
      <c r="I21" s="8" t="s">
        <v>341</v>
      </c>
      <c r="J21" s="7" t="s">
        <v>40</v>
      </c>
    </row>
    <row r="22" spans="1:10" ht="45" x14ac:dyDescent="0.25">
      <c r="A22" s="5" t="s">
        <v>144</v>
      </c>
      <c r="B22" s="5" t="s">
        <v>44</v>
      </c>
      <c r="C22" s="5" t="s">
        <v>14</v>
      </c>
      <c r="D22" s="5" t="s">
        <v>213</v>
      </c>
      <c r="E22" s="5" t="s">
        <v>214</v>
      </c>
      <c r="F22" s="7" t="s">
        <v>39</v>
      </c>
      <c r="G22" s="7" t="s">
        <v>123</v>
      </c>
      <c r="H22" s="10" t="s">
        <v>76</v>
      </c>
      <c r="I22" s="8" t="s">
        <v>341</v>
      </c>
      <c r="J22" s="7" t="s">
        <v>40</v>
      </c>
    </row>
    <row r="23" spans="1:10" ht="45" x14ac:dyDescent="0.25">
      <c r="A23" s="5" t="s">
        <v>144</v>
      </c>
      <c r="B23" s="5" t="s">
        <v>44</v>
      </c>
      <c r="C23" s="5" t="s">
        <v>14</v>
      </c>
      <c r="D23" s="5" t="s">
        <v>216</v>
      </c>
      <c r="E23" s="5" t="s">
        <v>217</v>
      </c>
      <c r="F23" s="7" t="s">
        <v>218</v>
      </c>
      <c r="G23" s="7" t="s">
        <v>123</v>
      </c>
      <c r="H23" s="10" t="s">
        <v>219</v>
      </c>
      <c r="I23" s="8" t="s">
        <v>344</v>
      </c>
      <c r="J23" s="7" t="s">
        <v>40</v>
      </c>
    </row>
    <row r="24" spans="1:10" ht="60" x14ac:dyDescent="0.25">
      <c r="A24" s="5" t="s">
        <v>144</v>
      </c>
      <c r="B24" s="5" t="s">
        <v>44</v>
      </c>
      <c r="C24" s="5" t="s">
        <v>14</v>
      </c>
      <c r="D24" s="5" t="s">
        <v>220</v>
      </c>
      <c r="E24" s="5" t="s">
        <v>221</v>
      </c>
      <c r="F24" s="7" t="s">
        <v>39</v>
      </c>
      <c r="G24" s="7" t="s">
        <v>123</v>
      </c>
      <c r="H24" s="10" t="s">
        <v>76</v>
      </c>
      <c r="I24" s="8" t="s">
        <v>344</v>
      </c>
      <c r="J24" s="7" t="s">
        <v>40</v>
      </c>
    </row>
    <row r="25" spans="1:10" ht="75" x14ac:dyDescent="0.25">
      <c r="A25" s="5" t="s">
        <v>144</v>
      </c>
      <c r="B25" s="5" t="s">
        <v>44</v>
      </c>
      <c r="C25" s="5" t="s">
        <v>14</v>
      </c>
      <c r="D25" s="5" t="s">
        <v>222</v>
      </c>
      <c r="E25" s="5" t="s">
        <v>223</v>
      </c>
      <c r="F25" s="7" t="s">
        <v>224</v>
      </c>
      <c r="G25" s="7" t="s">
        <v>225</v>
      </c>
      <c r="H25" s="10" t="s">
        <v>226</v>
      </c>
      <c r="I25" s="8" t="s">
        <v>344</v>
      </c>
      <c r="J25" s="7" t="s">
        <v>40</v>
      </c>
    </row>
    <row r="26" spans="1:10" ht="90" x14ac:dyDescent="0.25">
      <c r="A26" s="5" t="s">
        <v>144</v>
      </c>
      <c r="B26" s="5" t="s">
        <v>44</v>
      </c>
      <c r="C26" s="5" t="s">
        <v>14</v>
      </c>
      <c r="D26" s="5" t="s">
        <v>227</v>
      </c>
      <c r="E26" s="5" t="s">
        <v>228</v>
      </c>
      <c r="F26" s="7" t="s">
        <v>229</v>
      </c>
      <c r="G26" s="7" t="s">
        <v>123</v>
      </c>
      <c r="H26" s="10" t="s">
        <v>230</v>
      </c>
      <c r="I26" s="8" t="s">
        <v>344</v>
      </c>
      <c r="J26" s="7" t="s">
        <v>40</v>
      </c>
    </row>
    <row r="27" spans="1:10" ht="45" x14ac:dyDescent="0.25">
      <c r="A27" s="5" t="s">
        <v>144</v>
      </c>
      <c r="B27" s="5" t="s">
        <v>44</v>
      </c>
      <c r="C27" s="5" t="s">
        <v>14</v>
      </c>
      <c r="D27" s="5" t="s">
        <v>231</v>
      </c>
      <c r="E27" s="5" t="s">
        <v>232</v>
      </c>
      <c r="F27" s="7" t="s">
        <v>39</v>
      </c>
      <c r="G27" s="7" t="s">
        <v>123</v>
      </c>
      <c r="H27" s="10" t="s">
        <v>76</v>
      </c>
      <c r="I27" s="8" t="s">
        <v>339</v>
      </c>
      <c r="J27" s="7" t="s">
        <v>40</v>
      </c>
    </row>
    <row r="28" spans="1:10" ht="60" x14ac:dyDescent="0.25">
      <c r="A28" s="5" t="s">
        <v>144</v>
      </c>
      <c r="B28" s="5" t="s">
        <v>44</v>
      </c>
      <c r="C28" s="5" t="s">
        <v>20</v>
      </c>
      <c r="D28" s="5" t="s">
        <v>233</v>
      </c>
      <c r="E28" s="5" t="s">
        <v>234</v>
      </c>
      <c r="F28" s="7" t="s">
        <v>153</v>
      </c>
      <c r="G28" s="7" t="s">
        <v>235</v>
      </c>
      <c r="H28" s="10" t="s">
        <v>236</v>
      </c>
      <c r="I28" s="8" t="s">
        <v>339</v>
      </c>
      <c r="J28" s="7" t="s">
        <v>40</v>
      </c>
    </row>
    <row r="29" spans="1:10" ht="45" x14ac:dyDescent="0.25">
      <c r="A29" s="5" t="s">
        <v>144</v>
      </c>
      <c r="B29" s="5" t="s">
        <v>44</v>
      </c>
      <c r="C29" s="5" t="s">
        <v>20</v>
      </c>
      <c r="D29" s="5" t="s">
        <v>263</v>
      </c>
      <c r="E29" s="5" t="s">
        <v>237</v>
      </c>
      <c r="F29" s="7" t="s">
        <v>39</v>
      </c>
      <c r="G29" s="7" t="s">
        <v>123</v>
      </c>
      <c r="H29" s="10" t="s">
        <v>76</v>
      </c>
      <c r="I29" s="8" t="s">
        <v>339</v>
      </c>
      <c r="J29" s="7" t="s">
        <v>40</v>
      </c>
    </row>
    <row r="30" spans="1:10" ht="45" x14ac:dyDescent="0.25">
      <c r="A30" s="5" t="s">
        <v>144</v>
      </c>
      <c r="B30" s="5" t="s">
        <v>44</v>
      </c>
      <c r="C30" s="5" t="s">
        <v>20</v>
      </c>
      <c r="D30" s="5" t="s">
        <v>264</v>
      </c>
      <c r="E30" s="5" t="s">
        <v>238</v>
      </c>
      <c r="F30" s="7" t="s">
        <v>39</v>
      </c>
      <c r="G30" s="7" t="s">
        <v>123</v>
      </c>
      <c r="H30" s="10" t="s">
        <v>76</v>
      </c>
      <c r="I30" s="8" t="s">
        <v>339</v>
      </c>
      <c r="J30" s="7" t="s">
        <v>40</v>
      </c>
    </row>
    <row r="31" spans="1:10" ht="45" x14ac:dyDescent="0.25">
      <c r="A31" s="5" t="s">
        <v>144</v>
      </c>
      <c r="B31" s="5" t="s">
        <v>44</v>
      </c>
      <c r="C31" s="5" t="s">
        <v>20</v>
      </c>
      <c r="D31" s="5" t="s">
        <v>265</v>
      </c>
      <c r="E31" s="5" t="s">
        <v>87</v>
      </c>
      <c r="F31" s="7" t="s">
        <v>39</v>
      </c>
      <c r="G31" s="7" t="s">
        <v>123</v>
      </c>
      <c r="H31" s="10" t="s">
        <v>76</v>
      </c>
      <c r="I31" s="8" t="s">
        <v>339</v>
      </c>
      <c r="J31" s="7" t="s">
        <v>40</v>
      </c>
    </row>
    <row r="32" spans="1:10" ht="45" x14ac:dyDescent="0.25">
      <c r="A32" s="5" t="s">
        <v>144</v>
      </c>
      <c r="B32" s="5" t="s">
        <v>44</v>
      </c>
      <c r="C32" s="5" t="s">
        <v>20</v>
      </c>
      <c r="D32" s="5" t="s">
        <v>266</v>
      </c>
      <c r="E32" s="5" t="s">
        <v>239</v>
      </c>
      <c r="F32" s="7" t="s">
        <v>39</v>
      </c>
      <c r="G32" s="7" t="s">
        <v>123</v>
      </c>
      <c r="H32" s="10" t="s">
        <v>76</v>
      </c>
      <c r="I32" s="8" t="s">
        <v>339</v>
      </c>
      <c r="J32" s="7" t="s">
        <v>40</v>
      </c>
    </row>
    <row r="33" spans="1:10" ht="45" x14ac:dyDescent="0.25">
      <c r="A33" s="5" t="s">
        <v>144</v>
      </c>
      <c r="B33" s="5" t="s">
        <v>44</v>
      </c>
      <c r="C33" s="5" t="s">
        <v>20</v>
      </c>
      <c r="D33" s="5" t="s">
        <v>267</v>
      </c>
      <c r="E33" s="5" t="s">
        <v>240</v>
      </c>
      <c r="F33" s="7" t="s">
        <v>39</v>
      </c>
      <c r="G33" s="7" t="s">
        <v>123</v>
      </c>
      <c r="H33" s="10" t="s">
        <v>76</v>
      </c>
      <c r="I33" s="8" t="s">
        <v>339</v>
      </c>
      <c r="J33" s="7" t="s">
        <v>40</v>
      </c>
    </row>
    <row r="34" spans="1:10" ht="150" x14ac:dyDescent="0.25">
      <c r="A34" s="5" t="s">
        <v>144</v>
      </c>
      <c r="B34" s="5" t="s">
        <v>44</v>
      </c>
      <c r="C34" s="5" t="s">
        <v>20</v>
      </c>
      <c r="D34" s="5" t="s">
        <v>241</v>
      </c>
      <c r="E34" s="5" t="s">
        <v>242</v>
      </c>
      <c r="F34" s="7" t="s">
        <v>153</v>
      </c>
      <c r="G34" s="7" t="s">
        <v>243</v>
      </c>
      <c r="H34" s="10" t="s">
        <v>244</v>
      </c>
      <c r="I34" s="8" t="s">
        <v>344</v>
      </c>
      <c r="J34" s="7" t="s">
        <v>40</v>
      </c>
    </row>
    <row r="35" spans="1:10" ht="150" x14ac:dyDescent="0.25">
      <c r="A35" s="5" t="s">
        <v>144</v>
      </c>
      <c r="B35" s="5" t="s">
        <v>44</v>
      </c>
      <c r="C35" s="5" t="s">
        <v>20</v>
      </c>
      <c r="D35" s="5" t="s">
        <v>245</v>
      </c>
      <c r="E35" s="5" t="s">
        <v>246</v>
      </c>
      <c r="F35" s="7" t="s">
        <v>247</v>
      </c>
      <c r="G35" s="7" t="s">
        <v>171</v>
      </c>
      <c r="H35" s="10" t="s">
        <v>76</v>
      </c>
      <c r="I35" s="8" t="s">
        <v>344</v>
      </c>
      <c r="J35" s="7" t="s">
        <v>40</v>
      </c>
    </row>
    <row r="36" spans="1:10" ht="135" x14ac:dyDescent="0.25">
      <c r="A36" s="5" t="s">
        <v>144</v>
      </c>
      <c r="B36" s="5" t="s">
        <v>44</v>
      </c>
      <c r="C36" s="5" t="s">
        <v>20</v>
      </c>
      <c r="D36" s="5" t="s">
        <v>248</v>
      </c>
      <c r="E36" s="5" t="s">
        <v>249</v>
      </c>
      <c r="F36" s="7" t="s">
        <v>250</v>
      </c>
      <c r="G36" s="7" t="s">
        <v>251</v>
      </c>
      <c r="H36" s="10" t="s">
        <v>252</v>
      </c>
      <c r="I36" s="8" t="s">
        <v>341</v>
      </c>
      <c r="J36" s="7" t="s">
        <v>40</v>
      </c>
    </row>
    <row r="37" spans="1:10" ht="150" x14ac:dyDescent="0.25">
      <c r="A37" s="5" t="s">
        <v>144</v>
      </c>
      <c r="B37" s="5" t="s">
        <v>44</v>
      </c>
      <c r="C37" s="5" t="s">
        <v>20</v>
      </c>
      <c r="D37" s="5" t="s">
        <v>253</v>
      </c>
      <c r="E37" s="5" t="s">
        <v>254</v>
      </c>
      <c r="F37" s="7" t="s">
        <v>268</v>
      </c>
      <c r="G37" s="7" t="s">
        <v>255</v>
      </c>
      <c r="H37" s="10" t="s">
        <v>269</v>
      </c>
      <c r="I37" s="8" t="s">
        <v>341</v>
      </c>
      <c r="J37" s="7" t="s">
        <v>40</v>
      </c>
    </row>
    <row r="38" spans="1:10" ht="60" x14ac:dyDescent="0.25">
      <c r="A38" s="5" t="s">
        <v>144</v>
      </c>
      <c r="B38" s="5" t="s">
        <v>44</v>
      </c>
      <c r="C38" s="5" t="s">
        <v>20</v>
      </c>
      <c r="D38" s="5" t="s">
        <v>256</v>
      </c>
      <c r="E38" s="5" t="s">
        <v>257</v>
      </c>
      <c r="F38" s="7" t="s">
        <v>258</v>
      </c>
      <c r="G38" s="7" t="s">
        <v>123</v>
      </c>
      <c r="H38" s="10" t="s">
        <v>76</v>
      </c>
      <c r="I38" s="8" t="s">
        <v>341</v>
      </c>
      <c r="J38" s="7" t="s">
        <v>40</v>
      </c>
    </row>
    <row r="39" spans="1:10" ht="75" x14ac:dyDescent="0.25">
      <c r="A39" s="5" t="s">
        <v>144</v>
      </c>
      <c r="B39" s="5" t="s">
        <v>44</v>
      </c>
      <c r="C39" s="5" t="s">
        <v>20</v>
      </c>
      <c r="D39" s="5" t="s">
        <v>259</v>
      </c>
      <c r="E39" s="5" t="s">
        <v>260</v>
      </c>
      <c r="F39" s="7" t="s">
        <v>261</v>
      </c>
      <c r="G39" s="7" t="s">
        <v>262</v>
      </c>
      <c r="H39" s="10" t="s">
        <v>226</v>
      </c>
      <c r="I39" s="8" t="s">
        <v>344</v>
      </c>
      <c r="J39" s="7" t="s">
        <v>40</v>
      </c>
    </row>
    <row r="40" spans="1:10" ht="60" x14ac:dyDescent="0.25">
      <c r="A40" s="5" t="s">
        <v>144</v>
      </c>
      <c r="B40" s="5" t="s">
        <v>44</v>
      </c>
      <c r="C40" s="5" t="s">
        <v>124</v>
      </c>
      <c r="D40" s="5" t="s">
        <v>270</v>
      </c>
      <c r="E40" s="5" t="s">
        <v>271</v>
      </c>
      <c r="F40" s="7" t="s">
        <v>272</v>
      </c>
      <c r="G40" s="7" t="s">
        <v>273</v>
      </c>
      <c r="H40" s="10" t="s">
        <v>76</v>
      </c>
      <c r="I40" s="8" t="s">
        <v>344</v>
      </c>
      <c r="J40" s="7" t="s">
        <v>40</v>
      </c>
    </row>
    <row r="41" spans="1:10" ht="60" x14ac:dyDescent="0.25">
      <c r="A41" s="5" t="s">
        <v>144</v>
      </c>
      <c r="B41" s="5" t="s">
        <v>44</v>
      </c>
      <c r="C41" s="5" t="s">
        <v>124</v>
      </c>
      <c r="D41" s="5" t="s">
        <v>270</v>
      </c>
      <c r="E41" s="5" t="s">
        <v>274</v>
      </c>
      <c r="F41" s="7" t="s">
        <v>275</v>
      </c>
      <c r="G41" s="7" t="s">
        <v>123</v>
      </c>
      <c r="H41" s="10" t="s">
        <v>76</v>
      </c>
      <c r="I41" s="8" t="s">
        <v>344</v>
      </c>
      <c r="J41" s="7" t="s">
        <v>40</v>
      </c>
    </row>
    <row r="42" spans="1:10" ht="60" x14ac:dyDescent="0.25">
      <c r="A42" s="5" t="s">
        <v>144</v>
      </c>
      <c r="B42" s="5" t="s">
        <v>44</v>
      </c>
      <c r="C42" s="5" t="s">
        <v>124</v>
      </c>
      <c r="D42" s="5" t="s">
        <v>270</v>
      </c>
      <c r="E42" s="5" t="s">
        <v>276</v>
      </c>
      <c r="F42" s="7" t="s">
        <v>277</v>
      </c>
      <c r="G42" s="7" t="s">
        <v>123</v>
      </c>
      <c r="H42" s="10" t="s">
        <v>76</v>
      </c>
      <c r="I42" s="8" t="s">
        <v>344</v>
      </c>
      <c r="J42" s="7" t="s">
        <v>40</v>
      </c>
    </row>
    <row r="43" spans="1:10" ht="60" x14ac:dyDescent="0.25">
      <c r="A43" s="5" t="s">
        <v>144</v>
      </c>
      <c r="B43" s="5" t="s">
        <v>44</v>
      </c>
      <c r="C43" s="5" t="s">
        <v>124</v>
      </c>
      <c r="D43" s="5" t="s">
        <v>270</v>
      </c>
      <c r="E43" s="5" t="s">
        <v>278</v>
      </c>
      <c r="F43" s="7" t="s">
        <v>279</v>
      </c>
      <c r="G43" s="7" t="s">
        <v>123</v>
      </c>
      <c r="H43" s="10" t="s">
        <v>76</v>
      </c>
      <c r="I43" s="8" t="s">
        <v>344</v>
      </c>
      <c r="J43" s="7" t="s">
        <v>40</v>
      </c>
    </row>
    <row r="44" spans="1:10" ht="75" x14ac:dyDescent="0.25">
      <c r="A44" s="5" t="s">
        <v>314</v>
      </c>
      <c r="B44" s="5" t="s">
        <v>140</v>
      </c>
      <c r="C44" s="5" t="s">
        <v>14</v>
      </c>
      <c r="D44" s="5" t="s">
        <v>280</v>
      </c>
      <c r="E44" s="5" t="s">
        <v>281</v>
      </c>
      <c r="F44" s="7" t="s">
        <v>282</v>
      </c>
      <c r="G44" s="7" t="s">
        <v>283</v>
      </c>
      <c r="H44" s="10">
        <v>13146000</v>
      </c>
      <c r="I44" s="8" t="s">
        <v>317</v>
      </c>
      <c r="J44" s="7" t="s">
        <v>40</v>
      </c>
    </row>
    <row r="45" spans="1:10" ht="60" x14ac:dyDescent="0.25">
      <c r="A45" s="5" t="s">
        <v>314</v>
      </c>
      <c r="B45" s="5" t="s">
        <v>140</v>
      </c>
      <c r="C45" s="5" t="s">
        <v>14</v>
      </c>
      <c r="D45" s="5" t="s">
        <v>288</v>
      </c>
      <c r="E45" s="5" t="s">
        <v>289</v>
      </c>
      <c r="F45" s="7" t="s">
        <v>286</v>
      </c>
      <c r="G45" s="7" t="s">
        <v>287</v>
      </c>
      <c r="H45" s="10">
        <v>604131230.55999994</v>
      </c>
      <c r="I45" s="8" t="s">
        <v>344</v>
      </c>
      <c r="J45" s="7" t="s">
        <v>40</v>
      </c>
    </row>
    <row r="46" spans="1:10" ht="60" x14ac:dyDescent="0.25">
      <c r="A46" s="5" t="s">
        <v>314</v>
      </c>
      <c r="B46" s="5" t="s">
        <v>140</v>
      </c>
      <c r="C46" s="5" t="s">
        <v>14</v>
      </c>
      <c r="D46" s="5" t="s">
        <v>290</v>
      </c>
      <c r="E46" s="5" t="s">
        <v>291</v>
      </c>
      <c r="F46" s="7" t="s">
        <v>292</v>
      </c>
      <c r="G46" s="7">
        <v>300</v>
      </c>
      <c r="H46" s="10">
        <v>500000000</v>
      </c>
      <c r="I46" s="8" t="s">
        <v>344</v>
      </c>
      <c r="J46" s="7" t="s">
        <v>40</v>
      </c>
    </row>
    <row r="47" spans="1:10" ht="30" x14ac:dyDescent="0.25">
      <c r="A47" s="5" t="s">
        <v>314</v>
      </c>
      <c r="B47" s="5" t="s">
        <v>140</v>
      </c>
      <c r="C47" s="5" t="s">
        <v>14</v>
      </c>
      <c r="D47" s="5" t="s">
        <v>300</v>
      </c>
      <c r="E47" s="5" t="s">
        <v>301</v>
      </c>
      <c r="F47" s="7" t="s">
        <v>302</v>
      </c>
      <c r="G47" s="7">
        <v>100</v>
      </c>
      <c r="H47" s="10">
        <v>100000</v>
      </c>
      <c r="I47" s="8" t="s">
        <v>344</v>
      </c>
      <c r="J47" s="7" t="s">
        <v>40</v>
      </c>
    </row>
    <row r="48" spans="1:10" ht="30" x14ac:dyDescent="0.25">
      <c r="A48" s="5" t="s">
        <v>314</v>
      </c>
      <c r="B48" s="5" t="s">
        <v>140</v>
      </c>
      <c r="C48" s="5" t="s">
        <v>14</v>
      </c>
      <c r="D48" s="5" t="s">
        <v>310</v>
      </c>
      <c r="E48" s="5" t="s">
        <v>311</v>
      </c>
      <c r="F48" s="7" t="s">
        <v>312</v>
      </c>
      <c r="G48" s="7" t="s">
        <v>123</v>
      </c>
      <c r="H48" s="10" t="s">
        <v>76</v>
      </c>
      <c r="I48" s="8" t="s">
        <v>344</v>
      </c>
      <c r="J48" s="7" t="s">
        <v>40</v>
      </c>
    </row>
    <row r="49" spans="1:10" ht="60" x14ac:dyDescent="0.25">
      <c r="A49" s="5" t="s">
        <v>314</v>
      </c>
      <c r="B49" s="5" t="s">
        <v>140</v>
      </c>
      <c r="C49" s="5" t="s">
        <v>20</v>
      </c>
      <c r="D49" s="5" t="s">
        <v>288</v>
      </c>
      <c r="E49" s="5" t="s">
        <v>319</v>
      </c>
      <c r="F49" s="7" t="s">
        <v>286</v>
      </c>
      <c r="G49" s="7" t="s">
        <v>287</v>
      </c>
      <c r="H49" s="10">
        <v>1087436215</v>
      </c>
      <c r="I49" s="8" t="s">
        <v>344</v>
      </c>
      <c r="J49" s="7" t="s">
        <v>40</v>
      </c>
    </row>
    <row r="50" spans="1:10" ht="30" x14ac:dyDescent="0.25">
      <c r="A50" s="5" t="s">
        <v>314</v>
      </c>
      <c r="B50" s="5" t="s">
        <v>140</v>
      </c>
      <c r="C50" s="5" t="s">
        <v>20</v>
      </c>
      <c r="D50" s="5" t="s">
        <v>323</v>
      </c>
      <c r="E50" s="5" t="s">
        <v>324</v>
      </c>
      <c r="F50" s="7" t="s">
        <v>325</v>
      </c>
      <c r="G50" s="7">
        <v>2</v>
      </c>
      <c r="H50" s="10">
        <v>6000</v>
      </c>
      <c r="I50" s="8" t="s">
        <v>344</v>
      </c>
      <c r="J50" s="7" t="s">
        <v>40</v>
      </c>
    </row>
    <row r="51" spans="1:10" ht="30" x14ac:dyDescent="0.25">
      <c r="A51" s="5" t="s">
        <v>314</v>
      </c>
      <c r="B51" s="5" t="s">
        <v>140</v>
      </c>
      <c r="C51" s="5" t="s">
        <v>124</v>
      </c>
      <c r="D51" s="5" t="s">
        <v>333</v>
      </c>
      <c r="E51" s="5" t="s">
        <v>143</v>
      </c>
      <c r="F51" s="7" t="s">
        <v>39</v>
      </c>
      <c r="G51" s="7" t="s">
        <v>123</v>
      </c>
      <c r="H51" s="10" t="s">
        <v>76</v>
      </c>
      <c r="I51" s="8" t="s">
        <v>344</v>
      </c>
      <c r="J51" s="7" t="s">
        <v>40</v>
      </c>
    </row>
    <row r="52" spans="1:10" ht="30" x14ac:dyDescent="0.25">
      <c r="A52" s="5" t="s">
        <v>314</v>
      </c>
      <c r="B52" s="5" t="s">
        <v>140</v>
      </c>
      <c r="C52" s="5" t="s">
        <v>124</v>
      </c>
      <c r="D52" s="5" t="s">
        <v>336</v>
      </c>
      <c r="E52" s="5" t="s">
        <v>143</v>
      </c>
      <c r="F52" s="7" t="s">
        <v>39</v>
      </c>
      <c r="G52" s="7" t="s">
        <v>123</v>
      </c>
      <c r="H52" s="10" t="s">
        <v>76</v>
      </c>
      <c r="I52" s="8" t="s">
        <v>344</v>
      </c>
      <c r="J52" s="7" t="s">
        <v>40</v>
      </c>
    </row>
    <row r="53" spans="1:10" ht="45" x14ac:dyDescent="0.25">
      <c r="A53" s="5" t="s">
        <v>314</v>
      </c>
      <c r="B53" s="5" t="s">
        <v>140</v>
      </c>
      <c r="C53" s="5" t="s">
        <v>124</v>
      </c>
      <c r="D53" s="5" t="s">
        <v>337</v>
      </c>
      <c r="E53" s="5" t="s">
        <v>143</v>
      </c>
      <c r="F53" s="7" t="s">
        <v>39</v>
      </c>
      <c r="G53" s="7" t="s">
        <v>123</v>
      </c>
      <c r="H53" s="10" t="s">
        <v>76</v>
      </c>
      <c r="I53" s="8" t="s">
        <v>344</v>
      </c>
      <c r="J53" s="7" t="s">
        <v>40</v>
      </c>
    </row>
    <row r="54" spans="1:10" ht="30" x14ac:dyDescent="0.25">
      <c r="A54" s="5" t="s">
        <v>427</v>
      </c>
      <c r="B54" s="5" t="s">
        <v>44</v>
      </c>
      <c r="C54" s="5" t="s">
        <v>14</v>
      </c>
      <c r="D54" s="5" t="s">
        <v>428</v>
      </c>
      <c r="E54" s="5" t="s">
        <v>429</v>
      </c>
      <c r="F54" s="7" t="s">
        <v>430</v>
      </c>
      <c r="G54" s="7">
        <v>1000</v>
      </c>
      <c r="H54" s="10" t="s">
        <v>431</v>
      </c>
      <c r="I54" s="8" t="s">
        <v>339</v>
      </c>
      <c r="J54" s="7" t="s">
        <v>40</v>
      </c>
    </row>
    <row r="55" spans="1:10" ht="30" x14ac:dyDescent="0.25">
      <c r="A55" s="5" t="s">
        <v>427</v>
      </c>
      <c r="B55" s="5" t="s">
        <v>44</v>
      </c>
      <c r="C55" s="5" t="s">
        <v>14</v>
      </c>
      <c r="D55" s="5" t="s">
        <v>432</v>
      </c>
      <c r="E55" s="5" t="s">
        <v>433</v>
      </c>
      <c r="F55" s="7" t="s">
        <v>430</v>
      </c>
      <c r="G55" s="7">
        <v>20</v>
      </c>
      <c r="H55" s="10" t="s">
        <v>434</v>
      </c>
      <c r="I55" s="8" t="s">
        <v>339</v>
      </c>
      <c r="J55" s="7" t="s">
        <v>40</v>
      </c>
    </row>
    <row r="56" spans="1:10" ht="30" x14ac:dyDescent="0.25">
      <c r="A56" s="5" t="s">
        <v>427</v>
      </c>
      <c r="B56" s="5" t="s">
        <v>44</v>
      </c>
      <c r="C56" s="5" t="s">
        <v>14</v>
      </c>
      <c r="D56" s="5" t="s">
        <v>435</v>
      </c>
      <c r="E56" s="5" t="s">
        <v>436</v>
      </c>
      <c r="F56" s="7" t="s">
        <v>430</v>
      </c>
      <c r="G56" s="7">
        <v>250</v>
      </c>
      <c r="H56" s="10">
        <v>15000000</v>
      </c>
      <c r="I56" s="8" t="s">
        <v>339</v>
      </c>
      <c r="J56" s="7" t="s">
        <v>40</v>
      </c>
    </row>
    <row r="57" spans="1:10" ht="30" x14ac:dyDescent="0.25">
      <c r="A57" s="5" t="s">
        <v>427</v>
      </c>
      <c r="B57" s="5" t="s">
        <v>44</v>
      </c>
      <c r="C57" s="5" t="s">
        <v>14</v>
      </c>
      <c r="D57" s="5" t="s">
        <v>437</v>
      </c>
      <c r="E57" s="5" t="s">
        <v>438</v>
      </c>
      <c r="F57" s="7" t="s">
        <v>439</v>
      </c>
      <c r="G57" s="7">
        <v>97891</v>
      </c>
      <c r="H57" s="10">
        <v>45225595.799999997</v>
      </c>
      <c r="I57" s="8" t="s">
        <v>339</v>
      </c>
      <c r="J57" s="7" t="s">
        <v>40</v>
      </c>
    </row>
    <row r="58" spans="1:10" ht="45" x14ac:dyDescent="0.25">
      <c r="A58" s="5" t="s">
        <v>505</v>
      </c>
      <c r="B58" s="5" t="s">
        <v>506</v>
      </c>
      <c r="C58" s="5" t="s">
        <v>124</v>
      </c>
      <c r="D58" s="5" t="s">
        <v>507</v>
      </c>
      <c r="E58" s="5" t="s">
        <v>508</v>
      </c>
      <c r="F58" s="7" t="s">
        <v>153</v>
      </c>
      <c r="G58" s="7">
        <v>5200</v>
      </c>
      <c r="H58" s="10">
        <v>4500000000</v>
      </c>
      <c r="I58" s="8" t="s">
        <v>341</v>
      </c>
      <c r="J58" s="7" t="s">
        <v>40</v>
      </c>
    </row>
    <row r="59" spans="1:10" ht="45" x14ac:dyDescent="0.25">
      <c r="A59" s="5" t="s">
        <v>505</v>
      </c>
      <c r="B59" s="5" t="s">
        <v>506</v>
      </c>
      <c r="C59" s="5" t="s">
        <v>20</v>
      </c>
      <c r="D59" s="5" t="s">
        <v>512</v>
      </c>
      <c r="E59" s="5" t="s">
        <v>513</v>
      </c>
      <c r="F59" s="7" t="s">
        <v>514</v>
      </c>
      <c r="G59" s="7" t="s">
        <v>515</v>
      </c>
      <c r="H59" s="10" t="s">
        <v>76</v>
      </c>
      <c r="I59" s="8" t="s">
        <v>341</v>
      </c>
      <c r="J59" s="7" t="s">
        <v>40</v>
      </c>
    </row>
    <row r="60" spans="1:10" ht="45" x14ac:dyDescent="0.25">
      <c r="A60" s="5" t="s">
        <v>505</v>
      </c>
      <c r="B60" s="5" t="s">
        <v>506</v>
      </c>
      <c r="C60" s="5" t="s">
        <v>14</v>
      </c>
      <c r="D60" s="5" t="s">
        <v>522</v>
      </c>
      <c r="E60" s="5" t="s">
        <v>523</v>
      </c>
      <c r="F60" s="7" t="s">
        <v>524</v>
      </c>
      <c r="G60" s="7" t="s">
        <v>525</v>
      </c>
      <c r="H60" s="10" t="s">
        <v>76</v>
      </c>
      <c r="I60" s="8" t="s">
        <v>341</v>
      </c>
      <c r="J60" s="7" t="s">
        <v>40</v>
      </c>
    </row>
    <row r="61" spans="1:10" ht="45" x14ac:dyDescent="0.25">
      <c r="A61" s="5" t="s">
        <v>505</v>
      </c>
      <c r="B61" s="5" t="s">
        <v>506</v>
      </c>
      <c r="C61" s="5" t="s">
        <v>14</v>
      </c>
      <c r="D61" s="5" t="s">
        <v>526</v>
      </c>
      <c r="E61" s="5" t="s">
        <v>527</v>
      </c>
      <c r="F61" s="7" t="s">
        <v>524</v>
      </c>
      <c r="G61" s="7" t="s">
        <v>525</v>
      </c>
      <c r="H61" s="10" t="s">
        <v>76</v>
      </c>
      <c r="I61" s="8" t="s">
        <v>341</v>
      </c>
      <c r="J61" s="7" t="s">
        <v>40</v>
      </c>
    </row>
    <row r="62" spans="1:10" ht="45" x14ac:dyDescent="0.25">
      <c r="A62" s="5" t="s">
        <v>505</v>
      </c>
      <c r="B62" s="5" t="s">
        <v>506</v>
      </c>
      <c r="C62" s="5" t="s">
        <v>14</v>
      </c>
      <c r="D62" s="5" t="s">
        <v>528</v>
      </c>
      <c r="E62" s="5" t="s">
        <v>530</v>
      </c>
      <c r="F62" s="7" t="s">
        <v>514</v>
      </c>
      <c r="G62" s="7" t="s">
        <v>515</v>
      </c>
      <c r="H62" s="10" t="s">
        <v>76</v>
      </c>
      <c r="I62" s="8" t="s">
        <v>341</v>
      </c>
      <c r="J62" s="7" t="s">
        <v>40</v>
      </c>
    </row>
    <row r="63" spans="1:10" ht="30" x14ac:dyDescent="0.25">
      <c r="A63" s="5" t="s">
        <v>537</v>
      </c>
      <c r="B63" s="5" t="s">
        <v>569</v>
      </c>
      <c r="C63" s="5" t="s">
        <v>14</v>
      </c>
      <c r="D63" s="5" t="s">
        <v>543</v>
      </c>
      <c r="E63" s="5" t="s">
        <v>544</v>
      </c>
      <c r="F63" s="7" t="s">
        <v>545</v>
      </c>
      <c r="G63" s="7" t="s">
        <v>542</v>
      </c>
      <c r="H63" s="10">
        <v>8000000</v>
      </c>
      <c r="I63" s="8" t="s">
        <v>339</v>
      </c>
      <c r="J63" s="7" t="s">
        <v>40</v>
      </c>
    </row>
    <row r="64" spans="1:10" ht="30" x14ac:dyDescent="0.25">
      <c r="A64" s="5" t="s">
        <v>537</v>
      </c>
      <c r="B64" s="5" t="s">
        <v>569</v>
      </c>
      <c r="C64" s="5" t="s">
        <v>14</v>
      </c>
      <c r="D64" s="5" t="s">
        <v>546</v>
      </c>
      <c r="E64" s="5" t="s">
        <v>547</v>
      </c>
      <c r="F64" s="7" t="s">
        <v>548</v>
      </c>
      <c r="G64" s="7" t="s">
        <v>123</v>
      </c>
      <c r="H64" s="10">
        <v>30000000</v>
      </c>
      <c r="I64" s="8" t="s">
        <v>339</v>
      </c>
      <c r="J64" s="7" t="s">
        <v>40</v>
      </c>
    </row>
    <row r="65" spans="1:10" ht="30" x14ac:dyDescent="0.25">
      <c r="A65" s="5" t="s">
        <v>537</v>
      </c>
      <c r="B65" s="5" t="s">
        <v>569</v>
      </c>
      <c r="C65" s="5" t="s">
        <v>14</v>
      </c>
      <c r="D65" s="5" t="s">
        <v>549</v>
      </c>
      <c r="E65" s="5" t="s">
        <v>550</v>
      </c>
      <c r="F65" s="7" t="s">
        <v>548</v>
      </c>
      <c r="G65" s="7" t="s">
        <v>123</v>
      </c>
      <c r="H65" s="10">
        <v>18362502</v>
      </c>
      <c r="I65" s="8" t="s">
        <v>339</v>
      </c>
      <c r="J65" s="7" t="s">
        <v>40</v>
      </c>
    </row>
    <row r="66" spans="1:10" ht="60" x14ac:dyDescent="0.25">
      <c r="A66" s="5" t="s">
        <v>537</v>
      </c>
      <c r="B66" s="5" t="s">
        <v>569</v>
      </c>
      <c r="C66" s="5" t="s">
        <v>14</v>
      </c>
      <c r="D66" s="5" t="s">
        <v>594</v>
      </c>
      <c r="E66" s="5" t="s">
        <v>595</v>
      </c>
      <c r="F66" s="7" t="s">
        <v>596</v>
      </c>
      <c r="G66" s="7">
        <v>1</v>
      </c>
      <c r="H66" s="10">
        <v>50000000</v>
      </c>
      <c r="I66" s="8" t="s">
        <v>339</v>
      </c>
      <c r="J66" s="7" t="s">
        <v>40</v>
      </c>
    </row>
    <row r="67" spans="1:10" ht="30" x14ac:dyDescent="0.25">
      <c r="A67" s="5" t="s">
        <v>537</v>
      </c>
      <c r="B67" s="5" t="s">
        <v>569</v>
      </c>
      <c r="C67" s="5" t="s">
        <v>14</v>
      </c>
      <c r="D67" s="5" t="s">
        <v>629</v>
      </c>
      <c r="E67" s="5" t="s">
        <v>630</v>
      </c>
      <c r="F67" s="7" t="s">
        <v>631</v>
      </c>
      <c r="G67" s="7" t="s">
        <v>632</v>
      </c>
      <c r="H67" s="10">
        <v>5000000</v>
      </c>
      <c r="I67" s="8" t="s">
        <v>339</v>
      </c>
      <c r="J67" s="7" t="s">
        <v>40</v>
      </c>
    </row>
    <row r="68" spans="1:10" ht="30" x14ac:dyDescent="0.25">
      <c r="A68" s="5" t="s">
        <v>537</v>
      </c>
      <c r="B68" s="5" t="s">
        <v>569</v>
      </c>
      <c r="C68" s="5" t="s">
        <v>14</v>
      </c>
      <c r="D68" s="5" t="s">
        <v>639</v>
      </c>
      <c r="E68" s="5" t="s">
        <v>640</v>
      </c>
      <c r="F68" s="7" t="s">
        <v>641</v>
      </c>
      <c r="G68" s="7">
        <v>8250</v>
      </c>
      <c r="H68" s="10">
        <v>412500</v>
      </c>
      <c r="I68" s="8" t="s">
        <v>339</v>
      </c>
      <c r="J68" s="7" t="s">
        <v>40</v>
      </c>
    </row>
    <row r="69" spans="1:10" ht="30" x14ac:dyDescent="0.25">
      <c r="A69" s="5" t="s">
        <v>537</v>
      </c>
      <c r="B69" s="5" t="s">
        <v>569</v>
      </c>
      <c r="C69" s="5" t="s">
        <v>14</v>
      </c>
      <c r="D69" s="5" t="s">
        <v>642</v>
      </c>
      <c r="E69" s="5" t="s">
        <v>643</v>
      </c>
      <c r="F69" s="7" t="s">
        <v>638</v>
      </c>
      <c r="G69" s="7">
        <v>15</v>
      </c>
      <c r="H69" s="10">
        <v>450000</v>
      </c>
      <c r="I69" s="8" t="s">
        <v>339</v>
      </c>
      <c r="J69" s="7" t="s">
        <v>40</v>
      </c>
    </row>
    <row r="70" spans="1:10" ht="30" x14ac:dyDescent="0.25">
      <c r="A70" s="5" t="s">
        <v>537</v>
      </c>
      <c r="B70" s="5" t="s">
        <v>569</v>
      </c>
      <c r="C70" s="5" t="s">
        <v>14</v>
      </c>
      <c r="D70" s="5" t="s">
        <v>646</v>
      </c>
      <c r="E70" s="5" t="s">
        <v>647</v>
      </c>
      <c r="F70" s="7" t="s">
        <v>638</v>
      </c>
      <c r="G70" s="7">
        <v>10000</v>
      </c>
      <c r="H70" s="10">
        <v>200000</v>
      </c>
      <c r="I70" s="8" t="s">
        <v>339</v>
      </c>
      <c r="J70" s="7" t="s">
        <v>40</v>
      </c>
    </row>
    <row r="71" spans="1:10" ht="30" x14ac:dyDescent="0.25">
      <c r="A71" s="5" t="s">
        <v>537</v>
      </c>
      <c r="B71" s="5" t="s">
        <v>569</v>
      </c>
      <c r="C71" s="5" t="s">
        <v>14</v>
      </c>
      <c r="D71" s="5" t="s">
        <v>549</v>
      </c>
      <c r="E71" s="5" t="s">
        <v>671</v>
      </c>
      <c r="F71" s="7" t="s">
        <v>672</v>
      </c>
      <c r="G71" s="7">
        <v>38685</v>
      </c>
      <c r="H71" s="10">
        <v>23250000</v>
      </c>
      <c r="I71" s="8" t="s">
        <v>339</v>
      </c>
      <c r="J71" s="7" t="s">
        <v>40</v>
      </c>
    </row>
    <row r="72" spans="1:10" ht="45" x14ac:dyDescent="0.25">
      <c r="A72" s="5" t="s">
        <v>537</v>
      </c>
      <c r="B72" s="5" t="s">
        <v>569</v>
      </c>
      <c r="C72" s="5" t="s">
        <v>14</v>
      </c>
      <c r="D72" s="5" t="s">
        <v>546</v>
      </c>
      <c r="E72" s="5" t="s">
        <v>673</v>
      </c>
      <c r="F72" s="7" t="s">
        <v>674</v>
      </c>
      <c r="G72" s="7">
        <v>206</v>
      </c>
      <c r="H72" s="10">
        <v>13941747</v>
      </c>
      <c r="I72" s="8" t="s">
        <v>339</v>
      </c>
      <c r="J72" s="7" t="s">
        <v>40</v>
      </c>
    </row>
    <row r="73" spans="1:10" ht="30" x14ac:dyDescent="0.25">
      <c r="A73" s="5" t="s">
        <v>537</v>
      </c>
      <c r="B73" s="5" t="s">
        <v>569</v>
      </c>
      <c r="C73" s="5" t="s">
        <v>14</v>
      </c>
      <c r="D73" s="5" t="s">
        <v>712</v>
      </c>
      <c r="E73" s="5" t="s">
        <v>713</v>
      </c>
      <c r="F73" s="7" t="s">
        <v>408</v>
      </c>
      <c r="G73" s="7">
        <v>12</v>
      </c>
      <c r="H73" s="10">
        <v>70000</v>
      </c>
      <c r="I73" s="8" t="s">
        <v>339</v>
      </c>
      <c r="J73" s="7" t="s">
        <v>40</v>
      </c>
    </row>
    <row r="74" spans="1:10" ht="30" x14ac:dyDescent="0.25">
      <c r="A74" s="5" t="s">
        <v>537</v>
      </c>
      <c r="B74" s="5" t="s">
        <v>569</v>
      </c>
      <c r="C74" s="5" t="s">
        <v>14</v>
      </c>
      <c r="D74" s="5" t="s">
        <v>714</v>
      </c>
      <c r="E74" s="5" t="s">
        <v>715</v>
      </c>
      <c r="F74" s="7" t="s">
        <v>716</v>
      </c>
      <c r="G74" s="7">
        <v>30</v>
      </c>
      <c r="H74" s="10">
        <v>200000</v>
      </c>
      <c r="I74" s="8" t="s">
        <v>339</v>
      </c>
      <c r="J74" s="7" t="s">
        <v>40</v>
      </c>
    </row>
    <row r="75" spans="1:10" ht="30" x14ac:dyDescent="0.25">
      <c r="A75" s="5" t="s">
        <v>537</v>
      </c>
      <c r="B75" s="5" t="s">
        <v>569</v>
      </c>
      <c r="C75" s="5" t="s">
        <v>14</v>
      </c>
      <c r="D75" s="5" t="s">
        <v>717</v>
      </c>
      <c r="E75" s="5" t="s">
        <v>718</v>
      </c>
      <c r="F75" s="7" t="s">
        <v>408</v>
      </c>
      <c r="G75" s="7">
        <v>6</v>
      </c>
      <c r="H75" s="10">
        <v>700000</v>
      </c>
      <c r="I75" s="8" t="s">
        <v>339</v>
      </c>
      <c r="J75" s="7" t="s">
        <v>40</v>
      </c>
    </row>
    <row r="76" spans="1:10" ht="45" x14ac:dyDescent="0.25">
      <c r="A76" s="5" t="s">
        <v>537</v>
      </c>
      <c r="B76" s="5" t="s">
        <v>569</v>
      </c>
      <c r="C76" s="5" t="s">
        <v>14</v>
      </c>
      <c r="D76" s="5" t="s">
        <v>549</v>
      </c>
      <c r="E76" s="5" t="s">
        <v>749</v>
      </c>
      <c r="F76" s="7" t="s">
        <v>672</v>
      </c>
      <c r="G76" s="7" t="s">
        <v>123</v>
      </c>
      <c r="H76" s="10">
        <v>123959856</v>
      </c>
      <c r="I76" s="8" t="s">
        <v>339</v>
      </c>
      <c r="J76" s="7" t="s">
        <v>40</v>
      </c>
    </row>
    <row r="77" spans="1:10" ht="30" x14ac:dyDescent="0.25">
      <c r="A77" s="5" t="s">
        <v>537</v>
      </c>
      <c r="B77" s="5" t="s">
        <v>569</v>
      </c>
      <c r="C77" s="5" t="s">
        <v>14</v>
      </c>
      <c r="D77" s="5" t="s">
        <v>546</v>
      </c>
      <c r="E77" s="5" t="s">
        <v>750</v>
      </c>
      <c r="F77" s="7" t="s">
        <v>546</v>
      </c>
      <c r="G77" s="7" t="s">
        <v>123</v>
      </c>
      <c r="H77" s="10">
        <v>415635000</v>
      </c>
      <c r="I77" s="8" t="s">
        <v>339</v>
      </c>
      <c r="J77" s="7" t="s">
        <v>40</v>
      </c>
    </row>
    <row r="78" spans="1:10" ht="30" x14ac:dyDescent="0.25">
      <c r="A78" s="5" t="s">
        <v>537</v>
      </c>
      <c r="B78" s="5" t="s">
        <v>773</v>
      </c>
      <c r="C78" s="5" t="s">
        <v>14</v>
      </c>
      <c r="D78" s="5" t="s">
        <v>774</v>
      </c>
      <c r="E78" s="5" t="s">
        <v>775</v>
      </c>
      <c r="F78" s="7" t="s">
        <v>776</v>
      </c>
      <c r="G78" s="7">
        <v>3000</v>
      </c>
      <c r="H78" s="10">
        <v>33060000</v>
      </c>
      <c r="I78" s="8" t="s">
        <v>344</v>
      </c>
      <c r="J78" s="7" t="s">
        <v>40</v>
      </c>
    </row>
    <row r="79" spans="1:10" ht="45" x14ac:dyDescent="0.25">
      <c r="A79" s="5" t="s">
        <v>537</v>
      </c>
      <c r="B79" s="5" t="s">
        <v>773</v>
      </c>
      <c r="C79" s="5" t="s">
        <v>14</v>
      </c>
      <c r="D79" s="5" t="s">
        <v>777</v>
      </c>
      <c r="E79" s="5" t="s">
        <v>778</v>
      </c>
      <c r="F79" s="7" t="s">
        <v>615</v>
      </c>
      <c r="G79" s="7">
        <v>50</v>
      </c>
      <c r="H79" s="10">
        <v>55100000</v>
      </c>
      <c r="I79" s="8" t="s">
        <v>344</v>
      </c>
      <c r="J79" s="7" t="s">
        <v>40</v>
      </c>
    </row>
    <row r="80" spans="1:10" ht="120" x14ac:dyDescent="0.25">
      <c r="A80" s="5" t="s">
        <v>537</v>
      </c>
      <c r="B80" s="5" t="s">
        <v>773</v>
      </c>
      <c r="C80" s="5" t="s">
        <v>14</v>
      </c>
      <c r="D80" s="5" t="s">
        <v>779</v>
      </c>
      <c r="E80" s="5" t="s">
        <v>780</v>
      </c>
      <c r="F80" s="7" t="s">
        <v>781</v>
      </c>
      <c r="G80" s="7">
        <v>10</v>
      </c>
      <c r="H80" s="10">
        <v>200000</v>
      </c>
      <c r="I80" s="8" t="s">
        <v>344</v>
      </c>
      <c r="J80" s="7" t="s">
        <v>40</v>
      </c>
    </row>
    <row r="81" spans="1:10" ht="165" x14ac:dyDescent="0.25">
      <c r="A81" s="5" t="s">
        <v>537</v>
      </c>
      <c r="B81" s="5" t="s">
        <v>773</v>
      </c>
      <c r="C81" s="5" t="s">
        <v>14</v>
      </c>
      <c r="D81" s="5" t="s">
        <v>779</v>
      </c>
      <c r="E81" s="5" t="s">
        <v>782</v>
      </c>
      <c r="F81" s="7" t="s">
        <v>783</v>
      </c>
      <c r="G81" s="7">
        <v>15</v>
      </c>
      <c r="H81" s="10">
        <v>1050000</v>
      </c>
      <c r="I81" s="8" t="s">
        <v>344</v>
      </c>
      <c r="J81" s="7" t="s">
        <v>40</v>
      </c>
    </row>
    <row r="82" spans="1:10" ht="75" x14ac:dyDescent="0.25">
      <c r="A82" s="5" t="s">
        <v>537</v>
      </c>
      <c r="B82" s="5" t="s">
        <v>773</v>
      </c>
      <c r="C82" s="5" t="s">
        <v>14</v>
      </c>
      <c r="D82" s="5" t="s">
        <v>779</v>
      </c>
      <c r="E82" s="5" t="s">
        <v>784</v>
      </c>
      <c r="F82" s="7" t="s">
        <v>785</v>
      </c>
      <c r="G82" s="7">
        <v>20</v>
      </c>
      <c r="H82" s="10">
        <v>900000</v>
      </c>
      <c r="I82" s="8" t="s">
        <v>344</v>
      </c>
      <c r="J82" s="7" t="s">
        <v>40</v>
      </c>
    </row>
    <row r="83" spans="1:10" ht="135" x14ac:dyDescent="0.25">
      <c r="A83" s="5" t="s">
        <v>537</v>
      </c>
      <c r="B83" s="5" t="s">
        <v>773</v>
      </c>
      <c r="C83" s="5" t="s">
        <v>14</v>
      </c>
      <c r="D83" s="5" t="s">
        <v>779</v>
      </c>
      <c r="E83" s="5" t="s">
        <v>795</v>
      </c>
      <c r="F83" s="7" t="s">
        <v>796</v>
      </c>
      <c r="G83" s="7">
        <v>25</v>
      </c>
      <c r="H83" s="10">
        <v>27750000</v>
      </c>
      <c r="I83" s="8" t="s">
        <v>344</v>
      </c>
      <c r="J83" s="7" t="s">
        <v>40</v>
      </c>
    </row>
    <row r="84" spans="1:10" ht="120" x14ac:dyDescent="0.25">
      <c r="A84" s="5" t="s">
        <v>537</v>
      </c>
      <c r="B84" s="5" t="s">
        <v>773</v>
      </c>
      <c r="C84" s="5" t="s">
        <v>14</v>
      </c>
      <c r="D84" s="5" t="s">
        <v>779</v>
      </c>
      <c r="E84" s="5" t="s">
        <v>797</v>
      </c>
      <c r="F84" s="7" t="s">
        <v>798</v>
      </c>
      <c r="G84" s="7">
        <v>40</v>
      </c>
      <c r="H84" s="10">
        <v>48400000</v>
      </c>
      <c r="I84" s="8" t="s">
        <v>344</v>
      </c>
      <c r="J84" s="7" t="s">
        <v>40</v>
      </c>
    </row>
    <row r="85" spans="1:10" ht="120" x14ac:dyDescent="0.25">
      <c r="A85" s="5" t="s">
        <v>537</v>
      </c>
      <c r="B85" s="5" t="s">
        <v>773</v>
      </c>
      <c r="C85" s="5" t="s">
        <v>14</v>
      </c>
      <c r="D85" s="5" t="s">
        <v>779</v>
      </c>
      <c r="E85" s="5" t="s">
        <v>799</v>
      </c>
      <c r="F85" s="7" t="s">
        <v>800</v>
      </c>
      <c r="G85" s="7">
        <v>20</v>
      </c>
      <c r="H85" s="10">
        <v>2600000</v>
      </c>
      <c r="I85" s="8" t="s">
        <v>344</v>
      </c>
      <c r="J85" s="7" t="s">
        <v>40</v>
      </c>
    </row>
    <row r="86" spans="1:10" ht="45" x14ac:dyDescent="0.25">
      <c r="A86" s="5" t="s">
        <v>537</v>
      </c>
      <c r="B86" s="5" t="s">
        <v>773</v>
      </c>
      <c r="C86" s="5" t="s">
        <v>14</v>
      </c>
      <c r="D86" s="5" t="s">
        <v>779</v>
      </c>
      <c r="E86" s="5" t="s">
        <v>801</v>
      </c>
      <c r="F86" s="7" t="s">
        <v>800</v>
      </c>
      <c r="G86" s="7">
        <v>20</v>
      </c>
      <c r="H86" s="10">
        <v>1600000</v>
      </c>
      <c r="I86" s="8" t="s">
        <v>344</v>
      </c>
      <c r="J86" s="7" t="s">
        <v>40</v>
      </c>
    </row>
    <row r="87" spans="1:10" ht="120" x14ac:dyDescent="0.25">
      <c r="A87" s="5" t="s">
        <v>537</v>
      </c>
      <c r="B87" s="5" t="s">
        <v>773</v>
      </c>
      <c r="C87" s="5" t="s">
        <v>14</v>
      </c>
      <c r="D87" s="5" t="s">
        <v>779</v>
      </c>
      <c r="E87" s="5" t="s">
        <v>802</v>
      </c>
      <c r="F87" s="7" t="s">
        <v>803</v>
      </c>
      <c r="G87" s="7">
        <v>35</v>
      </c>
      <c r="H87" s="10">
        <v>2800000</v>
      </c>
      <c r="I87" s="8" t="s">
        <v>344</v>
      </c>
      <c r="J87" s="7" t="s">
        <v>40</v>
      </c>
    </row>
    <row r="88" spans="1:10" ht="75" x14ac:dyDescent="0.25">
      <c r="A88" s="5" t="s">
        <v>537</v>
      </c>
      <c r="B88" s="5" t="s">
        <v>773</v>
      </c>
      <c r="C88" s="5" t="s">
        <v>14</v>
      </c>
      <c r="D88" s="5" t="s">
        <v>779</v>
      </c>
      <c r="E88" s="5" t="s">
        <v>804</v>
      </c>
      <c r="F88" s="7" t="s">
        <v>805</v>
      </c>
      <c r="G88" s="7">
        <v>42</v>
      </c>
      <c r="H88" s="10">
        <v>1680000</v>
      </c>
      <c r="I88" s="8" t="s">
        <v>344</v>
      </c>
      <c r="J88" s="7" t="s">
        <v>40</v>
      </c>
    </row>
    <row r="89" spans="1:10" ht="75" x14ac:dyDescent="0.25">
      <c r="A89" s="5" t="s">
        <v>537</v>
      </c>
      <c r="B89" s="5" t="s">
        <v>773</v>
      </c>
      <c r="C89" s="5" t="s">
        <v>14</v>
      </c>
      <c r="D89" s="5" t="s">
        <v>779</v>
      </c>
      <c r="E89" s="5" t="s">
        <v>806</v>
      </c>
      <c r="F89" s="7" t="s">
        <v>807</v>
      </c>
      <c r="G89" s="7">
        <v>10</v>
      </c>
      <c r="H89" s="10">
        <v>576000</v>
      </c>
      <c r="I89" s="8" t="s">
        <v>344</v>
      </c>
      <c r="J89" s="7" t="s">
        <v>40</v>
      </c>
    </row>
    <row r="90" spans="1:10" ht="45" x14ac:dyDescent="0.25">
      <c r="A90" s="5" t="s">
        <v>537</v>
      </c>
      <c r="B90" s="5" t="s">
        <v>773</v>
      </c>
      <c r="C90" s="5" t="s">
        <v>14</v>
      </c>
      <c r="D90" s="5" t="s">
        <v>779</v>
      </c>
      <c r="E90" s="5" t="s">
        <v>808</v>
      </c>
      <c r="F90" s="7" t="s">
        <v>809</v>
      </c>
      <c r="G90" s="7">
        <v>2</v>
      </c>
      <c r="H90" s="10">
        <v>20000</v>
      </c>
      <c r="I90" s="8" t="s">
        <v>344</v>
      </c>
      <c r="J90" s="7" t="s">
        <v>40</v>
      </c>
    </row>
    <row r="91" spans="1:10" ht="45" x14ac:dyDescent="0.25">
      <c r="A91" s="5" t="s">
        <v>537</v>
      </c>
      <c r="B91" s="5" t="s">
        <v>773</v>
      </c>
      <c r="C91" s="5" t="s">
        <v>14</v>
      </c>
      <c r="D91" s="5" t="s">
        <v>779</v>
      </c>
      <c r="E91" s="5" t="s">
        <v>810</v>
      </c>
      <c r="F91" s="7" t="s">
        <v>809</v>
      </c>
      <c r="G91" s="7">
        <v>2</v>
      </c>
      <c r="H91" s="10">
        <v>20000</v>
      </c>
      <c r="I91" s="8" t="s">
        <v>844</v>
      </c>
      <c r="J91" s="7" t="s">
        <v>40</v>
      </c>
    </row>
    <row r="92" spans="1:10" ht="45" x14ac:dyDescent="0.25">
      <c r="A92" s="5" t="s">
        <v>537</v>
      </c>
      <c r="B92" s="5" t="s">
        <v>773</v>
      </c>
      <c r="C92" s="5" t="s">
        <v>14</v>
      </c>
      <c r="D92" s="5" t="s">
        <v>779</v>
      </c>
      <c r="E92" s="5" t="s">
        <v>811</v>
      </c>
      <c r="F92" s="7" t="s">
        <v>809</v>
      </c>
      <c r="G92" s="7">
        <v>1</v>
      </c>
      <c r="H92" s="10">
        <v>180000</v>
      </c>
      <c r="I92" s="8" t="s">
        <v>844</v>
      </c>
      <c r="J92" s="7" t="s">
        <v>40</v>
      </c>
    </row>
    <row r="93" spans="1:10" ht="30" x14ac:dyDescent="0.25">
      <c r="A93" s="5" t="s">
        <v>537</v>
      </c>
      <c r="B93" s="5" t="s">
        <v>773</v>
      </c>
      <c r="C93" s="5" t="s">
        <v>14</v>
      </c>
      <c r="D93" s="5" t="s">
        <v>779</v>
      </c>
      <c r="E93" s="5" t="s">
        <v>812</v>
      </c>
      <c r="F93" s="7" t="s">
        <v>809</v>
      </c>
      <c r="G93" s="7">
        <v>2</v>
      </c>
      <c r="H93" s="10">
        <v>20000</v>
      </c>
      <c r="I93" s="8" t="s">
        <v>344</v>
      </c>
      <c r="J93" s="7" t="s">
        <v>40</v>
      </c>
    </row>
    <row r="94" spans="1:10" ht="45" x14ac:dyDescent="0.25">
      <c r="A94" s="5" t="s">
        <v>537</v>
      </c>
      <c r="B94" s="5" t="s">
        <v>773</v>
      </c>
      <c r="C94" s="5" t="s">
        <v>14</v>
      </c>
      <c r="D94" s="5" t="s">
        <v>779</v>
      </c>
      <c r="E94" s="5" t="s">
        <v>813</v>
      </c>
      <c r="F94" s="7" t="s">
        <v>809</v>
      </c>
      <c r="G94" s="7">
        <v>2</v>
      </c>
      <c r="H94" s="10">
        <v>20000</v>
      </c>
      <c r="I94" s="8" t="s">
        <v>344</v>
      </c>
      <c r="J94" s="7" t="s">
        <v>40</v>
      </c>
    </row>
    <row r="95" spans="1:10" ht="45" x14ac:dyDescent="0.25">
      <c r="A95" s="5" t="s">
        <v>537</v>
      </c>
      <c r="B95" s="5" t="s">
        <v>773</v>
      </c>
      <c r="C95" s="5" t="s">
        <v>14</v>
      </c>
      <c r="D95" s="5" t="s">
        <v>779</v>
      </c>
      <c r="E95" s="5" t="s">
        <v>814</v>
      </c>
      <c r="F95" s="7" t="s">
        <v>809</v>
      </c>
      <c r="G95" s="7">
        <v>1</v>
      </c>
      <c r="H95" s="10">
        <v>180000</v>
      </c>
      <c r="I95" s="8" t="s">
        <v>344</v>
      </c>
      <c r="J95" s="7" t="s">
        <v>40</v>
      </c>
    </row>
    <row r="96" spans="1:10" ht="30" x14ac:dyDescent="0.25">
      <c r="A96" s="5" t="s">
        <v>537</v>
      </c>
      <c r="B96" s="5" t="s">
        <v>773</v>
      </c>
      <c r="C96" s="5" t="s">
        <v>14</v>
      </c>
      <c r="D96" s="5" t="s">
        <v>779</v>
      </c>
      <c r="E96" s="5" t="s">
        <v>815</v>
      </c>
      <c r="F96" s="7" t="s">
        <v>809</v>
      </c>
      <c r="G96" s="7">
        <v>2</v>
      </c>
      <c r="H96" s="10">
        <v>20000</v>
      </c>
      <c r="I96" s="8" t="s">
        <v>344</v>
      </c>
      <c r="J96" s="7" t="s">
        <v>40</v>
      </c>
    </row>
    <row r="97" spans="1:10" ht="30" x14ac:dyDescent="0.25">
      <c r="A97" s="5" t="s">
        <v>537</v>
      </c>
      <c r="B97" s="5" t="s">
        <v>773</v>
      </c>
      <c r="C97" s="5" t="s">
        <v>14</v>
      </c>
      <c r="D97" s="5" t="s">
        <v>779</v>
      </c>
      <c r="E97" s="5" t="s">
        <v>816</v>
      </c>
      <c r="F97" s="7" t="s">
        <v>809</v>
      </c>
      <c r="G97" s="7">
        <v>2</v>
      </c>
      <c r="H97" s="10">
        <v>20000</v>
      </c>
      <c r="I97" s="8" t="s">
        <v>344</v>
      </c>
      <c r="J97" s="7" t="s">
        <v>40</v>
      </c>
    </row>
    <row r="98" spans="1:10" ht="45" x14ac:dyDescent="0.25">
      <c r="A98" s="5" t="s">
        <v>537</v>
      </c>
      <c r="B98" s="5" t="s">
        <v>773</v>
      </c>
      <c r="C98" s="5" t="s">
        <v>14</v>
      </c>
      <c r="D98" s="5" t="s">
        <v>779</v>
      </c>
      <c r="E98" s="5" t="s">
        <v>817</v>
      </c>
      <c r="F98" s="7" t="s">
        <v>809</v>
      </c>
      <c r="G98" s="7">
        <v>1</v>
      </c>
      <c r="H98" s="10">
        <v>180000</v>
      </c>
      <c r="I98" s="8" t="s">
        <v>344</v>
      </c>
      <c r="J98" s="7" t="s">
        <v>40</v>
      </c>
    </row>
    <row r="99" spans="1:10" ht="105" x14ac:dyDescent="0.25">
      <c r="A99" s="5" t="s">
        <v>537</v>
      </c>
      <c r="B99" s="5" t="s">
        <v>773</v>
      </c>
      <c r="C99" s="5" t="s">
        <v>14</v>
      </c>
      <c r="D99" s="5" t="s">
        <v>779</v>
      </c>
      <c r="E99" s="5" t="s">
        <v>818</v>
      </c>
      <c r="F99" s="7" t="s">
        <v>819</v>
      </c>
      <c r="G99" s="7">
        <v>20</v>
      </c>
      <c r="H99" s="10">
        <v>24000000</v>
      </c>
      <c r="I99" s="8" t="s">
        <v>344</v>
      </c>
      <c r="J99" s="7" t="s">
        <v>40</v>
      </c>
    </row>
    <row r="100" spans="1:10" ht="90" x14ac:dyDescent="0.25">
      <c r="A100" s="5" t="s">
        <v>537</v>
      </c>
      <c r="B100" s="5" t="s">
        <v>773</v>
      </c>
      <c r="C100" s="5" t="s">
        <v>14</v>
      </c>
      <c r="D100" s="5" t="s">
        <v>779</v>
      </c>
      <c r="E100" s="5" t="s">
        <v>820</v>
      </c>
      <c r="F100" s="7" t="s">
        <v>819</v>
      </c>
      <c r="G100" s="7">
        <v>20</v>
      </c>
      <c r="H100" s="10">
        <v>5000000</v>
      </c>
      <c r="I100" s="8" t="s">
        <v>344</v>
      </c>
      <c r="J100" s="7" t="s">
        <v>40</v>
      </c>
    </row>
    <row r="101" spans="1:10" ht="45" x14ac:dyDescent="0.25">
      <c r="A101" s="5" t="s">
        <v>537</v>
      </c>
      <c r="B101" s="5" t="s">
        <v>773</v>
      </c>
      <c r="C101" s="5" t="s">
        <v>14</v>
      </c>
      <c r="D101" s="5" t="s">
        <v>779</v>
      </c>
      <c r="E101" s="5" t="s">
        <v>821</v>
      </c>
      <c r="F101" s="7" t="s">
        <v>822</v>
      </c>
      <c r="G101" s="7">
        <v>25</v>
      </c>
      <c r="H101" s="10">
        <v>1625000</v>
      </c>
      <c r="I101" s="8" t="s">
        <v>344</v>
      </c>
      <c r="J101" s="7" t="s">
        <v>40</v>
      </c>
    </row>
    <row r="102" spans="1:10" ht="45" x14ac:dyDescent="0.25">
      <c r="A102" s="5" t="s">
        <v>852</v>
      </c>
      <c r="B102" s="5" t="s">
        <v>853</v>
      </c>
      <c r="C102" s="5" t="s">
        <v>14</v>
      </c>
      <c r="D102" s="5" t="s">
        <v>854</v>
      </c>
      <c r="E102" s="5" t="s">
        <v>855</v>
      </c>
      <c r="F102" s="7" t="s">
        <v>39</v>
      </c>
      <c r="G102" s="7" t="s">
        <v>123</v>
      </c>
      <c r="H102" s="10" t="s">
        <v>76</v>
      </c>
      <c r="I102" s="8" t="s">
        <v>344</v>
      </c>
      <c r="J102" s="7" t="s">
        <v>40</v>
      </c>
    </row>
    <row r="103" spans="1:10" ht="75" x14ac:dyDescent="0.25">
      <c r="A103" s="5" t="s">
        <v>852</v>
      </c>
      <c r="B103" s="5" t="s">
        <v>853</v>
      </c>
      <c r="C103" s="5" t="s">
        <v>14</v>
      </c>
      <c r="D103" s="5" t="s">
        <v>856</v>
      </c>
      <c r="E103" s="5" t="s">
        <v>857</v>
      </c>
      <c r="F103" s="7" t="s">
        <v>39</v>
      </c>
      <c r="G103" s="7" t="s">
        <v>123</v>
      </c>
      <c r="H103" s="10" t="s">
        <v>76</v>
      </c>
      <c r="I103" s="8" t="s">
        <v>344</v>
      </c>
      <c r="J103" s="7" t="s">
        <v>40</v>
      </c>
    </row>
    <row r="104" spans="1:10" ht="105" x14ac:dyDescent="0.25">
      <c r="A104" s="5" t="s">
        <v>852</v>
      </c>
      <c r="B104" s="5" t="s">
        <v>853</v>
      </c>
      <c r="C104" s="5" t="s">
        <v>14</v>
      </c>
      <c r="D104" s="5" t="s">
        <v>862</v>
      </c>
      <c r="E104" s="5" t="s">
        <v>863</v>
      </c>
      <c r="F104" s="7" t="s">
        <v>39</v>
      </c>
      <c r="G104" s="7" t="s">
        <v>123</v>
      </c>
      <c r="H104" s="10" t="s">
        <v>76</v>
      </c>
      <c r="I104" s="8" t="s">
        <v>344</v>
      </c>
      <c r="J104" s="7" t="s">
        <v>40</v>
      </c>
    </row>
    <row r="105" spans="1:10" ht="105" x14ac:dyDescent="0.25">
      <c r="A105" s="5" t="s">
        <v>852</v>
      </c>
      <c r="B105" s="5" t="s">
        <v>853</v>
      </c>
      <c r="C105" s="5" t="s">
        <v>14</v>
      </c>
      <c r="D105" s="5" t="s">
        <v>868</v>
      </c>
      <c r="E105" s="5" t="s">
        <v>869</v>
      </c>
      <c r="F105" s="7" t="s">
        <v>39</v>
      </c>
      <c r="G105" s="7" t="s">
        <v>123</v>
      </c>
      <c r="H105" s="10" t="s">
        <v>76</v>
      </c>
      <c r="I105" s="8" t="s">
        <v>344</v>
      </c>
      <c r="J105" s="7" t="s">
        <v>40</v>
      </c>
    </row>
    <row r="106" spans="1:10" ht="409.5" x14ac:dyDescent="0.25">
      <c r="A106" s="5" t="s">
        <v>852</v>
      </c>
      <c r="B106" s="5" t="s">
        <v>853</v>
      </c>
      <c r="C106" s="5" t="s">
        <v>124</v>
      </c>
      <c r="D106" s="5" t="s">
        <v>870</v>
      </c>
      <c r="E106" s="5" t="s">
        <v>871</v>
      </c>
      <c r="F106" s="7" t="s">
        <v>39</v>
      </c>
      <c r="G106" s="7" t="s">
        <v>123</v>
      </c>
      <c r="H106" s="10" t="s">
        <v>76</v>
      </c>
      <c r="I106" s="8" t="s">
        <v>344</v>
      </c>
      <c r="J106" s="7" t="s">
        <v>40</v>
      </c>
    </row>
    <row r="107" spans="1:10" ht="409.5" x14ac:dyDescent="0.25">
      <c r="A107" s="5" t="s">
        <v>852</v>
      </c>
      <c r="B107" s="5" t="s">
        <v>853</v>
      </c>
      <c r="C107" s="5" t="s">
        <v>124</v>
      </c>
      <c r="D107" s="5" t="s">
        <v>872</v>
      </c>
      <c r="E107" s="5" t="s">
        <v>873</v>
      </c>
      <c r="F107" s="7" t="s">
        <v>39</v>
      </c>
      <c r="G107" s="7" t="s">
        <v>123</v>
      </c>
      <c r="H107" s="10" t="s">
        <v>76</v>
      </c>
      <c r="I107" s="8" t="s">
        <v>344</v>
      </c>
      <c r="J107" s="7" t="s">
        <v>40</v>
      </c>
    </row>
    <row r="108" spans="1:10" ht="409.5" x14ac:dyDescent="0.25">
      <c r="A108" s="5" t="s">
        <v>852</v>
      </c>
      <c r="B108" s="5" t="s">
        <v>853</v>
      </c>
      <c r="C108" s="5" t="s">
        <v>124</v>
      </c>
      <c r="D108" s="5" t="s">
        <v>874</v>
      </c>
      <c r="E108" s="5" t="s">
        <v>875</v>
      </c>
      <c r="F108" s="7" t="s">
        <v>39</v>
      </c>
      <c r="G108" s="7" t="s">
        <v>123</v>
      </c>
      <c r="H108" s="10" t="s">
        <v>76</v>
      </c>
      <c r="I108" s="8" t="s">
        <v>344</v>
      </c>
      <c r="J108" s="7" t="s">
        <v>40</v>
      </c>
    </row>
    <row r="109" spans="1:10" ht="315" x14ac:dyDescent="0.25">
      <c r="A109" s="5" t="s">
        <v>852</v>
      </c>
      <c r="B109" s="5" t="s">
        <v>853</v>
      </c>
      <c r="C109" s="5" t="s">
        <v>124</v>
      </c>
      <c r="D109" s="5" t="s">
        <v>876</v>
      </c>
      <c r="E109" s="5" t="s">
        <v>877</v>
      </c>
      <c r="F109" s="7" t="s">
        <v>39</v>
      </c>
      <c r="G109" s="7" t="s">
        <v>123</v>
      </c>
      <c r="H109" s="10" t="s">
        <v>76</v>
      </c>
      <c r="I109" s="8" t="s">
        <v>344</v>
      </c>
      <c r="J109" s="7" t="s">
        <v>40</v>
      </c>
    </row>
    <row r="110" spans="1:10" ht="409.5" x14ac:dyDescent="0.25">
      <c r="A110" s="5" t="s">
        <v>852</v>
      </c>
      <c r="B110" s="5" t="s">
        <v>853</v>
      </c>
      <c r="C110" s="5" t="s">
        <v>124</v>
      </c>
      <c r="D110" s="5" t="s">
        <v>878</v>
      </c>
      <c r="E110" s="5" t="s">
        <v>879</v>
      </c>
      <c r="F110" s="7" t="s">
        <v>39</v>
      </c>
      <c r="G110" s="7" t="s">
        <v>123</v>
      </c>
      <c r="H110" s="10" t="s">
        <v>76</v>
      </c>
      <c r="I110" s="8" t="s">
        <v>344</v>
      </c>
      <c r="J110" s="7" t="s">
        <v>40</v>
      </c>
    </row>
    <row r="111" spans="1:10" ht="409.5" x14ac:dyDescent="0.25">
      <c r="A111" s="5" t="s">
        <v>852</v>
      </c>
      <c r="B111" s="5" t="s">
        <v>853</v>
      </c>
      <c r="C111" s="5" t="s">
        <v>124</v>
      </c>
      <c r="D111" s="5" t="s">
        <v>880</v>
      </c>
      <c r="E111" s="5" t="s">
        <v>881</v>
      </c>
      <c r="F111" s="7" t="s">
        <v>39</v>
      </c>
      <c r="G111" s="7" t="s">
        <v>123</v>
      </c>
      <c r="H111" s="10" t="s">
        <v>76</v>
      </c>
      <c r="I111" s="8" t="s">
        <v>344</v>
      </c>
      <c r="J111" s="7" t="s">
        <v>40</v>
      </c>
    </row>
    <row r="112" spans="1:10" ht="409.5" x14ac:dyDescent="0.25">
      <c r="A112" s="5" t="s">
        <v>852</v>
      </c>
      <c r="B112" s="5" t="s">
        <v>853</v>
      </c>
      <c r="C112" s="5" t="s">
        <v>124</v>
      </c>
      <c r="D112" s="5" t="s">
        <v>882</v>
      </c>
      <c r="E112" s="5" t="s">
        <v>883</v>
      </c>
      <c r="F112" s="7" t="s">
        <v>39</v>
      </c>
      <c r="G112" s="7" t="s">
        <v>123</v>
      </c>
      <c r="H112" s="10" t="s">
        <v>76</v>
      </c>
      <c r="I112" s="8" t="s">
        <v>344</v>
      </c>
      <c r="J112" s="7" t="s">
        <v>40</v>
      </c>
    </row>
    <row r="113" spans="1:10" ht="300" x14ac:dyDescent="0.25">
      <c r="A113" s="5" t="s">
        <v>852</v>
      </c>
      <c r="B113" s="5" t="s">
        <v>853</v>
      </c>
      <c r="C113" s="5" t="s">
        <v>124</v>
      </c>
      <c r="D113" s="5" t="s">
        <v>884</v>
      </c>
      <c r="E113" s="5" t="s">
        <v>885</v>
      </c>
      <c r="F113" s="7" t="s">
        <v>886</v>
      </c>
      <c r="G113" s="7" t="s">
        <v>123</v>
      </c>
      <c r="H113" s="10" t="s">
        <v>76</v>
      </c>
      <c r="I113" s="8" t="s">
        <v>344</v>
      </c>
      <c r="J113" s="7" t="s">
        <v>40</v>
      </c>
    </row>
  </sheetData>
  <mergeCells count="2">
    <mergeCell ref="A1:J1"/>
    <mergeCell ref="A2:J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550"/>
  <sheetViews>
    <sheetView zoomScale="55" zoomScaleNormal="55" workbookViewId="0">
      <pane ySplit="3" topLeftCell="A25" activePane="bottomLeft" state="frozen"/>
      <selection activeCell="A3" sqref="A3"/>
      <selection pane="bottomLeft" activeCell="B36" sqref="B36"/>
    </sheetView>
  </sheetViews>
  <sheetFormatPr baseColWidth="10" defaultRowHeight="15" x14ac:dyDescent="0.25"/>
  <cols>
    <col min="1" max="1" width="11.42578125" style="50"/>
    <col min="2" max="2" width="31.28515625" style="5" customWidth="1"/>
    <col min="3" max="4" width="20.5703125" style="7" customWidth="1"/>
    <col min="5" max="5" width="46.28515625" style="5" customWidth="1"/>
    <col min="6" max="6" width="16.7109375" style="7" hidden="1" customWidth="1"/>
    <col min="7" max="8" width="18.28515625" style="7" hidden="1" customWidth="1"/>
    <col min="9" max="9" width="31.42578125" style="5" customWidth="1"/>
    <col min="10" max="11" width="20.5703125" style="7" customWidth="1"/>
    <col min="12" max="12" width="22.140625" style="72" customWidth="1"/>
    <col min="13" max="13" width="21.5703125" style="48" customWidth="1"/>
    <col min="14" max="14" width="20.5703125" style="8" customWidth="1"/>
    <col min="15" max="15" width="25.5703125" style="7" customWidth="1"/>
    <col min="16" max="16" width="21.140625" customWidth="1"/>
    <col min="17" max="17" width="19.28515625" customWidth="1"/>
  </cols>
  <sheetData>
    <row r="1" spans="1:15" ht="15" customHeight="1" x14ac:dyDescent="0.25">
      <c r="A1" s="550" t="s">
        <v>0</v>
      </c>
      <c r="B1" s="550"/>
      <c r="C1" s="550"/>
      <c r="D1" s="550"/>
      <c r="E1" s="550"/>
      <c r="F1" s="550"/>
      <c r="G1" s="550"/>
      <c r="H1" s="550"/>
      <c r="I1" s="550"/>
      <c r="J1" s="550"/>
      <c r="K1" s="550"/>
      <c r="L1" s="550"/>
      <c r="M1" s="550"/>
      <c r="N1" s="550"/>
      <c r="O1" s="550"/>
    </row>
    <row r="2" spans="1:15" ht="15" customHeight="1" x14ac:dyDescent="0.25">
      <c r="A2" s="550" t="s">
        <v>1</v>
      </c>
      <c r="B2" s="550"/>
      <c r="C2" s="550"/>
      <c r="D2" s="550"/>
      <c r="E2" s="550"/>
      <c r="F2" s="550"/>
      <c r="G2" s="550"/>
      <c r="H2" s="550"/>
      <c r="I2" s="550"/>
      <c r="J2" s="550"/>
      <c r="K2" s="550"/>
      <c r="L2" s="550"/>
      <c r="M2" s="550"/>
      <c r="N2" s="550"/>
      <c r="O2" s="550"/>
    </row>
    <row r="3" spans="1:15" s="5" customFormat="1" ht="30" x14ac:dyDescent="0.25">
      <c r="A3" s="181" t="s">
        <v>1157</v>
      </c>
      <c r="B3" s="1" t="s">
        <v>2</v>
      </c>
      <c r="C3" s="2" t="s">
        <v>3</v>
      </c>
      <c r="D3" s="2" t="s">
        <v>4</v>
      </c>
      <c r="E3" s="2" t="s">
        <v>5</v>
      </c>
      <c r="F3" s="2" t="s">
        <v>971</v>
      </c>
      <c r="G3" s="2" t="s">
        <v>8</v>
      </c>
      <c r="H3" s="2" t="s">
        <v>992</v>
      </c>
      <c r="I3" s="2" t="s">
        <v>6</v>
      </c>
      <c r="J3" s="2" t="s">
        <v>7</v>
      </c>
      <c r="K3" s="2" t="s">
        <v>8</v>
      </c>
      <c r="L3" s="68" t="s">
        <v>9</v>
      </c>
      <c r="M3" s="44" t="s">
        <v>1005</v>
      </c>
      <c r="N3" s="3" t="s">
        <v>316</v>
      </c>
      <c r="O3" s="2" t="s">
        <v>10</v>
      </c>
    </row>
    <row r="4" spans="1:15" s="5" customFormat="1" ht="35.25" customHeight="1" x14ac:dyDescent="0.25">
      <c r="A4" s="20">
        <v>1</v>
      </c>
      <c r="B4" s="83" t="s">
        <v>909</v>
      </c>
      <c r="C4" s="83" t="s">
        <v>44</v>
      </c>
      <c r="D4" s="84" t="s">
        <v>14</v>
      </c>
      <c r="E4" s="83" t="s">
        <v>41</v>
      </c>
      <c r="F4" s="83"/>
      <c r="G4" s="83"/>
      <c r="H4" s="83"/>
      <c r="I4" s="83" t="s">
        <v>42</v>
      </c>
      <c r="J4" s="84" t="s">
        <v>43</v>
      </c>
      <c r="K4" s="84">
        <v>40</v>
      </c>
      <c r="L4" s="85">
        <v>101247003.94</v>
      </c>
      <c r="M4" s="86" t="s">
        <v>933</v>
      </c>
      <c r="N4" s="87" t="s">
        <v>339</v>
      </c>
      <c r="O4" s="84" t="s">
        <v>910</v>
      </c>
    </row>
    <row r="5" spans="1:15" s="5" customFormat="1" ht="35.25" hidden="1" customHeight="1" x14ac:dyDescent="0.25">
      <c r="B5" s="35" t="s">
        <v>46</v>
      </c>
      <c r="C5" s="81" t="s">
        <v>1116</v>
      </c>
      <c r="D5" s="36" t="s">
        <v>14</v>
      </c>
      <c r="E5" s="35" t="s">
        <v>47</v>
      </c>
      <c r="F5" s="36" t="s">
        <v>47</v>
      </c>
      <c r="G5" s="36">
        <f t="shared" ref="G5:G19" si="0">K5</f>
        <v>2160</v>
      </c>
      <c r="H5" s="36" t="s">
        <v>488</v>
      </c>
      <c r="I5" s="35" t="s">
        <v>48</v>
      </c>
      <c r="J5" s="36" t="s">
        <v>49</v>
      </c>
      <c r="K5" s="36">
        <v>2160</v>
      </c>
      <c r="L5" s="71" t="s">
        <v>76</v>
      </c>
      <c r="M5" s="37"/>
      <c r="N5" s="38" t="s">
        <v>341</v>
      </c>
      <c r="O5" s="36" t="s">
        <v>967</v>
      </c>
    </row>
    <row r="6" spans="1:15" s="5" customFormat="1" ht="35.25" hidden="1" customHeight="1" x14ac:dyDescent="0.25">
      <c r="B6" s="35" t="s">
        <v>46</v>
      </c>
      <c r="C6" s="81" t="s">
        <v>1116</v>
      </c>
      <c r="D6" s="36" t="s">
        <v>14</v>
      </c>
      <c r="E6" s="35" t="s">
        <v>50</v>
      </c>
      <c r="F6" s="36" t="s">
        <v>50</v>
      </c>
      <c r="G6" s="36">
        <f t="shared" si="0"/>
        <v>36</v>
      </c>
      <c r="H6" s="36" t="s">
        <v>488</v>
      </c>
      <c r="I6" s="35" t="s">
        <v>48</v>
      </c>
      <c r="J6" s="36" t="s">
        <v>49</v>
      </c>
      <c r="K6" s="36">
        <v>36</v>
      </c>
      <c r="L6" s="71" t="s">
        <v>76</v>
      </c>
      <c r="M6" s="37"/>
      <c r="N6" s="38" t="s">
        <v>341</v>
      </c>
      <c r="O6" s="36" t="s">
        <v>967</v>
      </c>
    </row>
    <row r="7" spans="1:15" s="5" customFormat="1" ht="35.25" hidden="1" customHeight="1" x14ac:dyDescent="0.25">
      <c r="B7" s="35" t="s">
        <v>46</v>
      </c>
      <c r="C7" s="81" t="s">
        <v>1116</v>
      </c>
      <c r="D7" s="36" t="s">
        <v>14</v>
      </c>
      <c r="E7" s="35" t="s">
        <v>51</v>
      </c>
      <c r="F7" s="36" t="s">
        <v>51</v>
      </c>
      <c r="G7" s="36">
        <f t="shared" si="0"/>
        <v>18</v>
      </c>
      <c r="H7" s="36" t="s">
        <v>488</v>
      </c>
      <c r="I7" s="35" t="s">
        <v>48</v>
      </c>
      <c r="J7" s="36" t="s">
        <v>49</v>
      </c>
      <c r="K7" s="36">
        <v>18</v>
      </c>
      <c r="L7" s="71" t="s">
        <v>76</v>
      </c>
      <c r="M7" s="37"/>
      <c r="N7" s="38" t="s">
        <v>341</v>
      </c>
      <c r="O7" s="36" t="s">
        <v>967</v>
      </c>
    </row>
    <row r="8" spans="1:15" s="5" customFormat="1" ht="35.25" hidden="1" customHeight="1" x14ac:dyDescent="0.25">
      <c r="B8" s="35" t="s">
        <v>46</v>
      </c>
      <c r="C8" s="81" t="s">
        <v>1116</v>
      </c>
      <c r="D8" s="36" t="s">
        <v>14</v>
      </c>
      <c r="E8" s="35" t="s">
        <v>52</v>
      </c>
      <c r="F8" s="36" t="s">
        <v>972</v>
      </c>
      <c r="G8" s="36">
        <f t="shared" si="0"/>
        <v>2160</v>
      </c>
      <c r="H8" s="36" t="s">
        <v>488</v>
      </c>
      <c r="I8" s="35" t="s">
        <v>48</v>
      </c>
      <c r="J8" s="36" t="s">
        <v>49</v>
      </c>
      <c r="K8" s="36">
        <v>2160</v>
      </c>
      <c r="L8" s="71" t="s">
        <v>76</v>
      </c>
      <c r="M8" s="37"/>
      <c r="N8" s="38" t="s">
        <v>341</v>
      </c>
      <c r="O8" s="36" t="s">
        <v>967</v>
      </c>
    </row>
    <row r="9" spans="1:15" s="5" customFormat="1" ht="35.25" hidden="1" customHeight="1" x14ac:dyDescent="0.25">
      <c r="B9" s="35" t="s">
        <v>46</v>
      </c>
      <c r="C9" s="81" t="s">
        <v>1116</v>
      </c>
      <c r="D9" s="36" t="s">
        <v>14</v>
      </c>
      <c r="E9" s="35" t="s">
        <v>562</v>
      </c>
      <c r="F9" s="36" t="s">
        <v>972</v>
      </c>
      <c r="G9" s="36">
        <f t="shared" si="0"/>
        <v>3240</v>
      </c>
      <c r="H9" s="36" t="s">
        <v>488</v>
      </c>
      <c r="I9" s="35" t="s">
        <v>48</v>
      </c>
      <c r="J9" s="36" t="s">
        <v>49</v>
      </c>
      <c r="K9" s="36">
        <v>3240</v>
      </c>
      <c r="L9" s="71" t="s">
        <v>76</v>
      </c>
      <c r="M9" s="37"/>
      <c r="N9" s="38" t="s">
        <v>341</v>
      </c>
      <c r="O9" s="36" t="s">
        <v>967</v>
      </c>
    </row>
    <row r="10" spans="1:15" s="5" customFormat="1" ht="35.25" hidden="1" customHeight="1" x14ac:dyDescent="0.25">
      <c r="B10" s="35" t="s">
        <v>46</v>
      </c>
      <c r="C10" s="81" t="s">
        <v>1116</v>
      </c>
      <c r="D10" s="36" t="s">
        <v>14</v>
      </c>
      <c r="E10" s="35" t="s">
        <v>54</v>
      </c>
      <c r="F10" s="36" t="s">
        <v>973</v>
      </c>
      <c r="G10" s="36">
        <f t="shared" si="0"/>
        <v>2160</v>
      </c>
      <c r="H10" s="36" t="s">
        <v>488</v>
      </c>
      <c r="I10" s="35" t="s">
        <v>48</v>
      </c>
      <c r="J10" s="36" t="s">
        <v>49</v>
      </c>
      <c r="K10" s="36">
        <v>2160</v>
      </c>
      <c r="L10" s="71" t="s">
        <v>76</v>
      </c>
      <c r="M10" s="37"/>
      <c r="N10" s="38" t="s">
        <v>341</v>
      </c>
      <c r="O10" s="36" t="s">
        <v>967</v>
      </c>
    </row>
    <row r="11" spans="1:15" s="5" customFormat="1" ht="35.25" hidden="1" customHeight="1" x14ac:dyDescent="0.25">
      <c r="B11" s="35" t="s">
        <v>46</v>
      </c>
      <c r="C11" s="81" t="s">
        <v>1116</v>
      </c>
      <c r="D11" s="36" t="s">
        <v>14</v>
      </c>
      <c r="E11" s="35" t="s">
        <v>55</v>
      </c>
      <c r="F11" s="36" t="s">
        <v>974</v>
      </c>
      <c r="G11" s="36">
        <f t="shared" si="0"/>
        <v>2160</v>
      </c>
      <c r="H11" s="36" t="s">
        <v>488</v>
      </c>
      <c r="I11" s="35" t="s">
        <v>48</v>
      </c>
      <c r="J11" s="36" t="s">
        <v>49</v>
      </c>
      <c r="K11" s="36">
        <v>2160</v>
      </c>
      <c r="L11" s="71" t="s">
        <v>76</v>
      </c>
      <c r="M11" s="37"/>
      <c r="N11" s="38" t="s">
        <v>341</v>
      </c>
      <c r="O11" s="36" t="s">
        <v>967</v>
      </c>
    </row>
    <row r="12" spans="1:15" s="5" customFormat="1" ht="35.25" hidden="1" customHeight="1" x14ac:dyDescent="0.25">
      <c r="B12" s="35" t="s">
        <v>46</v>
      </c>
      <c r="C12" s="81" t="s">
        <v>1116</v>
      </c>
      <c r="D12" s="36" t="s">
        <v>14</v>
      </c>
      <c r="E12" s="35" t="s">
        <v>56</v>
      </c>
      <c r="F12" s="36" t="s">
        <v>200</v>
      </c>
      <c r="G12" s="36">
        <f t="shared" si="0"/>
        <v>1500</v>
      </c>
      <c r="H12" s="36" t="s">
        <v>488</v>
      </c>
      <c r="I12" s="35" t="s">
        <v>48</v>
      </c>
      <c r="J12" s="36" t="s">
        <v>57</v>
      </c>
      <c r="K12" s="36">
        <v>1500</v>
      </c>
      <c r="L12" s="71" t="s">
        <v>76</v>
      </c>
      <c r="M12" s="37"/>
      <c r="N12" s="38" t="s">
        <v>341</v>
      </c>
      <c r="O12" s="36" t="s">
        <v>967</v>
      </c>
    </row>
    <row r="13" spans="1:15" s="5" customFormat="1" ht="35.25" hidden="1" customHeight="1" x14ac:dyDescent="0.25">
      <c r="B13" s="35" t="s">
        <v>46</v>
      </c>
      <c r="C13" s="81" t="s">
        <v>1116</v>
      </c>
      <c r="D13" s="36" t="s">
        <v>14</v>
      </c>
      <c r="E13" s="35" t="s">
        <v>58</v>
      </c>
      <c r="F13" s="36" t="s">
        <v>200</v>
      </c>
      <c r="G13" s="36">
        <f t="shared" si="0"/>
        <v>1500</v>
      </c>
      <c r="H13" s="36" t="s">
        <v>488</v>
      </c>
      <c r="I13" s="35" t="s">
        <v>48</v>
      </c>
      <c r="J13" s="36" t="s">
        <v>59</v>
      </c>
      <c r="K13" s="36">
        <v>1500</v>
      </c>
      <c r="L13" s="71" t="s">
        <v>76</v>
      </c>
      <c r="M13" s="37"/>
      <c r="N13" s="38" t="s">
        <v>341</v>
      </c>
      <c r="O13" s="36" t="s">
        <v>967</v>
      </c>
    </row>
    <row r="14" spans="1:15" s="5" customFormat="1" ht="35.25" hidden="1" customHeight="1" x14ac:dyDescent="0.25">
      <c r="B14" s="35" t="s">
        <v>46</v>
      </c>
      <c r="C14" s="81" t="s">
        <v>1116</v>
      </c>
      <c r="D14" s="36" t="s">
        <v>14</v>
      </c>
      <c r="E14" s="35" t="s">
        <v>60</v>
      </c>
      <c r="F14" s="36" t="s">
        <v>200</v>
      </c>
      <c r="G14" s="36">
        <f t="shared" si="0"/>
        <v>750</v>
      </c>
      <c r="H14" s="36" t="s">
        <v>488</v>
      </c>
      <c r="I14" s="35" t="s">
        <v>48</v>
      </c>
      <c r="J14" s="36" t="s">
        <v>61</v>
      </c>
      <c r="K14" s="36">
        <v>750</v>
      </c>
      <c r="L14" s="71" t="s">
        <v>76</v>
      </c>
      <c r="M14" s="37"/>
      <c r="N14" s="38" t="s">
        <v>341</v>
      </c>
      <c r="O14" s="36" t="s">
        <v>967</v>
      </c>
    </row>
    <row r="15" spans="1:15" s="5" customFormat="1" ht="35.25" hidden="1" customHeight="1" x14ac:dyDescent="0.25">
      <c r="B15" s="35" t="s">
        <v>46</v>
      </c>
      <c r="C15" s="81" t="s">
        <v>1116</v>
      </c>
      <c r="D15" s="36" t="s">
        <v>14</v>
      </c>
      <c r="E15" s="35" t="s">
        <v>62</v>
      </c>
      <c r="F15" s="36" t="s">
        <v>975</v>
      </c>
      <c r="G15" s="36">
        <f t="shared" si="0"/>
        <v>1080</v>
      </c>
      <c r="H15" s="36" t="s">
        <v>488</v>
      </c>
      <c r="I15" s="35" t="s">
        <v>48</v>
      </c>
      <c r="J15" s="36" t="s">
        <v>63</v>
      </c>
      <c r="K15" s="36">
        <v>1080</v>
      </c>
      <c r="L15" s="71" t="s">
        <v>76</v>
      </c>
      <c r="M15" s="37"/>
      <c r="N15" s="38" t="s">
        <v>341</v>
      </c>
      <c r="O15" s="36" t="s">
        <v>967</v>
      </c>
    </row>
    <row r="16" spans="1:15" s="5" customFormat="1" ht="35.25" hidden="1" customHeight="1" x14ac:dyDescent="0.25">
      <c r="B16" s="35" t="s">
        <v>46</v>
      </c>
      <c r="C16" s="81" t="s">
        <v>1116</v>
      </c>
      <c r="D16" s="36" t="s">
        <v>14</v>
      </c>
      <c r="E16" s="35" t="s">
        <v>64</v>
      </c>
      <c r="F16" s="36" t="s">
        <v>975</v>
      </c>
      <c r="G16" s="36">
        <f t="shared" si="0"/>
        <v>1080</v>
      </c>
      <c r="H16" s="36" t="s">
        <v>488</v>
      </c>
      <c r="I16" s="35" t="s">
        <v>48</v>
      </c>
      <c r="J16" s="36" t="s">
        <v>63</v>
      </c>
      <c r="K16" s="36">
        <v>1080</v>
      </c>
      <c r="L16" s="71" t="s">
        <v>76</v>
      </c>
      <c r="M16" s="37"/>
      <c r="N16" s="38" t="s">
        <v>341</v>
      </c>
      <c r="O16" s="36" t="s">
        <v>967</v>
      </c>
    </row>
    <row r="17" spans="1:15" s="5" customFormat="1" ht="35.25" hidden="1" customHeight="1" x14ac:dyDescent="0.25">
      <c r="B17" s="35" t="s">
        <v>46</v>
      </c>
      <c r="C17" s="81" t="s">
        <v>1116</v>
      </c>
      <c r="D17" s="36" t="s">
        <v>14</v>
      </c>
      <c r="E17" s="35" t="s">
        <v>65</v>
      </c>
      <c r="F17" s="36" t="s">
        <v>976</v>
      </c>
      <c r="G17" s="36">
        <f t="shared" si="0"/>
        <v>1080</v>
      </c>
      <c r="H17" s="36" t="s">
        <v>488</v>
      </c>
      <c r="I17" s="35" t="s">
        <v>48</v>
      </c>
      <c r="J17" s="36" t="s">
        <v>66</v>
      </c>
      <c r="K17" s="36">
        <v>1080</v>
      </c>
      <c r="L17" s="71" t="s">
        <v>76</v>
      </c>
      <c r="M17" s="37"/>
      <c r="N17" s="38" t="s">
        <v>341</v>
      </c>
      <c r="O17" s="36" t="s">
        <v>967</v>
      </c>
    </row>
    <row r="18" spans="1:15" s="5" customFormat="1" ht="35.25" hidden="1" customHeight="1" x14ac:dyDescent="0.25">
      <c r="B18" s="35" t="s">
        <v>46</v>
      </c>
      <c r="C18" s="81" t="s">
        <v>1116</v>
      </c>
      <c r="D18" s="36" t="s">
        <v>14</v>
      </c>
      <c r="E18" s="35" t="s">
        <v>67</v>
      </c>
      <c r="F18" s="36" t="s">
        <v>949</v>
      </c>
      <c r="G18" s="36">
        <f t="shared" si="0"/>
        <v>540</v>
      </c>
      <c r="H18" s="36" t="s">
        <v>488</v>
      </c>
      <c r="I18" s="35" t="s">
        <v>48</v>
      </c>
      <c r="J18" s="36" t="s">
        <v>68</v>
      </c>
      <c r="K18" s="36">
        <v>540</v>
      </c>
      <c r="L18" s="71" t="s">
        <v>76</v>
      </c>
      <c r="M18" s="37"/>
      <c r="N18" s="38" t="s">
        <v>341</v>
      </c>
      <c r="O18" s="36" t="s">
        <v>967</v>
      </c>
    </row>
    <row r="19" spans="1:15" s="5" customFormat="1" ht="35.25" hidden="1" customHeight="1" x14ac:dyDescent="0.25">
      <c r="B19" s="35" t="s">
        <v>46</v>
      </c>
      <c r="C19" s="81" t="s">
        <v>1116</v>
      </c>
      <c r="D19" s="36" t="s">
        <v>14</v>
      </c>
      <c r="E19" s="35" t="s">
        <v>69</v>
      </c>
      <c r="F19" s="36" t="s">
        <v>977</v>
      </c>
      <c r="G19" s="36">
        <f t="shared" si="0"/>
        <v>540</v>
      </c>
      <c r="H19" s="36" t="s">
        <v>488</v>
      </c>
      <c r="I19" s="35" t="s">
        <v>48</v>
      </c>
      <c r="J19" s="36" t="s">
        <v>70</v>
      </c>
      <c r="K19" s="36">
        <v>540</v>
      </c>
      <c r="L19" s="71" t="s">
        <v>76</v>
      </c>
      <c r="M19" s="37"/>
      <c r="N19" s="38" t="s">
        <v>341</v>
      </c>
      <c r="O19" s="36" t="s">
        <v>967</v>
      </c>
    </row>
    <row r="20" spans="1:15" s="5" customFormat="1" ht="35.25" hidden="1" customHeight="1" x14ac:dyDescent="0.25">
      <c r="B20" s="35" t="s">
        <v>46</v>
      </c>
      <c r="C20" s="81" t="s">
        <v>1116</v>
      </c>
      <c r="D20" s="36" t="s">
        <v>14</v>
      </c>
      <c r="E20" s="35" t="s">
        <v>71</v>
      </c>
      <c r="F20" s="35"/>
      <c r="G20" s="35"/>
      <c r="H20" s="35"/>
      <c r="I20" s="35" t="s">
        <v>48</v>
      </c>
      <c r="J20" s="36" t="s">
        <v>72</v>
      </c>
      <c r="K20" s="36"/>
      <c r="L20" s="71" t="s">
        <v>76</v>
      </c>
      <c r="M20" s="37"/>
      <c r="N20" s="38" t="s">
        <v>341</v>
      </c>
      <c r="O20" s="36" t="s">
        <v>40</v>
      </c>
    </row>
    <row r="21" spans="1:15" s="5" customFormat="1" ht="35.25" hidden="1" customHeight="1" x14ac:dyDescent="0.25">
      <c r="B21" s="35" t="s">
        <v>46</v>
      </c>
      <c r="C21" s="81" t="s">
        <v>1116</v>
      </c>
      <c r="D21" s="36" t="s">
        <v>14</v>
      </c>
      <c r="E21" s="35" t="s">
        <v>73</v>
      </c>
      <c r="F21" s="36" t="s">
        <v>758</v>
      </c>
      <c r="G21" s="36">
        <f>K21</f>
        <v>2160</v>
      </c>
      <c r="H21" s="36" t="s">
        <v>672</v>
      </c>
      <c r="I21" s="35" t="s">
        <v>48</v>
      </c>
      <c r="J21" s="36" t="s">
        <v>48</v>
      </c>
      <c r="K21" s="36">
        <v>2160</v>
      </c>
      <c r="L21" s="71" t="s">
        <v>76</v>
      </c>
      <c r="M21" s="37"/>
      <c r="N21" s="38" t="s">
        <v>341</v>
      </c>
      <c r="O21" s="36" t="s">
        <v>967</v>
      </c>
    </row>
    <row r="22" spans="1:15" s="5" customFormat="1" ht="35.25" hidden="1" customHeight="1" x14ac:dyDescent="0.25">
      <c r="B22" s="35" t="s">
        <v>46</v>
      </c>
      <c r="C22" s="81" t="s">
        <v>1116</v>
      </c>
      <c r="D22" s="36" t="s">
        <v>14</v>
      </c>
      <c r="E22" s="35" t="s">
        <v>74</v>
      </c>
      <c r="F22" s="35"/>
      <c r="G22" s="35"/>
      <c r="H22" s="35"/>
      <c r="I22" s="35" t="s">
        <v>48</v>
      </c>
      <c r="J22" s="36" t="s">
        <v>39</v>
      </c>
      <c r="K22" s="36" t="s">
        <v>75</v>
      </c>
      <c r="L22" s="71" t="s">
        <v>76</v>
      </c>
      <c r="M22" s="37"/>
      <c r="N22" s="38" t="s">
        <v>341</v>
      </c>
      <c r="O22" s="36" t="s">
        <v>910</v>
      </c>
    </row>
    <row r="23" spans="1:15" s="5" customFormat="1" ht="35.25" customHeight="1" x14ac:dyDescent="0.25">
      <c r="A23" s="73">
        <v>3</v>
      </c>
      <c r="B23" s="83" t="s">
        <v>46</v>
      </c>
      <c r="C23" s="83" t="s">
        <v>1116</v>
      </c>
      <c r="D23" s="84" t="s">
        <v>14</v>
      </c>
      <c r="E23" s="84" t="s">
        <v>1138</v>
      </c>
      <c r="F23" s="84" t="s">
        <v>1139</v>
      </c>
      <c r="G23" s="84" t="s">
        <v>1140</v>
      </c>
      <c r="H23" s="84" t="s">
        <v>1141</v>
      </c>
      <c r="I23" s="84" t="s">
        <v>1139</v>
      </c>
      <c r="J23" s="84" t="s">
        <v>1140</v>
      </c>
      <c r="K23" s="84" t="s">
        <v>1141</v>
      </c>
      <c r="L23" s="94" t="s">
        <v>1142</v>
      </c>
      <c r="M23" s="86" t="s">
        <v>933</v>
      </c>
      <c r="N23" s="87" t="s">
        <v>344</v>
      </c>
      <c r="O23" s="84" t="s">
        <v>910</v>
      </c>
    </row>
    <row r="24" spans="1:15" s="5" customFormat="1" ht="35.25" customHeight="1" x14ac:dyDescent="0.25">
      <c r="A24" s="73">
        <v>3</v>
      </c>
      <c r="B24" s="83" t="s">
        <v>46</v>
      </c>
      <c r="C24" s="83" t="s">
        <v>1116</v>
      </c>
      <c r="D24" s="84" t="s">
        <v>14</v>
      </c>
      <c r="E24" s="84" t="s">
        <v>1143</v>
      </c>
      <c r="F24" s="84" t="s">
        <v>1141</v>
      </c>
      <c r="G24" s="84" t="s">
        <v>1141</v>
      </c>
      <c r="H24" s="84" t="s">
        <v>1141</v>
      </c>
      <c r="I24" s="84" t="s">
        <v>1141</v>
      </c>
      <c r="J24" s="84" t="s">
        <v>1141</v>
      </c>
      <c r="K24" s="84" t="s">
        <v>1141</v>
      </c>
      <c r="L24" s="94" t="s">
        <v>1142</v>
      </c>
      <c r="M24" s="86" t="s">
        <v>933</v>
      </c>
      <c r="N24" s="87" t="s">
        <v>344</v>
      </c>
      <c r="O24" s="84" t="s">
        <v>910</v>
      </c>
    </row>
    <row r="25" spans="1:15" s="5" customFormat="1" ht="35.25" customHeight="1" x14ac:dyDescent="0.25">
      <c r="A25" s="73">
        <v>5</v>
      </c>
      <c r="B25" s="166" t="s">
        <v>46</v>
      </c>
      <c r="C25" s="166" t="s">
        <v>1116</v>
      </c>
      <c r="D25" s="173" t="s">
        <v>14</v>
      </c>
      <c r="E25" s="173" t="s">
        <v>1155</v>
      </c>
      <c r="F25" s="173" t="s">
        <v>1141</v>
      </c>
      <c r="G25" s="173" t="s">
        <v>1141</v>
      </c>
      <c r="H25" s="173" t="s">
        <v>1141</v>
      </c>
      <c r="I25" s="173" t="s">
        <v>1141</v>
      </c>
      <c r="J25" s="173" t="s">
        <v>1141</v>
      </c>
      <c r="K25" s="173" t="s">
        <v>1141</v>
      </c>
      <c r="L25" s="174" t="s">
        <v>1142</v>
      </c>
      <c r="M25" s="175" t="s">
        <v>933</v>
      </c>
      <c r="N25" s="176" t="s">
        <v>344</v>
      </c>
      <c r="O25" s="173" t="s">
        <v>968</v>
      </c>
    </row>
    <row r="26" spans="1:15" s="5" customFormat="1" ht="35.25" customHeight="1" x14ac:dyDescent="0.25">
      <c r="A26" s="73">
        <v>6</v>
      </c>
      <c r="B26" s="130" t="s">
        <v>46</v>
      </c>
      <c r="C26" s="130" t="s">
        <v>1116</v>
      </c>
      <c r="D26" s="131" t="s">
        <v>14</v>
      </c>
      <c r="E26" s="132" t="s">
        <v>1144</v>
      </c>
      <c r="F26" s="133" t="s">
        <v>1145</v>
      </c>
      <c r="G26" s="133" t="s">
        <v>1146</v>
      </c>
      <c r="H26" s="133" t="s">
        <v>1141</v>
      </c>
      <c r="I26" s="133" t="s">
        <v>1145</v>
      </c>
      <c r="J26" s="133" t="s">
        <v>1146</v>
      </c>
      <c r="K26" s="133" t="s">
        <v>1141</v>
      </c>
      <c r="L26" s="136">
        <v>282178720</v>
      </c>
      <c r="M26" s="134" t="s">
        <v>933</v>
      </c>
      <c r="N26" s="135" t="s">
        <v>344</v>
      </c>
      <c r="O26" s="131" t="s">
        <v>969</v>
      </c>
    </row>
    <row r="27" spans="1:15" s="5" customFormat="1" ht="35.25" customHeight="1" x14ac:dyDescent="0.25">
      <c r="A27" s="73">
        <v>5</v>
      </c>
      <c r="B27" s="166" t="s">
        <v>46</v>
      </c>
      <c r="C27" s="166" t="s">
        <v>1116</v>
      </c>
      <c r="D27" s="173" t="s">
        <v>14</v>
      </c>
      <c r="E27" s="174" t="s">
        <v>1147</v>
      </c>
      <c r="F27" s="174" t="s">
        <v>1158</v>
      </c>
      <c r="G27" s="174" t="s">
        <v>488</v>
      </c>
      <c r="H27" s="174" t="s">
        <v>1141</v>
      </c>
      <c r="I27" s="174" t="s">
        <v>1148</v>
      </c>
      <c r="J27" s="174" t="s">
        <v>488</v>
      </c>
      <c r="K27" s="174" t="s">
        <v>1141</v>
      </c>
      <c r="L27" s="174">
        <v>13432271000</v>
      </c>
      <c r="M27" s="175" t="s">
        <v>933</v>
      </c>
      <c r="N27" s="176" t="s">
        <v>344</v>
      </c>
      <c r="O27" s="173" t="s">
        <v>968</v>
      </c>
    </row>
    <row r="28" spans="1:15" s="5" customFormat="1" ht="35.25" customHeight="1" x14ac:dyDescent="0.25">
      <c r="A28" s="23">
        <v>20</v>
      </c>
      <c r="B28" s="76" t="s">
        <v>46</v>
      </c>
      <c r="C28" s="76" t="s">
        <v>1116</v>
      </c>
      <c r="D28" s="75" t="s">
        <v>14</v>
      </c>
      <c r="E28" s="129" t="s">
        <v>1149</v>
      </c>
      <c r="F28" s="129" t="s">
        <v>1150</v>
      </c>
      <c r="G28" s="129" t="s">
        <v>488</v>
      </c>
      <c r="H28" s="129" t="s">
        <v>1141</v>
      </c>
      <c r="I28" s="129" t="s">
        <v>1150</v>
      </c>
      <c r="J28" s="129" t="s">
        <v>488</v>
      </c>
      <c r="K28" s="129" t="s">
        <v>1141</v>
      </c>
      <c r="L28" s="129">
        <v>13836752900</v>
      </c>
      <c r="M28" s="99" t="s">
        <v>933</v>
      </c>
      <c r="N28" s="80" t="s">
        <v>344</v>
      </c>
      <c r="O28" s="75" t="s">
        <v>967</v>
      </c>
    </row>
    <row r="29" spans="1:15" s="5" customFormat="1" ht="35.25" customHeight="1" x14ac:dyDescent="0.25">
      <c r="A29" s="73">
        <v>3</v>
      </c>
      <c r="B29" s="83" t="s">
        <v>46</v>
      </c>
      <c r="C29" s="83" t="s">
        <v>1116</v>
      </c>
      <c r="D29" s="84" t="s">
        <v>14</v>
      </c>
      <c r="E29" s="94" t="s">
        <v>1151</v>
      </c>
      <c r="F29" s="94" t="s">
        <v>1152</v>
      </c>
      <c r="G29" s="94" t="s">
        <v>422</v>
      </c>
      <c r="H29" s="94" t="s">
        <v>1141</v>
      </c>
      <c r="I29" s="94" t="s">
        <v>1152</v>
      </c>
      <c r="J29" s="94" t="s">
        <v>422</v>
      </c>
      <c r="K29" s="94" t="s">
        <v>1141</v>
      </c>
      <c r="L29" s="94">
        <v>825314927.53999996</v>
      </c>
      <c r="M29" s="86" t="s">
        <v>933</v>
      </c>
      <c r="N29" s="87" t="s">
        <v>344</v>
      </c>
      <c r="O29" s="84" t="s">
        <v>910</v>
      </c>
    </row>
    <row r="30" spans="1:15" s="5" customFormat="1" ht="35.25" customHeight="1" x14ac:dyDescent="0.25">
      <c r="A30" s="73">
        <v>8</v>
      </c>
      <c r="B30" s="130" t="s">
        <v>46</v>
      </c>
      <c r="C30" s="130" t="s">
        <v>1116</v>
      </c>
      <c r="D30" s="131" t="s">
        <v>14</v>
      </c>
      <c r="E30" s="131" t="s">
        <v>1153</v>
      </c>
      <c r="F30" s="131" t="s">
        <v>1154</v>
      </c>
      <c r="G30" s="133" t="s">
        <v>615</v>
      </c>
      <c r="H30" s="131" t="s">
        <v>1141</v>
      </c>
      <c r="I30" s="131" t="s">
        <v>1154</v>
      </c>
      <c r="J30" s="133" t="s">
        <v>615</v>
      </c>
      <c r="K30" s="131" t="s">
        <v>1141</v>
      </c>
      <c r="L30" s="133">
        <v>3965000000</v>
      </c>
      <c r="M30" s="134" t="s">
        <v>933</v>
      </c>
      <c r="N30" s="135" t="s">
        <v>344</v>
      </c>
      <c r="O30" s="131" t="s">
        <v>968</v>
      </c>
    </row>
    <row r="31" spans="1:15" ht="35.25" customHeight="1" x14ac:dyDescent="0.25">
      <c r="A31" s="20">
        <v>25</v>
      </c>
      <c r="B31" s="76" t="s">
        <v>925</v>
      </c>
      <c r="C31" s="76" t="s">
        <v>140</v>
      </c>
      <c r="D31" s="75" t="s">
        <v>124</v>
      </c>
      <c r="E31" s="76" t="s">
        <v>934</v>
      </c>
      <c r="F31" s="77"/>
      <c r="G31" s="77"/>
      <c r="H31" s="77"/>
      <c r="I31" s="75" t="s">
        <v>935</v>
      </c>
      <c r="J31" s="75" t="s">
        <v>638</v>
      </c>
      <c r="K31" s="75">
        <v>239</v>
      </c>
      <c r="L31" s="137">
        <v>717000000</v>
      </c>
      <c r="M31" s="114" t="s">
        <v>933</v>
      </c>
      <c r="N31" s="80" t="s">
        <v>339</v>
      </c>
      <c r="O31" s="75" t="s">
        <v>969</v>
      </c>
    </row>
    <row r="32" spans="1:15" ht="35.25" customHeight="1" x14ac:dyDescent="0.25">
      <c r="A32" s="20">
        <v>25</v>
      </c>
      <c r="B32" s="76" t="s">
        <v>925</v>
      </c>
      <c r="C32" s="76" t="s">
        <v>140</v>
      </c>
      <c r="D32" s="75" t="s">
        <v>124</v>
      </c>
      <c r="E32" s="76" t="s">
        <v>936</v>
      </c>
      <c r="F32" s="77"/>
      <c r="G32" s="77"/>
      <c r="H32" s="77"/>
      <c r="I32" s="75" t="s">
        <v>937</v>
      </c>
      <c r="J32" s="75" t="s">
        <v>938</v>
      </c>
      <c r="K32" s="75">
        <v>86</v>
      </c>
      <c r="L32" s="137">
        <v>64500000</v>
      </c>
      <c r="M32" s="114" t="s">
        <v>933</v>
      </c>
      <c r="N32" s="80" t="s">
        <v>339</v>
      </c>
      <c r="O32" s="75" t="s">
        <v>969</v>
      </c>
    </row>
    <row r="33" spans="1:17" ht="59.25" customHeight="1" x14ac:dyDescent="0.25">
      <c r="A33" s="20">
        <v>25</v>
      </c>
      <c r="B33" s="76" t="s">
        <v>925</v>
      </c>
      <c r="C33" s="76" t="s">
        <v>140</v>
      </c>
      <c r="D33" s="75" t="s">
        <v>124</v>
      </c>
      <c r="E33" s="76" t="s">
        <v>939</v>
      </c>
      <c r="F33" s="77"/>
      <c r="G33" s="77"/>
      <c r="H33" s="77"/>
      <c r="I33" s="75" t="s">
        <v>940</v>
      </c>
      <c r="J33" s="75" t="s">
        <v>638</v>
      </c>
      <c r="K33" s="75">
        <v>109</v>
      </c>
      <c r="L33" s="137">
        <v>65400000</v>
      </c>
      <c r="M33" s="114" t="s">
        <v>933</v>
      </c>
      <c r="N33" s="80" t="s">
        <v>339</v>
      </c>
      <c r="O33" s="75" t="s">
        <v>969</v>
      </c>
    </row>
    <row r="34" spans="1:17" ht="35.25" customHeight="1" x14ac:dyDescent="0.25">
      <c r="A34" s="283">
        <v>25</v>
      </c>
      <c r="B34" s="76" t="s">
        <v>925</v>
      </c>
      <c r="C34" s="76" t="s">
        <v>140</v>
      </c>
      <c r="D34" s="75" t="s">
        <v>124</v>
      </c>
      <c r="E34" s="76" t="s">
        <v>941</v>
      </c>
      <c r="F34" s="77"/>
      <c r="G34" s="77"/>
      <c r="H34" s="77"/>
      <c r="I34" s="75" t="s">
        <v>942</v>
      </c>
      <c r="J34" s="75" t="s">
        <v>938</v>
      </c>
      <c r="K34" s="75">
        <v>27</v>
      </c>
      <c r="L34" s="137">
        <v>45900000</v>
      </c>
      <c r="M34" s="114" t="s">
        <v>933</v>
      </c>
      <c r="N34" s="80" t="s">
        <v>339</v>
      </c>
      <c r="O34" s="75" t="s">
        <v>969</v>
      </c>
      <c r="Q34" s="13"/>
    </row>
    <row r="35" spans="1:17" ht="59.25" customHeight="1" x14ac:dyDescent="0.25">
      <c r="A35" s="20">
        <v>21</v>
      </c>
      <c r="B35" s="76" t="s">
        <v>925</v>
      </c>
      <c r="C35" s="76" t="s">
        <v>140</v>
      </c>
      <c r="D35" s="75" t="s">
        <v>14</v>
      </c>
      <c r="E35" s="95" t="s">
        <v>944</v>
      </c>
      <c r="F35" s="95"/>
      <c r="G35" s="95"/>
      <c r="H35" s="95"/>
      <c r="I35" s="76" t="s">
        <v>945</v>
      </c>
      <c r="J35" s="96" t="s">
        <v>638</v>
      </c>
      <c r="K35" s="96">
        <v>122</v>
      </c>
      <c r="L35" s="97">
        <v>97600000</v>
      </c>
      <c r="M35" s="98" t="s">
        <v>933</v>
      </c>
      <c r="N35" s="80" t="s">
        <v>339</v>
      </c>
      <c r="O35" s="75" t="s">
        <v>966</v>
      </c>
    </row>
    <row r="36" spans="1:17" ht="35.25" customHeight="1" x14ac:dyDescent="0.25">
      <c r="A36" s="20">
        <v>21</v>
      </c>
      <c r="B36" s="76" t="s">
        <v>925</v>
      </c>
      <c r="C36" s="76" t="s">
        <v>140</v>
      </c>
      <c r="D36" s="75" t="s">
        <v>14</v>
      </c>
      <c r="E36" s="95" t="s">
        <v>946</v>
      </c>
      <c r="F36" s="95"/>
      <c r="G36" s="95"/>
      <c r="H36" s="95"/>
      <c r="I36" s="76" t="s">
        <v>947</v>
      </c>
      <c r="J36" s="96" t="s">
        <v>638</v>
      </c>
      <c r="K36" s="96">
        <v>122</v>
      </c>
      <c r="L36" s="97">
        <v>732000000</v>
      </c>
      <c r="M36" s="98" t="s">
        <v>933</v>
      </c>
      <c r="N36" s="80" t="s">
        <v>339</v>
      </c>
      <c r="O36" s="75" t="s">
        <v>966</v>
      </c>
    </row>
    <row r="37" spans="1:17" ht="56.25" customHeight="1" x14ac:dyDescent="0.25">
      <c r="A37" s="20">
        <v>15</v>
      </c>
      <c r="B37" s="76" t="s">
        <v>925</v>
      </c>
      <c r="C37" s="76" t="s">
        <v>140</v>
      </c>
      <c r="D37" s="75" t="s">
        <v>14</v>
      </c>
      <c r="E37" s="112" t="s">
        <v>948</v>
      </c>
      <c r="F37" s="96" t="s">
        <v>977</v>
      </c>
      <c r="G37" s="75">
        <f>K37*4</f>
        <v>36072</v>
      </c>
      <c r="H37" s="75" t="s">
        <v>672</v>
      </c>
      <c r="I37" s="76" t="s">
        <v>611</v>
      </c>
      <c r="J37" s="96" t="s">
        <v>394</v>
      </c>
      <c r="K37" s="96">
        <v>9018</v>
      </c>
      <c r="L37" s="97">
        <v>40581000</v>
      </c>
      <c r="M37" s="113" t="s">
        <v>933</v>
      </c>
      <c r="N37" s="80" t="s">
        <v>339</v>
      </c>
      <c r="O37" s="75" t="s">
        <v>967</v>
      </c>
    </row>
    <row r="38" spans="1:17" ht="35.25" customHeight="1" x14ac:dyDescent="0.25">
      <c r="A38" s="20">
        <v>15</v>
      </c>
      <c r="B38" s="76" t="s">
        <v>925</v>
      </c>
      <c r="C38" s="76" t="s">
        <v>140</v>
      </c>
      <c r="D38" s="75" t="s">
        <v>14</v>
      </c>
      <c r="E38" s="112" t="s">
        <v>949</v>
      </c>
      <c r="F38" s="96" t="s">
        <v>949</v>
      </c>
      <c r="G38" s="75">
        <f>K38*4</f>
        <v>36072</v>
      </c>
      <c r="H38" s="75" t="s">
        <v>672</v>
      </c>
      <c r="I38" s="76" t="s">
        <v>950</v>
      </c>
      <c r="J38" s="96" t="s">
        <v>394</v>
      </c>
      <c r="K38" s="96">
        <v>9018</v>
      </c>
      <c r="L38" s="97">
        <v>166833000</v>
      </c>
      <c r="M38" s="113" t="s">
        <v>933</v>
      </c>
      <c r="N38" s="80" t="s">
        <v>339</v>
      </c>
      <c r="O38" s="75" t="s">
        <v>967</v>
      </c>
    </row>
    <row r="39" spans="1:17" ht="35.25" customHeight="1" x14ac:dyDescent="0.25">
      <c r="A39" s="20">
        <v>15</v>
      </c>
      <c r="B39" s="76" t="s">
        <v>925</v>
      </c>
      <c r="C39" s="76" t="s">
        <v>140</v>
      </c>
      <c r="D39" s="75" t="s">
        <v>14</v>
      </c>
      <c r="E39" s="112" t="s">
        <v>951</v>
      </c>
      <c r="F39" s="96" t="s">
        <v>990</v>
      </c>
      <c r="G39" s="75">
        <f>K39*4</f>
        <v>26112</v>
      </c>
      <c r="H39" s="75" t="s">
        <v>672</v>
      </c>
      <c r="I39" s="76" t="s">
        <v>952</v>
      </c>
      <c r="J39" s="96" t="s">
        <v>394</v>
      </c>
      <c r="K39" s="96">
        <v>6528</v>
      </c>
      <c r="L39" s="97">
        <v>13056000</v>
      </c>
      <c r="M39" s="113" t="s">
        <v>933</v>
      </c>
      <c r="N39" s="80" t="s">
        <v>339</v>
      </c>
      <c r="O39" s="75" t="s">
        <v>967</v>
      </c>
    </row>
    <row r="40" spans="1:17" ht="59.25" customHeight="1" x14ac:dyDescent="0.25">
      <c r="A40" s="20">
        <v>15</v>
      </c>
      <c r="B40" s="76" t="s">
        <v>925</v>
      </c>
      <c r="C40" s="76" t="s">
        <v>140</v>
      </c>
      <c r="D40" s="75" t="s">
        <v>14</v>
      </c>
      <c r="E40" s="112" t="s">
        <v>953</v>
      </c>
      <c r="F40" s="96" t="s">
        <v>758</v>
      </c>
      <c r="G40" s="75">
        <f>K40*4</f>
        <v>17652</v>
      </c>
      <c r="H40" s="75" t="s">
        <v>672</v>
      </c>
      <c r="I40" s="76" t="s">
        <v>954</v>
      </c>
      <c r="J40" s="96" t="s">
        <v>394</v>
      </c>
      <c r="K40" s="96">
        <v>4413</v>
      </c>
      <c r="L40" s="97">
        <v>13239000</v>
      </c>
      <c r="M40" s="113" t="s">
        <v>933</v>
      </c>
      <c r="N40" s="80" t="s">
        <v>339</v>
      </c>
      <c r="O40" s="75" t="s">
        <v>967</v>
      </c>
    </row>
    <row r="41" spans="1:17" ht="59.25" customHeight="1" x14ac:dyDescent="0.25">
      <c r="A41" s="20">
        <v>15</v>
      </c>
      <c r="B41" s="76" t="s">
        <v>925</v>
      </c>
      <c r="C41" s="76" t="s">
        <v>140</v>
      </c>
      <c r="D41" s="75" t="s">
        <v>14</v>
      </c>
      <c r="E41" s="95" t="s">
        <v>955</v>
      </c>
      <c r="F41" s="96" t="s">
        <v>1000</v>
      </c>
      <c r="G41" s="75">
        <f>K41</f>
        <v>6108</v>
      </c>
      <c r="H41" s="75" t="s">
        <v>488</v>
      </c>
      <c r="I41" s="76" t="s">
        <v>956</v>
      </c>
      <c r="J41" s="96" t="s">
        <v>957</v>
      </c>
      <c r="K41" s="96">
        <v>6108</v>
      </c>
      <c r="L41" s="97">
        <v>33594000</v>
      </c>
      <c r="M41" s="113" t="s">
        <v>933</v>
      </c>
      <c r="N41" s="80" t="s">
        <v>339</v>
      </c>
      <c r="O41" s="75" t="s">
        <v>967</v>
      </c>
    </row>
    <row r="42" spans="1:17" ht="59.25" hidden="1" customHeight="1" x14ac:dyDescent="0.25">
      <c r="A42" s="180"/>
      <c r="B42" s="35" t="s">
        <v>925</v>
      </c>
      <c r="C42" s="35" t="s">
        <v>140</v>
      </c>
      <c r="D42" s="36" t="s">
        <v>14</v>
      </c>
      <c r="E42" s="275" t="s">
        <v>200</v>
      </c>
      <c r="F42" s="42"/>
      <c r="G42" s="43">
        <f>K42</f>
        <v>8931</v>
      </c>
      <c r="H42" s="43"/>
      <c r="I42" s="35" t="s">
        <v>958</v>
      </c>
      <c r="J42" s="276" t="s">
        <v>959</v>
      </c>
      <c r="K42" s="276">
        <v>8931</v>
      </c>
      <c r="L42" s="277">
        <v>62517000</v>
      </c>
      <c r="M42" s="278"/>
      <c r="N42" s="38" t="s">
        <v>339</v>
      </c>
      <c r="O42" s="36" t="s">
        <v>967</v>
      </c>
    </row>
    <row r="43" spans="1:17" ht="59.25" customHeight="1" x14ac:dyDescent="0.25">
      <c r="A43" s="20">
        <v>15</v>
      </c>
      <c r="B43" s="76" t="s">
        <v>925</v>
      </c>
      <c r="C43" s="76" t="s">
        <v>140</v>
      </c>
      <c r="D43" s="75" t="s">
        <v>14</v>
      </c>
      <c r="E43" s="95" t="s">
        <v>960</v>
      </c>
      <c r="F43" s="96" t="s">
        <v>991</v>
      </c>
      <c r="G43" s="75">
        <f>K43</f>
        <v>180000</v>
      </c>
      <c r="H43" s="75" t="s">
        <v>488</v>
      </c>
      <c r="I43" s="76" t="s">
        <v>961</v>
      </c>
      <c r="J43" s="96" t="s">
        <v>638</v>
      </c>
      <c r="K43" s="96">
        <v>180000</v>
      </c>
      <c r="L43" s="97">
        <v>162000000</v>
      </c>
      <c r="M43" s="113" t="s">
        <v>933</v>
      </c>
      <c r="N43" s="80" t="s">
        <v>339</v>
      </c>
      <c r="O43" s="75" t="s">
        <v>967</v>
      </c>
      <c r="P43" s="13"/>
    </row>
    <row r="44" spans="1:17" ht="35.25" customHeight="1" x14ac:dyDescent="0.25">
      <c r="A44" s="20">
        <v>15</v>
      </c>
      <c r="B44" s="76" t="s">
        <v>925</v>
      </c>
      <c r="C44" s="76" t="s">
        <v>140</v>
      </c>
      <c r="D44" s="75" t="s">
        <v>14</v>
      </c>
      <c r="E44" s="95" t="s">
        <v>962</v>
      </c>
      <c r="F44" s="96" t="s">
        <v>1002</v>
      </c>
      <c r="G44" s="75">
        <f>K44</f>
        <v>500</v>
      </c>
      <c r="H44" s="75" t="s">
        <v>488</v>
      </c>
      <c r="I44" s="76" t="s">
        <v>963</v>
      </c>
      <c r="J44" s="96" t="s">
        <v>638</v>
      </c>
      <c r="K44" s="96">
        <v>500</v>
      </c>
      <c r="L44" s="97">
        <v>115000000</v>
      </c>
      <c r="M44" s="113" t="s">
        <v>933</v>
      </c>
      <c r="N44" s="80" t="s">
        <v>339</v>
      </c>
      <c r="O44" s="75" t="s">
        <v>967</v>
      </c>
    </row>
    <row r="45" spans="1:17" ht="35.25" customHeight="1" x14ac:dyDescent="0.25">
      <c r="A45" s="20">
        <v>15</v>
      </c>
      <c r="B45" s="76" t="s">
        <v>925</v>
      </c>
      <c r="C45" s="76" t="s">
        <v>140</v>
      </c>
      <c r="D45" s="75" t="s">
        <v>14</v>
      </c>
      <c r="E45" s="76" t="s">
        <v>964</v>
      </c>
      <c r="F45" s="75" t="s">
        <v>977</v>
      </c>
      <c r="G45" s="75">
        <f>K45</f>
        <v>60000</v>
      </c>
      <c r="H45" s="75" t="s">
        <v>488</v>
      </c>
      <c r="I45" s="76" t="s">
        <v>965</v>
      </c>
      <c r="J45" s="96" t="s">
        <v>638</v>
      </c>
      <c r="K45" s="96">
        <v>60000</v>
      </c>
      <c r="L45" s="97">
        <v>42000000</v>
      </c>
      <c r="M45" s="113" t="s">
        <v>933</v>
      </c>
      <c r="N45" s="80" t="s">
        <v>339</v>
      </c>
      <c r="O45" s="75" t="s">
        <v>967</v>
      </c>
    </row>
    <row r="46" spans="1:17" ht="59.25" customHeight="1" x14ac:dyDescent="0.25">
      <c r="A46" s="20">
        <v>15</v>
      </c>
      <c r="B46" s="75" t="s">
        <v>925</v>
      </c>
      <c r="C46" s="76" t="s">
        <v>140</v>
      </c>
      <c r="D46" s="75" t="s">
        <v>14</v>
      </c>
      <c r="E46" s="77" t="s">
        <v>1130</v>
      </c>
      <c r="F46" s="75" t="s">
        <v>1131</v>
      </c>
      <c r="G46" s="75" t="s">
        <v>938</v>
      </c>
      <c r="H46" s="75">
        <v>100</v>
      </c>
      <c r="I46" s="75" t="s">
        <v>1131</v>
      </c>
      <c r="J46" s="75" t="s">
        <v>938</v>
      </c>
      <c r="K46" s="75">
        <v>100</v>
      </c>
      <c r="L46" s="114">
        <v>49000000</v>
      </c>
      <c r="M46" s="99" t="s">
        <v>933</v>
      </c>
      <c r="N46" s="80" t="s">
        <v>339</v>
      </c>
      <c r="O46" s="75" t="s">
        <v>967</v>
      </c>
    </row>
    <row r="47" spans="1:17" ht="59.25" customHeight="1" x14ac:dyDescent="0.25">
      <c r="A47" s="20">
        <v>15</v>
      </c>
      <c r="B47" s="75" t="s">
        <v>925</v>
      </c>
      <c r="C47" s="76" t="s">
        <v>140</v>
      </c>
      <c r="D47" s="75" t="s">
        <v>14</v>
      </c>
      <c r="E47" s="77" t="s">
        <v>1132</v>
      </c>
      <c r="F47" s="77" t="s">
        <v>1133</v>
      </c>
      <c r="G47" s="75" t="s">
        <v>638</v>
      </c>
      <c r="H47" s="75">
        <v>2000</v>
      </c>
      <c r="I47" s="77" t="s">
        <v>1133</v>
      </c>
      <c r="J47" s="75" t="s">
        <v>638</v>
      </c>
      <c r="K47" s="75">
        <v>2000</v>
      </c>
      <c r="L47" s="114">
        <v>4800000</v>
      </c>
      <c r="M47" s="99" t="s">
        <v>933</v>
      </c>
      <c r="N47" s="80" t="s">
        <v>339</v>
      </c>
      <c r="O47" s="75" t="s">
        <v>967</v>
      </c>
    </row>
    <row r="48" spans="1:17" ht="35.25" customHeight="1" x14ac:dyDescent="0.25">
      <c r="A48" s="23"/>
      <c r="B48" s="75" t="s">
        <v>925</v>
      </c>
      <c r="C48" s="76" t="s">
        <v>140</v>
      </c>
      <c r="D48" s="75" t="s">
        <v>14</v>
      </c>
      <c r="E48" s="279" t="s">
        <v>1328</v>
      </c>
      <c r="F48" s="32" t="s">
        <v>1329</v>
      </c>
      <c r="G48" s="32" t="s">
        <v>638</v>
      </c>
      <c r="H48" s="32">
        <v>2000</v>
      </c>
      <c r="I48" s="32" t="s">
        <v>1329</v>
      </c>
      <c r="J48" s="32" t="s">
        <v>638</v>
      </c>
      <c r="K48" s="32">
        <v>2000</v>
      </c>
      <c r="L48" s="280">
        <f>H48*3800</f>
        <v>7600000</v>
      </c>
      <c r="M48" s="26" t="s">
        <v>933</v>
      </c>
      <c r="N48" s="26" t="s">
        <v>339</v>
      </c>
      <c r="O48" s="75" t="s">
        <v>967</v>
      </c>
    </row>
    <row r="49" spans="1:16" ht="35.25" customHeight="1" x14ac:dyDescent="0.25">
      <c r="A49" s="23">
        <v>39</v>
      </c>
      <c r="B49" s="102" t="s">
        <v>1076</v>
      </c>
      <c r="C49" s="100" t="s">
        <v>13</v>
      </c>
      <c r="D49" s="101" t="s">
        <v>14</v>
      </c>
      <c r="E49" s="100" t="s">
        <v>1010</v>
      </c>
      <c r="F49" s="101"/>
      <c r="G49" s="101"/>
      <c r="H49" s="101"/>
      <c r="I49" s="100" t="s">
        <v>1009</v>
      </c>
      <c r="J49" s="101"/>
      <c r="K49" s="101"/>
      <c r="L49" s="106">
        <v>12000000000</v>
      </c>
      <c r="M49" s="107" t="s">
        <v>933</v>
      </c>
      <c r="N49" s="108" t="s">
        <v>339</v>
      </c>
      <c r="O49" s="101" t="s">
        <v>970</v>
      </c>
    </row>
    <row r="50" spans="1:16" ht="35.25" customHeight="1" x14ac:dyDescent="0.25">
      <c r="A50" s="23">
        <v>46</v>
      </c>
      <c r="B50" s="102" t="s">
        <v>1076</v>
      </c>
      <c r="C50" s="100" t="s">
        <v>13</v>
      </c>
      <c r="D50" s="101" t="s">
        <v>14</v>
      </c>
      <c r="E50" s="102" t="s">
        <v>1077</v>
      </c>
      <c r="F50" s="103" t="s">
        <v>1011</v>
      </c>
      <c r="G50" s="104"/>
      <c r="H50" s="105">
        <v>5000</v>
      </c>
      <c r="I50" s="103" t="s">
        <v>1011</v>
      </c>
      <c r="J50" s="101"/>
      <c r="K50" s="105">
        <v>5000</v>
      </c>
      <c r="L50" s="106">
        <v>165167850</v>
      </c>
      <c r="M50" s="107" t="s">
        <v>933</v>
      </c>
      <c r="N50" s="108" t="s">
        <v>339</v>
      </c>
      <c r="O50" s="101" t="s">
        <v>970</v>
      </c>
    </row>
    <row r="51" spans="1:16" ht="35.25" customHeight="1" x14ac:dyDescent="0.25">
      <c r="A51" s="23">
        <v>1</v>
      </c>
      <c r="B51" s="88" t="s">
        <v>1076</v>
      </c>
      <c r="C51" s="83" t="s">
        <v>13</v>
      </c>
      <c r="D51" s="84" t="s">
        <v>14</v>
      </c>
      <c r="E51" s="88" t="s">
        <v>1012</v>
      </c>
      <c r="F51" s="89" t="s">
        <v>1013</v>
      </c>
      <c r="G51" s="90"/>
      <c r="H51" s="91"/>
      <c r="I51" s="89" t="s">
        <v>1013</v>
      </c>
      <c r="J51" s="84"/>
      <c r="K51" s="84"/>
      <c r="L51" s="92">
        <v>250000000</v>
      </c>
      <c r="M51" s="86" t="s">
        <v>933</v>
      </c>
      <c r="N51" s="87" t="s">
        <v>339</v>
      </c>
      <c r="O51" s="84" t="s">
        <v>910</v>
      </c>
    </row>
    <row r="52" spans="1:16" ht="35.25" customHeight="1" x14ac:dyDescent="0.25">
      <c r="A52" s="23">
        <v>10</v>
      </c>
      <c r="B52" s="138" t="s">
        <v>1076</v>
      </c>
      <c r="C52" s="27" t="s">
        <v>13</v>
      </c>
      <c r="D52" s="28" t="s">
        <v>14</v>
      </c>
      <c r="E52" s="139" t="s">
        <v>1078</v>
      </c>
      <c r="F52" s="140" t="s">
        <v>1079</v>
      </c>
      <c r="G52" s="141" t="s">
        <v>1080</v>
      </c>
      <c r="H52" s="141">
        <v>5</v>
      </c>
      <c r="I52" s="28" t="s">
        <v>968</v>
      </c>
      <c r="J52" s="141" t="s">
        <v>1080</v>
      </c>
      <c r="K52" s="141">
        <v>5</v>
      </c>
      <c r="L52" s="142">
        <v>25000000</v>
      </c>
      <c r="M52" s="46" t="s">
        <v>933</v>
      </c>
      <c r="N52" s="30" t="s">
        <v>339</v>
      </c>
      <c r="O52" s="28" t="s">
        <v>968</v>
      </c>
    </row>
    <row r="53" spans="1:16" ht="35.25" customHeight="1" x14ac:dyDescent="0.25">
      <c r="A53" s="23">
        <v>10</v>
      </c>
      <c r="B53" s="138" t="s">
        <v>1076</v>
      </c>
      <c r="C53" s="27" t="s">
        <v>13</v>
      </c>
      <c r="D53" s="28" t="s">
        <v>14</v>
      </c>
      <c r="E53" s="139" t="s">
        <v>1081</v>
      </c>
      <c r="F53" s="143" t="s">
        <v>1079</v>
      </c>
      <c r="G53" s="141" t="s">
        <v>1082</v>
      </c>
      <c r="H53" s="141">
        <v>5</v>
      </c>
      <c r="I53" s="28" t="s">
        <v>968</v>
      </c>
      <c r="J53" s="141" t="s">
        <v>1082</v>
      </c>
      <c r="K53" s="141">
        <v>5</v>
      </c>
      <c r="L53" s="144">
        <v>5000000</v>
      </c>
      <c r="M53" s="46" t="s">
        <v>933</v>
      </c>
      <c r="N53" s="30" t="s">
        <v>339</v>
      </c>
      <c r="O53" s="28" t="s">
        <v>968</v>
      </c>
    </row>
    <row r="54" spans="1:16" ht="35.25" customHeight="1" x14ac:dyDescent="0.25">
      <c r="A54" s="23">
        <v>10</v>
      </c>
      <c r="B54" s="138" t="s">
        <v>1076</v>
      </c>
      <c r="C54" s="27" t="s">
        <v>13</v>
      </c>
      <c r="D54" s="28" t="s">
        <v>14</v>
      </c>
      <c r="E54" s="139" t="s">
        <v>1083</v>
      </c>
      <c r="F54" s="143" t="s">
        <v>1079</v>
      </c>
      <c r="G54" s="141" t="s">
        <v>1080</v>
      </c>
      <c r="H54" s="141">
        <v>5</v>
      </c>
      <c r="I54" s="28" t="s">
        <v>968</v>
      </c>
      <c r="J54" s="141" t="s">
        <v>1080</v>
      </c>
      <c r="K54" s="141">
        <v>5</v>
      </c>
      <c r="L54" s="144">
        <v>7500000</v>
      </c>
      <c r="M54" s="46" t="s">
        <v>933</v>
      </c>
      <c r="N54" s="30" t="s">
        <v>339</v>
      </c>
      <c r="O54" s="28" t="s">
        <v>968</v>
      </c>
    </row>
    <row r="55" spans="1:16" ht="35.25" customHeight="1" x14ac:dyDescent="0.25">
      <c r="A55" s="23">
        <v>10</v>
      </c>
      <c r="B55" s="138" t="s">
        <v>1076</v>
      </c>
      <c r="C55" s="27" t="s">
        <v>13</v>
      </c>
      <c r="D55" s="28" t="s">
        <v>14</v>
      </c>
      <c r="E55" s="139" t="s">
        <v>1084</v>
      </c>
      <c r="F55" s="143" t="s">
        <v>1079</v>
      </c>
      <c r="G55" s="141" t="s">
        <v>1085</v>
      </c>
      <c r="H55" s="141">
        <v>3</v>
      </c>
      <c r="I55" s="28" t="s">
        <v>968</v>
      </c>
      <c r="J55" s="141" t="s">
        <v>1085</v>
      </c>
      <c r="K55" s="141">
        <v>3</v>
      </c>
      <c r="L55" s="144">
        <v>1000000</v>
      </c>
      <c r="M55" s="46" t="s">
        <v>933</v>
      </c>
      <c r="N55" s="30" t="s">
        <v>339</v>
      </c>
      <c r="O55" s="28" t="s">
        <v>968</v>
      </c>
    </row>
    <row r="56" spans="1:16" s="4" customFormat="1" ht="66.75" customHeight="1" x14ac:dyDescent="0.25">
      <c r="A56" s="23">
        <v>10</v>
      </c>
      <c r="B56" s="138" t="s">
        <v>1076</v>
      </c>
      <c r="C56" s="27" t="s">
        <v>13</v>
      </c>
      <c r="D56" s="28" t="s">
        <v>14</v>
      </c>
      <c r="E56" s="139" t="s">
        <v>1086</v>
      </c>
      <c r="F56" s="143" t="s">
        <v>1079</v>
      </c>
      <c r="G56" s="141" t="s">
        <v>1087</v>
      </c>
      <c r="H56" s="141">
        <v>5</v>
      </c>
      <c r="I56" s="28" t="s">
        <v>968</v>
      </c>
      <c r="J56" s="141" t="s">
        <v>1087</v>
      </c>
      <c r="K56" s="141">
        <v>5</v>
      </c>
      <c r="L56" s="144">
        <v>1000000</v>
      </c>
      <c r="M56" s="46" t="s">
        <v>933</v>
      </c>
      <c r="N56" s="30" t="s">
        <v>339</v>
      </c>
      <c r="O56" s="28" t="s">
        <v>968</v>
      </c>
    </row>
    <row r="57" spans="1:16" s="4" customFormat="1" ht="35.25" customHeight="1" x14ac:dyDescent="0.25">
      <c r="A57" s="23">
        <v>10</v>
      </c>
      <c r="B57" s="138" t="s">
        <v>1076</v>
      </c>
      <c r="C57" s="27" t="s">
        <v>13</v>
      </c>
      <c r="D57" s="28" t="s">
        <v>14</v>
      </c>
      <c r="E57" s="139" t="s">
        <v>1088</v>
      </c>
      <c r="F57" s="143" t="s">
        <v>1079</v>
      </c>
      <c r="G57" s="141" t="s">
        <v>1088</v>
      </c>
      <c r="H57" s="141">
        <v>10</v>
      </c>
      <c r="I57" s="28" t="s">
        <v>968</v>
      </c>
      <c r="J57" s="141" t="s">
        <v>1088</v>
      </c>
      <c r="K57" s="141">
        <v>10</v>
      </c>
      <c r="L57" s="144">
        <v>10000000</v>
      </c>
      <c r="M57" s="46" t="s">
        <v>933</v>
      </c>
      <c r="N57" s="30" t="s">
        <v>339</v>
      </c>
      <c r="O57" s="28" t="s">
        <v>968</v>
      </c>
    </row>
    <row r="58" spans="1:16" s="4" customFormat="1" ht="35.25" customHeight="1" x14ac:dyDescent="0.25">
      <c r="A58" s="23">
        <v>10</v>
      </c>
      <c r="B58" s="138" t="s">
        <v>1076</v>
      </c>
      <c r="C58" s="27" t="s">
        <v>13</v>
      </c>
      <c r="D58" s="28" t="s">
        <v>14</v>
      </c>
      <c r="E58" s="139" t="s">
        <v>1089</v>
      </c>
      <c r="F58" s="143" t="s">
        <v>1079</v>
      </c>
      <c r="G58" s="141" t="s">
        <v>1090</v>
      </c>
      <c r="H58" s="141">
        <v>5</v>
      </c>
      <c r="I58" s="28" t="s">
        <v>968</v>
      </c>
      <c r="J58" s="141" t="s">
        <v>1090</v>
      </c>
      <c r="K58" s="141">
        <v>5</v>
      </c>
      <c r="L58" s="144">
        <v>500000</v>
      </c>
      <c r="M58" s="46" t="s">
        <v>933</v>
      </c>
      <c r="N58" s="30" t="s">
        <v>339</v>
      </c>
      <c r="O58" s="28" t="s">
        <v>968</v>
      </c>
    </row>
    <row r="59" spans="1:16" s="4" customFormat="1" ht="35.25" customHeight="1" x14ac:dyDescent="0.25">
      <c r="A59" s="23">
        <v>10</v>
      </c>
      <c r="B59" s="138" t="s">
        <v>1076</v>
      </c>
      <c r="C59" s="27" t="s">
        <v>13</v>
      </c>
      <c r="D59" s="28" t="s">
        <v>14</v>
      </c>
      <c r="E59" s="139" t="s">
        <v>1091</v>
      </c>
      <c r="F59" s="143" t="s">
        <v>1079</v>
      </c>
      <c r="G59" s="141" t="s">
        <v>1092</v>
      </c>
      <c r="H59" s="141">
        <v>5</v>
      </c>
      <c r="I59" s="28" t="s">
        <v>968</v>
      </c>
      <c r="J59" s="141" t="s">
        <v>1092</v>
      </c>
      <c r="K59" s="141">
        <v>5</v>
      </c>
      <c r="L59" s="144">
        <v>500000</v>
      </c>
      <c r="M59" s="46" t="s">
        <v>933</v>
      </c>
      <c r="N59" s="30" t="s">
        <v>339</v>
      </c>
      <c r="O59" s="28" t="s">
        <v>968</v>
      </c>
    </row>
    <row r="60" spans="1:16" s="4" customFormat="1" ht="35.25" customHeight="1" x14ac:dyDescent="0.25">
      <c r="A60" s="23">
        <v>10</v>
      </c>
      <c r="B60" s="138" t="s">
        <v>1076</v>
      </c>
      <c r="C60" s="27" t="s">
        <v>13</v>
      </c>
      <c r="D60" s="28" t="s">
        <v>14</v>
      </c>
      <c r="E60" s="139" t="s">
        <v>1093</v>
      </c>
      <c r="F60" s="143" t="s">
        <v>1079</v>
      </c>
      <c r="G60" s="141" t="s">
        <v>1094</v>
      </c>
      <c r="H60" s="141">
        <v>15</v>
      </c>
      <c r="I60" s="28" t="s">
        <v>968</v>
      </c>
      <c r="J60" s="141" t="s">
        <v>1094</v>
      </c>
      <c r="K60" s="141">
        <v>15</v>
      </c>
      <c r="L60" s="144">
        <v>60000000</v>
      </c>
      <c r="M60" s="46" t="s">
        <v>933</v>
      </c>
      <c r="N60" s="30" t="s">
        <v>339</v>
      </c>
      <c r="O60" s="28" t="s">
        <v>968</v>
      </c>
    </row>
    <row r="61" spans="1:16" s="4" customFormat="1" ht="35.25" customHeight="1" x14ac:dyDescent="0.25">
      <c r="A61" s="23">
        <v>10</v>
      </c>
      <c r="B61" s="138" t="s">
        <v>1076</v>
      </c>
      <c r="C61" s="27" t="s">
        <v>13</v>
      </c>
      <c r="D61" s="28" t="s">
        <v>14</v>
      </c>
      <c r="E61" s="139" t="s">
        <v>1095</v>
      </c>
      <c r="F61" s="143" t="s">
        <v>1079</v>
      </c>
      <c r="G61" s="141" t="s">
        <v>1096</v>
      </c>
      <c r="H61" s="141">
        <v>5</v>
      </c>
      <c r="I61" s="28" t="s">
        <v>968</v>
      </c>
      <c r="J61" s="141" t="s">
        <v>1096</v>
      </c>
      <c r="K61" s="141">
        <v>5</v>
      </c>
      <c r="L61" s="144">
        <v>1500000</v>
      </c>
      <c r="M61" s="46" t="s">
        <v>933</v>
      </c>
      <c r="N61" s="30" t="s">
        <v>339</v>
      </c>
      <c r="O61" s="28" t="s">
        <v>968</v>
      </c>
    </row>
    <row r="62" spans="1:16" ht="35.25" customHeight="1" x14ac:dyDescent="0.25">
      <c r="A62" s="23">
        <v>10</v>
      </c>
      <c r="B62" s="138" t="s">
        <v>1076</v>
      </c>
      <c r="C62" s="27" t="s">
        <v>13</v>
      </c>
      <c r="D62" s="28" t="s">
        <v>14</v>
      </c>
      <c r="E62" s="139" t="s">
        <v>1097</v>
      </c>
      <c r="F62" s="143" t="s">
        <v>1079</v>
      </c>
      <c r="G62" s="141" t="s">
        <v>1098</v>
      </c>
      <c r="H62" s="141">
        <v>20</v>
      </c>
      <c r="I62" s="28" t="s">
        <v>968</v>
      </c>
      <c r="J62" s="141" t="s">
        <v>1098</v>
      </c>
      <c r="K62" s="141">
        <v>20</v>
      </c>
      <c r="L62" s="144">
        <v>2000000</v>
      </c>
      <c r="M62" s="46" t="s">
        <v>933</v>
      </c>
      <c r="N62" s="30" t="s">
        <v>339</v>
      </c>
      <c r="O62" s="28" t="s">
        <v>968</v>
      </c>
      <c r="P62" s="111"/>
    </row>
    <row r="63" spans="1:16" ht="101.25" customHeight="1" x14ac:dyDescent="0.25">
      <c r="A63" s="23">
        <v>10</v>
      </c>
      <c r="B63" s="138" t="s">
        <v>1076</v>
      </c>
      <c r="C63" s="27" t="s">
        <v>13</v>
      </c>
      <c r="D63" s="28" t="s">
        <v>14</v>
      </c>
      <c r="E63" s="139" t="s">
        <v>1099</v>
      </c>
      <c r="F63" s="143" t="s">
        <v>1079</v>
      </c>
      <c r="G63" s="141" t="s">
        <v>1100</v>
      </c>
      <c r="H63" s="141">
        <v>5</v>
      </c>
      <c r="I63" s="28" t="s">
        <v>968</v>
      </c>
      <c r="J63" s="141" t="s">
        <v>1100</v>
      </c>
      <c r="K63" s="141">
        <v>5</v>
      </c>
      <c r="L63" s="144">
        <v>5000000</v>
      </c>
      <c r="M63" s="46" t="s">
        <v>933</v>
      </c>
      <c r="N63" s="30" t="s">
        <v>339</v>
      </c>
      <c r="O63" s="28" t="s">
        <v>968</v>
      </c>
    </row>
    <row r="64" spans="1:16" ht="35.25" customHeight="1" x14ac:dyDescent="0.25">
      <c r="A64" s="23">
        <v>10</v>
      </c>
      <c r="B64" s="138" t="s">
        <v>1076</v>
      </c>
      <c r="C64" s="27" t="s">
        <v>13</v>
      </c>
      <c r="D64" s="28" t="s">
        <v>14</v>
      </c>
      <c r="E64" s="139" t="s">
        <v>1101</v>
      </c>
      <c r="F64" s="143" t="s">
        <v>1079</v>
      </c>
      <c r="G64" s="143" t="s">
        <v>1102</v>
      </c>
      <c r="H64" s="141">
        <v>1</v>
      </c>
      <c r="I64" s="28" t="s">
        <v>968</v>
      </c>
      <c r="J64" s="143" t="s">
        <v>1102</v>
      </c>
      <c r="K64" s="141">
        <v>1</v>
      </c>
      <c r="L64" s="144">
        <v>30000000</v>
      </c>
      <c r="M64" s="46" t="s">
        <v>933</v>
      </c>
      <c r="N64" s="30" t="s">
        <v>339</v>
      </c>
      <c r="O64" s="28" t="s">
        <v>968</v>
      </c>
    </row>
    <row r="65" spans="1:15" ht="35.25" customHeight="1" x14ac:dyDescent="0.25">
      <c r="A65" s="23">
        <v>10</v>
      </c>
      <c r="B65" s="138" t="s">
        <v>1076</v>
      </c>
      <c r="C65" s="27" t="s">
        <v>13</v>
      </c>
      <c r="D65" s="28" t="s">
        <v>14</v>
      </c>
      <c r="E65" s="139" t="s">
        <v>1103</v>
      </c>
      <c r="F65" s="143" t="s">
        <v>1079</v>
      </c>
      <c r="G65" s="143" t="s">
        <v>1104</v>
      </c>
      <c r="H65" s="141">
        <v>2</v>
      </c>
      <c r="I65" s="28" t="s">
        <v>968</v>
      </c>
      <c r="J65" s="143" t="s">
        <v>1104</v>
      </c>
      <c r="K65" s="141">
        <v>2</v>
      </c>
      <c r="L65" s="144">
        <v>7000000</v>
      </c>
      <c r="M65" s="46" t="s">
        <v>933</v>
      </c>
      <c r="N65" s="30" t="s">
        <v>339</v>
      </c>
      <c r="O65" s="28" t="s">
        <v>968</v>
      </c>
    </row>
    <row r="66" spans="1:15" ht="35.25" customHeight="1" x14ac:dyDescent="0.25">
      <c r="A66" s="23">
        <v>10</v>
      </c>
      <c r="B66" s="138" t="s">
        <v>1076</v>
      </c>
      <c r="C66" s="27" t="s">
        <v>13</v>
      </c>
      <c r="D66" s="28" t="s">
        <v>14</v>
      </c>
      <c r="E66" s="139" t="s">
        <v>1105</v>
      </c>
      <c r="F66" s="143" t="s">
        <v>1079</v>
      </c>
      <c r="G66" s="143" t="s">
        <v>1106</v>
      </c>
      <c r="H66" s="141">
        <v>2</v>
      </c>
      <c r="I66" s="28" t="s">
        <v>968</v>
      </c>
      <c r="J66" s="143" t="s">
        <v>1106</v>
      </c>
      <c r="K66" s="141">
        <v>2</v>
      </c>
      <c r="L66" s="144">
        <v>3000000</v>
      </c>
      <c r="M66" s="46" t="s">
        <v>933</v>
      </c>
      <c r="N66" s="30" t="s">
        <v>339</v>
      </c>
      <c r="O66" s="28" t="s">
        <v>968</v>
      </c>
    </row>
    <row r="67" spans="1:15" ht="35.25" customHeight="1" x14ac:dyDescent="0.25">
      <c r="A67" s="286">
        <v>10</v>
      </c>
      <c r="B67" s="138" t="s">
        <v>1076</v>
      </c>
      <c r="C67" s="27" t="s">
        <v>13</v>
      </c>
      <c r="D67" s="28" t="s">
        <v>14</v>
      </c>
      <c r="E67" s="139" t="s">
        <v>1107</v>
      </c>
      <c r="F67" s="143" t="s">
        <v>1079</v>
      </c>
      <c r="G67" s="143" t="s">
        <v>1108</v>
      </c>
      <c r="H67" s="141">
        <v>2</v>
      </c>
      <c r="I67" s="28" t="s">
        <v>968</v>
      </c>
      <c r="J67" s="143" t="s">
        <v>1108</v>
      </c>
      <c r="K67" s="141">
        <v>2</v>
      </c>
      <c r="L67" s="144">
        <v>2000000</v>
      </c>
      <c r="M67" s="46" t="s">
        <v>933</v>
      </c>
      <c r="N67" s="30" t="s">
        <v>339</v>
      </c>
      <c r="O67" s="28" t="s">
        <v>968</v>
      </c>
    </row>
    <row r="68" spans="1:15" ht="35.25" customHeight="1" x14ac:dyDescent="0.25">
      <c r="A68" s="286">
        <v>10</v>
      </c>
      <c r="B68" s="138" t="s">
        <v>1076</v>
      </c>
      <c r="C68" s="27" t="s">
        <v>13</v>
      </c>
      <c r="D68" s="28" t="s">
        <v>14</v>
      </c>
      <c r="E68" s="139" t="s">
        <v>1109</v>
      </c>
      <c r="F68" s="143" t="s">
        <v>1079</v>
      </c>
      <c r="G68" s="143" t="s">
        <v>1110</v>
      </c>
      <c r="H68" s="141">
        <v>2</v>
      </c>
      <c r="I68" s="28" t="s">
        <v>968</v>
      </c>
      <c r="J68" s="143" t="s">
        <v>1110</v>
      </c>
      <c r="K68" s="141">
        <v>2</v>
      </c>
      <c r="L68" s="144">
        <v>2000000</v>
      </c>
      <c r="M68" s="46" t="s">
        <v>933</v>
      </c>
      <c r="N68" s="30" t="s">
        <v>339</v>
      </c>
      <c r="O68" s="28" t="s">
        <v>968</v>
      </c>
    </row>
    <row r="69" spans="1:15" ht="35.25" customHeight="1" x14ac:dyDescent="0.25">
      <c r="A69" s="285"/>
      <c r="B69" s="120" t="s">
        <v>1076</v>
      </c>
      <c r="C69" s="121" t="s">
        <v>13</v>
      </c>
      <c r="D69" s="82" t="s">
        <v>14</v>
      </c>
      <c r="E69" s="120" t="s">
        <v>1111</v>
      </c>
      <c r="F69" s="122" t="s">
        <v>1112</v>
      </c>
      <c r="G69" s="123"/>
      <c r="H69" s="124"/>
      <c r="I69" s="82" t="s">
        <v>1135</v>
      </c>
      <c r="J69" s="82"/>
      <c r="K69" s="82"/>
      <c r="L69" s="125">
        <v>724650659.49000001</v>
      </c>
      <c r="M69" s="126" t="s">
        <v>933</v>
      </c>
      <c r="N69" s="127" t="s">
        <v>339</v>
      </c>
      <c r="O69" s="82" t="s">
        <v>967</v>
      </c>
    </row>
    <row r="70" spans="1:15" ht="35.25" customHeight="1" x14ac:dyDescent="0.25">
      <c r="A70" s="285"/>
      <c r="B70" s="120" t="s">
        <v>1076</v>
      </c>
      <c r="C70" s="121" t="s">
        <v>13</v>
      </c>
      <c r="D70" s="82" t="s">
        <v>14</v>
      </c>
      <c r="E70" s="120" t="s">
        <v>1111</v>
      </c>
      <c r="F70" s="122" t="s">
        <v>1113</v>
      </c>
      <c r="G70" s="123"/>
      <c r="H70" s="124"/>
      <c r="I70" s="82" t="s">
        <v>1136</v>
      </c>
      <c r="J70" s="82"/>
      <c r="K70" s="82"/>
      <c r="L70" s="125">
        <v>3050590421.1300001</v>
      </c>
      <c r="M70" s="126" t="s">
        <v>933</v>
      </c>
      <c r="N70" s="127" t="s">
        <v>339</v>
      </c>
      <c r="O70" s="82" t="s">
        <v>967</v>
      </c>
    </row>
    <row r="71" spans="1:15" ht="35.25" customHeight="1" x14ac:dyDescent="0.25">
      <c r="A71" s="283">
        <v>15</v>
      </c>
      <c r="B71" s="76" t="s">
        <v>139</v>
      </c>
      <c r="C71" s="76" t="s">
        <v>140</v>
      </c>
      <c r="D71" s="75" t="s">
        <v>14</v>
      </c>
      <c r="E71" s="76" t="s">
        <v>127</v>
      </c>
      <c r="F71" s="75" t="s">
        <v>949</v>
      </c>
      <c r="G71" s="75">
        <f>K71*4</f>
        <v>120</v>
      </c>
      <c r="H71" s="75" t="s">
        <v>375</v>
      </c>
      <c r="I71" s="76" t="s">
        <v>128</v>
      </c>
      <c r="J71" s="75" t="s">
        <v>129</v>
      </c>
      <c r="K71" s="75">
        <v>30</v>
      </c>
      <c r="L71" s="78">
        <v>360000</v>
      </c>
      <c r="M71" s="99" t="s">
        <v>80</v>
      </c>
      <c r="N71" s="80" t="s">
        <v>339</v>
      </c>
      <c r="O71" s="75" t="s">
        <v>967</v>
      </c>
    </row>
    <row r="72" spans="1:15" ht="35.25" customHeight="1" x14ac:dyDescent="0.25">
      <c r="A72" s="283">
        <v>15</v>
      </c>
      <c r="B72" s="76" t="s">
        <v>139</v>
      </c>
      <c r="C72" s="76" t="s">
        <v>140</v>
      </c>
      <c r="D72" s="75" t="s">
        <v>14</v>
      </c>
      <c r="E72" s="76" t="s">
        <v>130</v>
      </c>
      <c r="F72" s="75" t="s">
        <v>609</v>
      </c>
      <c r="G72" s="75">
        <f>K72</f>
        <v>25</v>
      </c>
      <c r="H72" s="75" t="s">
        <v>993</v>
      </c>
      <c r="I72" s="76" t="s">
        <v>131</v>
      </c>
      <c r="J72" s="75">
        <v>1</v>
      </c>
      <c r="K72" s="75">
        <v>25</v>
      </c>
      <c r="L72" s="78">
        <v>12500</v>
      </c>
      <c r="M72" s="99" t="s">
        <v>80</v>
      </c>
      <c r="N72" s="80" t="s">
        <v>339</v>
      </c>
      <c r="O72" s="75" t="s">
        <v>967</v>
      </c>
    </row>
    <row r="73" spans="1:15" ht="35.25" customHeight="1" x14ac:dyDescent="0.25">
      <c r="A73" s="283">
        <v>15</v>
      </c>
      <c r="B73" s="76" t="s">
        <v>139</v>
      </c>
      <c r="C73" s="76" t="s">
        <v>140</v>
      </c>
      <c r="D73" s="75" t="s">
        <v>14</v>
      </c>
      <c r="E73" s="76" t="s">
        <v>130</v>
      </c>
      <c r="F73" s="75" t="s">
        <v>609</v>
      </c>
      <c r="G73" s="75">
        <f>K73</f>
        <v>5</v>
      </c>
      <c r="H73" s="75" t="s">
        <v>993</v>
      </c>
      <c r="I73" s="76" t="s">
        <v>132</v>
      </c>
      <c r="J73" s="75">
        <v>1</v>
      </c>
      <c r="K73" s="75">
        <v>5</v>
      </c>
      <c r="L73" s="78">
        <v>4000</v>
      </c>
      <c r="M73" s="99" t="s">
        <v>80</v>
      </c>
      <c r="N73" s="80" t="s">
        <v>339</v>
      </c>
      <c r="O73" s="75" t="s">
        <v>967</v>
      </c>
    </row>
    <row r="74" spans="1:15" ht="35.25" customHeight="1" x14ac:dyDescent="0.25">
      <c r="A74" s="283">
        <v>15</v>
      </c>
      <c r="B74" s="76" t="s">
        <v>139</v>
      </c>
      <c r="C74" s="76" t="s">
        <v>140</v>
      </c>
      <c r="D74" s="75" t="s">
        <v>14</v>
      </c>
      <c r="E74" s="76" t="s">
        <v>133</v>
      </c>
      <c r="F74" s="75" t="s">
        <v>972</v>
      </c>
      <c r="G74" s="75">
        <v>500</v>
      </c>
      <c r="H74" s="75" t="s">
        <v>17</v>
      </c>
      <c r="I74" s="76" t="s">
        <v>134</v>
      </c>
      <c r="J74" s="75">
        <v>1</v>
      </c>
      <c r="K74" s="75">
        <v>5</v>
      </c>
      <c r="L74" s="78">
        <v>25000</v>
      </c>
      <c r="M74" s="99" t="s">
        <v>80</v>
      </c>
      <c r="N74" s="80" t="s">
        <v>339</v>
      </c>
      <c r="O74" s="75" t="s">
        <v>967</v>
      </c>
    </row>
    <row r="75" spans="1:15" ht="35.25" customHeight="1" x14ac:dyDescent="0.25">
      <c r="A75" s="283">
        <v>15</v>
      </c>
      <c r="B75" s="76" t="s">
        <v>139</v>
      </c>
      <c r="C75" s="76" t="s">
        <v>140</v>
      </c>
      <c r="D75" s="75" t="s">
        <v>14</v>
      </c>
      <c r="E75" s="76" t="s">
        <v>135</v>
      </c>
      <c r="F75" s="75" t="s">
        <v>200</v>
      </c>
      <c r="G75" s="75">
        <v>500</v>
      </c>
      <c r="H75" s="75" t="s">
        <v>488</v>
      </c>
      <c r="I75" s="76" t="s">
        <v>136</v>
      </c>
      <c r="J75" s="75">
        <v>1</v>
      </c>
      <c r="K75" s="75">
        <v>5</v>
      </c>
      <c r="L75" s="78">
        <v>20000</v>
      </c>
      <c r="M75" s="99" t="s">
        <v>80</v>
      </c>
      <c r="N75" s="80" t="s">
        <v>339</v>
      </c>
      <c r="O75" s="75" t="s">
        <v>967</v>
      </c>
    </row>
    <row r="76" spans="1:15" ht="35.25" hidden="1" customHeight="1" x14ac:dyDescent="0.25">
      <c r="A76"/>
      <c r="B76" s="35" t="s">
        <v>139</v>
      </c>
      <c r="C76" s="35" t="s">
        <v>140</v>
      </c>
      <c r="D76" s="36" t="s">
        <v>14</v>
      </c>
      <c r="E76" s="35" t="s">
        <v>137</v>
      </c>
      <c r="F76" s="36" t="s">
        <v>978</v>
      </c>
      <c r="G76" s="36">
        <f>K76</f>
        <v>45</v>
      </c>
      <c r="H76" s="36" t="s">
        <v>488</v>
      </c>
      <c r="I76" s="35" t="s">
        <v>138</v>
      </c>
      <c r="J76" s="36">
        <v>1</v>
      </c>
      <c r="K76" s="36">
        <v>45</v>
      </c>
      <c r="L76" s="71">
        <v>45000</v>
      </c>
      <c r="M76" s="37"/>
      <c r="N76" s="38" t="s">
        <v>341</v>
      </c>
      <c r="O76" s="38" t="s">
        <v>967</v>
      </c>
    </row>
    <row r="77" spans="1:15" ht="50.25" hidden="1" customHeight="1" x14ac:dyDescent="0.25">
      <c r="A77"/>
      <c r="B77" s="35" t="s">
        <v>139</v>
      </c>
      <c r="C77" s="35" t="s">
        <v>140</v>
      </c>
      <c r="D77" s="36" t="s">
        <v>20</v>
      </c>
      <c r="E77" s="35" t="s">
        <v>141</v>
      </c>
      <c r="F77" s="35"/>
      <c r="G77" s="35"/>
      <c r="H77" s="35"/>
      <c r="I77" s="35" t="s">
        <v>143</v>
      </c>
      <c r="J77" s="36" t="s">
        <v>39</v>
      </c>
      <c r="K77" s="36" t="s">
        <v>123</v>
      </c>
      <c r="L77" s="71" t="s">
        <v>76</v>
      </c>
      <c r="M77" s="37"/>
      <c r="N77" s="38" t="s">
        <v>341</v>
      </c>
      <c r="O77" s="36" t="s">
        <v>40</v>
      </c>
    </row>
    <row r="78" spans="1:15" ht="35.25" hidden="1" customHeight="1" x14ac:dyDescent="0.25">
      <c r="A78" s="180"/>
      <c r="B78" s="35" t="s">
        <v>139</v>
      </c>
      <c r="C78" s="35" t="s">
        <v>140</v>
      </c>
      <c r="D78" s="36" t="s">
        <v>124</v>
      </c>
      <c r="E78" s="35" t="s">
        <v>142</v>
      </c>
      <c r="F78" s="35"/>
      <c r="G78" s="35"/>
      <c r="H78" s="35"/>
      <c r="I78" s="35" t="s">
        <v>143</v>
      </c>
      <c r="J78" s="36" t="s">
        <v>39</v>
      </c>
      <c r="K78" s="36" t="s">
        <v>123</v>
      </c>
      <c r="L78" s="71" t="s">
        <v>76</v>
      </c>
      <c r="M78" s="37"/>
      <c r="N78" s="38" t="s">
        <v>341</v>
      </c>
      <c r="O78" s="36" t="s">
        <v>40</v>
      </c>
    </row>
    <row r="79" spans="1:15" ht="35.25" hidden="1" customHeight="1" x14ac:dyDescent="0.25">
      <c r="A79"/>
      <c r="B79" s="35" t="s">
        <v>505</v>
      </c>
      <c r="C79" s="35" t="s">
        <v>888</v>
      </c>
      <c r="D79" s="36" t="s">
        <v>14</v>
      </c>
      <c r="E79" s="35" t="s">
        <v>507</v>
      </c>
      <c r="F79" s="35" t="s">
        <v>508</v>
      </c>
      <c r="G79" s="36" t="s">
        <v>153</v>
      </c>
      <c r="H79" s="36">
        <v>5200</v>
      </c>
      <c r="I79" s="35" t="s">
        <v>508</v>
      </c>
      <c r="J79" s="36" t="s">
        <v>153</v>
      </c>
      <c r="K79" s="36">
        <v>5200</v>
      </c>
      <c r="L79" s="206">
        <v>4500000000</v>
      </c>
      <c r="M79" s="45"/>
      <c r="N79" s="38" t="s">
        <v>341</v>
      </c>
      <c r="O79" s="36" t="s">
        <v>970</v>
      </c>
    </row>
    <row r="80" spans="1:15" ht="35.25" customHeight="1" x14ac:dyDescent="0.25">
      <c r="A80" s="6"/>
      <c r="B80" s="31" t="s">
        <v>505</v>
      </c>
      <c r="C80" s="31" t="s">
        <v>888</v>
      </c>
      <c r="D80" s="32" t="s">
        <v>14</v>
      </c>
      <c r="E80" s="31" t="s">
        <v>520</v>
      </c>
      <c r="F80" s="31" t="s">
        <v>1190</v>
      </c>
      <c r="G80" s="32" t="s">
        <v>511</v>
      </c>
      <c r="H80" s="32">
        <v>200</v>
      </c>
      <c r="I80" s="31" t="s">
        <v>1190</v>
      </c>
      <c r="J80" s="32" t="s">
        <v>511</v>
      </c>
      <c r="K80" s="32">
        <v>200</v>
      </c>
      <c r="L80" s="207">
        <v>540000000</v>
      </c>
      <c r="M80" s="208" t="s">
        <v>933</v>
      </c>
      <c r="N80" s="34" t="s">
        <v>339</v>
      </c>
      <c r="O80" s="32" t="s">
        <v>970</v>
      </c>
    </row>
    <row r="81" spans="1:15" ht="35.25" hidden="1" customHeight="1" x14ac:dyDescent="0.25">
      <c r="A81" s="180"/>
      <c r="B81" s="35" t="s">
        <v>505</v>
      </c>
      <c r="C81" s="35" t="s">
        <v>888</v>
      </c>
      <c r="D81" s="36" t="s">
        <v>14</v>
      </c>
      <c r="E81" s="35" t="s">
        <v>512</v>
      </c>
      <c r="F81" s="35" t="s">
        <v>513</v>
      </c>
      <c r="G81" s="36" t="s">
        <v>514</v>
      </c>
      <c r="H81" s="36" t="s">
        <v>515</v>
      </c>
      <c r="I81" s="35" t="s">
        <v>513</v>
      </c>
      <c r="J81" s="36" t="s">
        <v>514</v>
      </c>
      <c r="K81" s="36" t="s">
        <v>515</v>
      </c>
      <c r="L81" s="206" t="s">
        <v>76</v>
      </c>
      <c r="M81" s="45"/>
      <c r="N81" s="38" t="s">
        <v>341</v>
      </c>
      <c r="O81" s="36" t="s">
        <v>970</v>
      </c>
    </row>
    <row r="82" spans="1:15" ht="35.25" hidden="1" customHeight="1" x14ac:dyDescent="0.25">
      <c r="A82"/>
      <c r="B82" s="35" t="s">
        <v>505</v>
      </c>
      <c r="C82" s="35" t="s">
        <v>888</v>
      </c>
      <c r="D82" s="36" t="s">
        <v>14</v>
      </c>
      <c r="E82" s="35" t="s">
        <v>516</v>
      </c>
      <c r="F82" s="35" t="s">
        <v>518</v>
      </c>
      <c r="G82" s="36" t="s">
        <v>511</v>
      </c>
      <c r="H82" s="36" t="s">
        <v>515</v>
      </c>
      <c r="I82" s="35" t="s">
        <v>518</v>
      </c>
      <c r="J82" s="36" t="s">
        <v>511</v>
      </c>
      <c r="K82" s="36" t="s">
        <v>515</v>
      </c>
      <c r="L82" s="206" t="s">
        <v>76</v>
      </c>
      <c r="M82" s="45"/>
      <c r="N82" s="38" t="s">
        <v>341</v>
      </c>
      <c r="O82" s="36" t="s">
        <v>970</v>
      </c>
    </row>
    <row r="83" spans="1:15" ht="66.75" customHeight="1" x14ac:dyDescent="0.25">
      <c r="A83" s="73"/>
      <c r="B83" s="31" t="s">
        <v>505</v>
      </c>
      <c r="C83" s="31" t="s">
        <v>888</v>
      </c>
      <c r="D83" s="32" t="s">
        <v>14</v>
      </c>
      <c r="E83" s="209" t="s">
        <v>531</v>
      </c>
      <c r="F83" s="31" t="s">
        <v>519</v>
      </c>
      <c r="G83" s="32" t="s">
        <v>511</v>
      </c>
      <c r="H83" s="32">
        <v>5000</v>
      </c>
      <c r="I83" s="209" t="s">
        <v>519</v>
      </c>
      <c r="J83" s="210" t="s">
        <v>511</v>
      </c>
      <c r="K83" s="210">
        <v>5000</v>
      </c>
      <c r="L83" s="211">
        <v>2700000000</v>
      </c>
      <c r="M83" s="212" t="s">
        <v>933</v>
      </c>
      <c r="N83" s="213" t="s">
        <v>339</v>
      </c>
      <c r="O83" s="210" t="s">
        <v>970</v>
      </c>
    </row>
    <row r="84" spans="1:15" ht="35.25" hidden="1" customHeight="1" x14ac:dyDescent="0.25">
      <c r="A84" s="180"/>
      <c r="B84" s="35" t="s">
        <v>505</v>
      </c>
      <c r="C84" s="35" t="s">
        <v>888</v>
      </c>
      <c r="D84" s="36" t="s">
        <v>14</v>
      </c>
      <c r="E84" s="35" t="s">
        <v>522</v>
      </c>
      <c r="F84" s="35" t="s">
        <v>523</v>
      </c>
      <c r="G84" s="36" t="s">
        <v>524</v>
      </c>
      <c r="H84" s="36" t="s">
        <v>525</v>
      </c>
      <c r="I84" s="35" t="s">
        <v>523</v>
      </c>
      <c r="J84" s="36" t="s">
        <v>524</v>
      </c>
      <c r="K84" s="36" t="s">
        <v>525</v>
      </c>
      <c r="L84" s="206" t="s">
        <v>76</v>
      </c>
      <c r="M84" s="45"/>
      <c r="N84" s="38" t="s">
        <v>341</v>
      </c>
      <c r="O84" s="36" t="s">
        <v>970</v>
      </c>
    </row>
    <row r="85" spans="1:15" ht="35.25" hidden="1" customHeight="1" x14ac:dyDescent="0.25">
      <c r="A85"/>
      <c r="B85" s="35" t="s">
        <v>505</v>
      </c>
      <c r="C85" s="35" t="s">
        <v>888</v>
      </c>
      <c r="D85" s="36" t="s">
        <v>14</v>
      </c>
      <c r="E85" s="35" t="s">
        <v>526</v>
      </c>
      <c r="F85" s="35" t="s">
        <v>527</v>
      </c>
      <c r="G85" s="36" t="s">
        <v>524</v>
      </c>
      <c r="H85" s="36" t="s">
        <v>525</v>
      </c>
      <c r="I85" s="35" t="s">
        <v>527</v>
      </c>
      <c r="J85" s="36" t="s">
        <v>524</v>
      </c>
      <c r="K85" s="36" t="s">
        <v>525</v>
      </c>
      <c r="L85" s="206" t="s">
        <v>76</v>
      </c>
      <c r="M85" s="45"/>
      <c r="N85" s="38" t="s">
        <v>341</v>
      </c>
      <c r="O85" s="36" t="s">
        <v>970</v>
      </c>
    </row>
    <row r="86" spans="1:15" ht="35.25" hidden="1" customHeight="1" x14ac:dyDescent="0.25">
      <c r="A86"/>
      <c r="B86" s="35" t="s">
        <v>505</v>
      </c>
      <c r="C86" s="35" t="s">
        <v>888</v>
      </c>
      <c r="D86" s="36" t="s">
        <v>14</v>
      </c>
      <c r="E86" s="35" t="s">
        <v>532</v>
      </c>
      <c r="F86" s="31" t="s">
        <v>534</v>
      </c>
      <c r="G86" s="32" t="s">
        <v>535</v>
      </c>
      <c r="H86" s="32">
        <v>400</v>
      </c>
      <c r="I86" s="35" t="s">
        <v>534</v>
      </c>
      <c r="J86" s="36" t="s">
        <v>535</v>
      </c>
      <c r="K86" s="36">
        <v>400</v>
      </c>
      <c r="L86" s="206">
        <v>1400000000</v>
      </c>
      <c r="M86" s="45"/>
      <c r="N86" s="38" t="s">
        <v>341</v>
      </c>
      <c r="O86" s="36" t="s">
        <v>970</v>
      </c>
    </row>
    <row r="87" spans="1:15" ht="35.25" customHeight="1" x14ac:dyDescent="0.25">
      <c r="A87" s="284">
        <v>22</v>
      </c>
      <c r="B87" s="76" t="s">
        <v>79</v>
      </c>
      <c r="C87" s="75" t="s">
        <v>888</v>
      </c>
      <c r="D87" s="75" t="s">
        <v>14</v>
      </c>
      <c r="E87" s="76" t="s">
        <v>82</v>
      </c>
      <c r="F87" s="76"/>
      <c r="G87" s="76"/>
      <c r="H87" s="76"/>
      <c r="I87" s="76" t="s">
        <v>83</v>
      </c>
      <c r="J87" s="75">
        <v>1</v>
      </c>
      <c r="K87" s="75" t="s">
        <v>123</v>
      </c>
      <c r="L87" s="78" t="s">
        <v>76</v>
      </c>
      <c r="M87" s="99" t="s">
        <v>933</v>
      </c>
      <c r="N87" s="80" t="s">
        <v>339</v>
      </c>
      <c r="O87" s="75" t="s">
        <v>111</v>
      </c>
    </row>
    <row r="88" spans="1:15" ht="35.25" hidden="1" customHeight="1" x14ac:dyDescent="0.25">
      <c r="A88"/>
      <c r="B88" s="35" t="s">
        <v>79</v>
      </c>
      <c r="C88" s="35" t="s">
        <v>888</v>
      </c>
      <c r="D88" s="36" t="s">
        <v>14</v>
      </c>
      <c r="E88" s="35" t="s">
        <v>84</v>
      </c>
      <c r="F88" s="35"/>
      <c r="G88" s="35"/>
      <c r="H88" s="35"/>
      <c r="I88" s="35" t="s">
        <v>85</v>
      </c>
      <c r="J88" s="36" t="s">
        <v>86</v>
      </c>
      <c r="K88" s="36" t="s">
        <v>123</v>
      </c>
      <c r="L88" s="71" t="s">
        <v>76</v>
      </c>
      <c r="M88" s="45"/>
      <c r="N88" s="38" t="s">
        <v>339</v>
      </c>
      <c r="O88" s="36" t="s">
        <v>40</v>
      </c>
    </row>
    <row r="89" spans="1:15" ht="35.25" hidden="1" customHeight="1" x14ac:dyDescent="0.25">
      <c r="A89"/>
      <c r="B89" s="35" t="s">
        <v>79</v>
      </c>
      <c r="C89" s="35" t="s">
        <v>888</v>
      </c>
      <c r="D89" s="36" t="s">
        <v>14</v>
      </c>
      <c r="E89" s="35" t="s">
        <v>87</v>
      </c>
      <c r="F89" s="35"/>
      <c r="G89" s="35"/>
      <c r="H89" s="35"/>
      <c r="I89" s="35" t="s">
        <v>88</v>
      </c>
      <c r="J89" s="36" t="s">
        <v>89</v>
      </c>
      <c r="K89" s="36">
        <v>3000</v>
      </c>
      <c r="L89" s="71">
        <v>1125000000</v>
      </c>
      <c r="M89" s="45"/>
      <c r="N89" s="38" t="s">
        <v>339</v>
      </c>
      <c r="O89" s="36" t="s">
        <v>970</v>
      </c>
    </row>
    <row r="90" spans="1:15" ht="35.25" customHeight="1" x14ac:dyDescent="0.25">
      <c r="A90" s="283">
        <v>15</v>
      </c>
      <c r="B90" s="76" t="s">
        <v>79</v>
      </c>
      <c r="C90" s="76" t="s">
        <v>888</v>
      </c>
      <c r="D90" s="75" t="s">
        <v>14</v>
      </c>
      <c r="E90" s="76" t="s">
        <v>90</v>
      </c>
      <c r="F90" s="75" t="s">
        <v>89</v>
      </c>
      <c r="G90" s="75">
        <f>K90</f>
        <v>6000</v>
      </c>
      <c r="H90" s="75" t="s">
        <v>488</v>
      </c>
      <c r="I90" s="76" t="s">
        <v>91</v>
      </c>
      <c r="J90" s="75" t="s">
        <v>89</v>
      </c>
      <c r="K90" s="75">
        <f>3000+3000</f>
        <v>6000</v>
      </c>
      <c r="L90" s="78">
        <f>500000000+500000000</f>
        <v>1000000000</v>
      </c>
      <c r="M90" s="99" t="s">
        <v>933</v>
      </c>
      <c r="N90" s="80" t="s">
        <v>339</v>
      </c>
      <c r="O90" s="75" t="s">
        <v>967</v>
      </c>
    </row>
    <row r="91" spans="1:15" ht="35.25" hidden="1" customHeight="1" x14ac:dyDescent="0.25">
      <c r="A91" s="180"/>
      <c r="B91" s="35" t="s">
        <v>79</v>
      </c>
      <c r="C91" s="35" t="s">
        <v>888</v>
      </c>
      <c r="D91" s="36" t="s">
        <v>14</v>
      </c>
      <c r="E91" s="35" t="s">
        <v>92</v>
      </c>
      <c r="F91" s="35"/>
      <c r="G91" s="35"/>
      <c r="H91" s="35"/>
      <c r="I91" s="35" t="s">
        <v>93</v>
      </c>
      <c r="J91" s="36" t="s">
        <v>94</v>
      </c>
      <c r="K91" s="36">
        <v>2</v>
      </c>
      <c r="L91" s="71">
        <v>540000000</v>
      </c>
      <c r="M91" s="45"/>
      <c r="N91" s="38" t="s">
        <v>339</v>
      </c>
      <c r="O91" s="36" t="s">
        <v>970</v>
      </c>
    </row>
    <row r="92" spans="1:15" ht="35.25" customHeight="1" x14ac:dyDescent="0.25">
      <c r="A92" s="23">
        <v>1</v>
      </c>
      <c r="B92" s="83" t="s">
        <v>79</v>
      </c>
      <c r="C92" s="83" t="s">
        <v>888</v>
      </c>
      <c r="D92" s="84" t="s">
        <v>14</v>
      </c>
      <c r="E92" s="83" t="s">
        <v>95</v>
      </c>
      <c r="F92" s="83"/>
      <c r="G92" s="83"/>
      <c r="H92" s="83"/>
      <c r="I92" s="83" t="s">
        <v>96</v>
      </c>
      <c r="J92" s="84" t="s">
        <v>43</v>
      </c>
      <c r="K92" s="84">
        <v>2</v>
      </c>
      <c r="L92" s="85">
        <f>9000000*2</f>
        <v>18000000</v>
      </c>
      <c r="M92" s="86" t="s">
        <v>933</v>
      </c>
      <c r="N92" s="87" t="s">
        <v>339</v>
      </c>
      <c r="O92" s="84" t="s">
        <v>910</v>
      </c>
    </row>
    <row r="93" spans="1:15" ht="35.25" customHeight="1" x14ac:dyDescent="0.25">
      <c r="A93" s="284">
        <v>22</v>
      </c>
      <c r="B93" s="76" t="s">
        <v>79</v>
      </c>
      <c r="C93" s="75" t="s">
        <v>888</v>
      </c>
      <c r="D93" s="75" t="s">
        <v>14</v>
      </c>
      <c r="E93" s="76" t="s">
        <v>97</v>
      </c>
      <c r="F93" s="76"/>
      <c r="G93" s="76"/>
      <c r="H93" s="76"/>
      <c r="I93" s="76" t="s">
        <v>98</v>
      </c>
      <c r="J93" s="75" t="s">
        <v>99</v>
      </c>
      <c r="K93" s="75">
        <v>10</v>
      </c>
      <c r="L93" s="78">
        <v>50000000</v>
      </c>
      <c r="M93" s="99" t="s">
        <v>933</v>
      </c>
      <c r="N93" s="80" t="s">
        <v>339</v>
      </c>
      <c r="O93" s="75" t="s">
        <v>111</v>
      </c>
    </row>
    <row r="94" spans="1:15" ht="35.25" hidden="1" customHeight="1" x14ac:dyDescent="0.25">
      <c r="A94"/>
      <c r="B94" s="35" t="s">
        <v>79</v>
      </c>
      <c r="C94" s="35" t="s">
        <v>888</v>
      </c>
      <c r="D94" s="36" t="s">
        <v>14</v>
      </c>
      <c r="E94" s="35" t="s">
        <v>100</v>
      </c>
      <c r="F94" s="35"/>
      <c r="G94" s="35"/>
      <c r="H94" s="35"/>
      <c r="I94" s="35" t="s">
        <v>101</v>
      </c>
      <c r="J94" s="36" t="s">
        <v>102</v>
      </c>
      <c r="K94" s="36">
        <v>1</v>
      </c>
      <c r="L94" s="71" t="s">
        <v>76</v>
      </c>
      <c r="M94" s="45"/>
      <c r="N94" s="38" t="s">
        <v>339</v>
      </c>
      <c r="O94" s="36" t="s">
        <v>40</v>
      </c>
    </row>
    <row r="95" spans="1:15" ht="35.25" hidden="1" customHeight="1" x14ac:dyDescent="0.25">
      <c r="A95" s="180"/>
      <c r="B95" s="35" t="s">
        <v>79</v>
      </c>
      <c r="C95" s="35" t="s">
        <v>888</v>
      </c>
      <c r="D95" s="36" t="s">
        <v>14</v>
      </c>
      <c r="E95" s="35" t="s">
        <v>103</v>
      </c>
      <c r="F95" s="35"/>
      <c r="G95" s="35"/>
      <c r="H95" s="35"/>
      <c r="I95" s="35" t="s">
        <v>104</v>
      </c>
      <c r="J95" s="36" t="s">
        <v>105</v>
      </c>
      <c r="K95" s="36">
        <v>1</v>
      </c>
      <c r="L95" s="71" t="s">
        <v>76</v>
      </c>
      <c r="M95" s="45"/>
      <c r="N95" s="38" t="s">
        <v>339</v>
      </c>
      <c r="O95" s="36" t="s">
        <v>40</v>
      </c>
    </row>
    <row r="96" spans="1:15" ht="35.25" hidden="1" customHeight="1" x14ac:dyDescent="0.25">
      <c r="A96" s="180"/>
      <c r="B96" s="35" t="s">
        <v>79</v>
      </c>
      <c r="C96" s="35" t="s">
        <v>888</v>
      </c>
      <c r="D96" s="36" t="s">
        <v>14</v>
      </c>
      <c r="E96" s="35" t="s">
        <v>106</v>
      </c>
      <c r="F96" s="35"/>
      <c r="G96" s="35"/>
      <c r="H96" s="35"/>
      <c r="I96" s="35" t="s">
        <v>107</v>
      </c>
      <c r="J96" s="36" t="s">
        <v>108</v>
      </c>
      <c r="K96" s="36">
        <v>1800</v>
      </c>
      <c r="L96" s="71">
        <v>270000000</v>
      </c>
      <c r="M96" s="45"/>
      <c r="N96" s="38" t="s">
        <v>339</v>
      </c>
      <c r="O96" s="36" t="s">
        <v>970</v>
      </c>
    </row>
    <row r="97" spans="1:15" ht="35.25" hidden="1" customHeight="1" x14ac:dyDescent="0.25">
      <c r="A97" s="180"/>
      <c r="B97" s="35" t="s">
        <v>79</v>
      </c>
      <c r="C97" s="35" t="s">
        <v>888</v>
      </c>
      <c r="D97" s="36" t="s">
        <v>14</v>
      </c>
      <c r="E97" s="35" t="s">
        <v>109</v>
      </c>
      <c r="F97" s="35"/>
      <c r="G97" s="35"/>
      <c r="H97" s="35"/>
      <c r="I97" s="35" t="s">
        <v>110</v>
      </c>
      <c r="J97" s="36" t="s">
        <v>108</v>
      </c>
      <c r="K97" s="36">
        <v>2600</v>
      </c>
      <c r="L97" s="71">
        <v>195000000</v>
      </c>
      <c r="M97" s="45"/>
      <c r="N97" s="38" t="s">
        <v>339</v>
      </c>
      <c r="O97" s="36" t="s">
        <v>970</v>
      </c>
    </row>
    <row r="98" spans="1:15" ht="35.25" hidden="1" customHeight="1" x14ac:dyDescent="0.25">
      <c r="A98" s="180"/>
      <c r="B98" s="35" t="s">
        <v>79</v>
      </c>
      <c r="C98" s="35" t="s">
        <v>888</v>
      </c>
      <c r="D98" s="36" t="s">
        <v>14</v>
      </c>
      <c r="E98" s="35" t="s">
        <v>87</v>
      </c>
      <c r="F98" s="35"/>
      <c r="G98" s="35"/>
      <c r="H98" s="35"/>
      <c r="I98" s="35" t="s">
        <v>88</v>
      </c>
      <c r="J98" s="36" t="s">
        <v>89</v>
      </c>
      <c r="K98" s="36">
        <v>3000</v>
      </c>
      <c r="L98" s="71">
        <v>1125000000</v>
      </c>
      <c r="M98" s="45"/>
      <c r="N98" s="38" t="s">
        <v>339</v>
      </c>
      <c r="O98" s="36" t="s">
        <v>970</v>
      </c>
    </row>
    <row r="99" spans="1:15" ht="35.25" hidden="1" customHeight="1" x14ac:dyDescent="0.25">
      <c r="A99" s="180"/>
      <c r="B99" s="35" t="s">
        <v>79</v>
      </c>
      <c r="C99" s="35" t="s">
        <v>888</v>
      </c>
      <c r="D99" s="36" t="s">
        <v>14</v>
      </c>
      <c r="E99" s="35" t="s">
        <v>92</v>
      </c>
      <c r="F99" s="35"/>
      <c r="G99" s="35"/>
      <c r="H99" s="35"/>
      <c r="I99" s="35" t="s">
        <v>112</v>
      </c>
      <c r="J99" s="36" t="s">
        <v>94</v>
      </c>
      <c r="K99" s="36">
        <v>2</v>
      </c>
      <c r="L99" s="71">
        <v>540000000</v>
      </c>
      <c r="M99" s="45"/>
      <c r="N99" s="38" t="s">
        <v>339</v>
      </c>
      <c r="O99" s="36" t="s">
        <v>970</v>
      </c>
    </row>
    <row r="100" spans="1:15" ht="35.25" customHeight="1" x14ac:dyDescent="0.25">
      <c r="A100" s="73">
        <v>22</v>
      </c>
      <c r="B100" s="76" t="s">
        <v>79</v>
      </c>
      <c r="C100" s="75" t="s">
        <v>888</v>
      </c>
      <c r="D100" s="75" t="s">
        <v>14</v>
      </c>
      <c r="E100" s="76" t="s">
        <v>97</v>
      </c>
      <c r="F100" s="76"/>
      <c r="G100" s="76"/>
      <c r="H100" s="76"/>
      <c r="I100" s="76" t="s">
        <v>98</v>
      </c>
      <c r="J100" s="75" t="s">
        <v>99</v>
      </c>
      <c r="K100" s="75">
        <v>10</v>
      </c>
      <c r="L100" s="78">
        <v>100000000</v>
      </c>
      <c r="M100" s="99" t="s">
        <v>933</v>
      </c>
      <c r="N100" s="80" t="s">
        <v>339</v>
      </c>
      <c r="O100" s="75" t="s">
        <v>111</v>
      </c>
    </row>
    <row r="101" spans="1:15" ht="35.25" customHeight="1" x14ac:dyDescent="0.25">
      <c r="A101" s="286">
        <v>1</v>
      </c>
      <c r="B101" s="83" t="s">
        <v>79</v>
      </c>
      <c r="C101" s="83" t="s">
        <v>888</v>
      </c>
      <c r="D101" s="84" t="s">
        <v>14</v>
      </c>
      <c r="E101" s="83" t="s">
        <v>115</v>
      </c>
      <c r="F101" s="83"/>
      <c r="G101" s="83"/>
      <c r="H101" s="83"/>
      <c r="I101" s="83" t="s">
        <v>116</v>
      </c>
      <c r="J101" s="84" t="s">
        <v>43</v>
      </c>
      <c r="K101" s="84">
        <v>51</v>
      </c>
      <c r="L101" s="85">
        <v>42000000</v>
      </c>
      <c r="M101" s="86" t="s">
        <v>933</v>
      </c>
      <c r="N101" s="87" t="s">
        <v>339</v>
      </c>
      <c r="O101" s="84" t="s">
        <v>910</v>
      </c>
    </row>
    <row r="102" spans="1:15" ht="35.25" hidden="1" customHeight="1" x14ac:dyDescent="0.25">
      <c r="A102"/>
      <c r="B102" s="35" t="s">
        <v>79</v>
      </c>
      <c r="C102" s="35" t="s">
        <v>888</v>
      </c>
      <c r="D102" s="36" t="s">
        <v>14</v>
      </c>
      <c r="E102" s="35" t="s">
        <v>117</v>
      </c>
      <c r="F102" s="35"/>
      <c r="G102" s="35"/>
      <c r="H102" s="35"/>
      <c r="I102" s="35" t="s">
        <v>119</v>
      </c>
      <c r="J102" s="36" t="s">
        <v>108</v>
      </c>
      <c r="K102" s="36">
        <v>1000</v>
      </c>
      <c r="L102" s="71" t="s">
        <v>122</v>
      </c>
      <c r="M102" s="45"/>
      <c r="N102" s="38" t="s">
        <v>339</v>
      </c>
      <c r="O102" s="36" t="s">
        <v>970</v>
      </c>
    </row>
    <row r="103" spans="1:15" ht="35.25" hidden="1" customHeight="1" x14ac:dyDescent="0.25">
      <c r="A103"/>
      <c r="B103" s="35" t="s">
        <v>79</v>
      </c>
      <c r="C103" s="35" t="s">
        <v>888</v>
      </c>
      <c r="D103" s="36" t="s">
        <v>14</v>
      </c>
      <c r="E103" s="35" t="s">
        <v>118</v>
      </c>
      <c r="F103" s="35"/>
      <c r="G103" s="35"/>
      <c r="H103" s="35"/>
      <c r="I103" s="35" t="s">
        <v>120</v>
      </c>
      <c r="J103" s="36" t="s">
        <v>121</v>
      </c>
      <c r="K103" s="36" t="s">
        <v>123</v>
      </c>
      <c r="L103" s="71" t="s">
        <v>76</v>
      </c>
      <c r="M103" s="45"/>
      <c r="N103" s="38" t="s">
        <v>339</v>
      </c>
      <c r="O103" s="36" t="s">
        <v>970</v>
      </c>
    </row>
    <row r="104" spans="1:15" ht="35.25" customHeight="1" x14ac:dyDescent="0.25">
      <c r="A104" s="286">
        <v>45</v>
      </c>
      <c r="B104" s="100" t="s">
        <v>79</v>
      </c>
      <c r="C104" s="100" t="s">
        <v>888</v>
      </c>
      <c r="D104" s="101" t="s">
        <v>14</v>
      </c>
      <c r="E104" s="100" t="s">
        <v>1014</v>
      </c>
      <c r="F104" s="101"/>
      <c r="G104" s="101"/>
      <c r="H104" s="101"/>
      <c r="I104" s="100" t="s">
        <v>1015</v>
      </c>
      <c r="J104" s="101" t="s">
        <v>94</v>
      </c>
      <c r="K104" s="101">
        <v>2</v>
      </c>
      <c r="L104" s="110">
        <v>540000000</v>
      </c>
      <c r="M104" s="107" t="s">
        <v>933</v>
      </c>
      <c r="N104" s="108" t="s">
        <v>339</v>
      </c>
      <c r="O104" s="101" t="s">
        <v>970</v>
      </c>
    </row>
    <row r="105" spans="1:15" ht="35.25" customHeight="1" x14ac:dyDescent="0.25">
      <c r="A105" s="286">
        <v>38</v>
      </c>
      <c r="B105" s="145" t="s">
        <v>1128</v>
      </c>
      <c r="C105" s="145" t="s">
        <v>1129</v>
      </c>
      <c r="D105" s="146" t="s">
        <v>14</v>
      </c>
      <c r="E105" s="147" t="s">
        <v>1117</v>
      </c>
      <c r="F105" s="148" t="s">
        <v>1118</v>
      </c>
      <c r="G105" s="149" t="s">
        <v>1119</v>
      </c>
      <c r="H105" s="149">
        <v>3</v>
      </c>
      <c r="I105" s="150" t="s">
        <v>1118</v>
      </c>
      <c r="J105" s="151" t="s">
        <v>1119</v>
      </c>
      <c r="K105" s="151">
        <v>3</v>
      </c>
      <c r="L105" s="152">
        <v>3500000</v>
      </c>
      <c r="M105" s="153" t="s">
        <v>933</v>
      </c>
      <c r="N105" s="154" t="s">
        <v>339</v>
      </c>
      <c r="O105" s="146" t="s">
        <v>968</v>
      </c>
    </row>
    <row r="106" spans="1:15" ht="35.25" customHeight="1" x14ac:dyDescent="0.25">
      <c r="A106" s="286">
        <v>38</v>
      </c>
      <c r="B106" s="145" t="s">
        <v>1128</v>
      </c>
      <c r="C106" s="145" t="s">
        <v>1129</v>
      </c>
      <c r="D106" s="146" t="s">
        <v>14</v>
      </c>
      <c r="E106" s="147" t="s">
        <v>1120</v>
      </c>
      <c r="F106" s="148" t="s">
        <v>1118</v>
      </c>
      <c r="G106" s="149" t="s">
        <v>1119</v>
      </c>
      <c r="H106" s="149">
        <v>3</v>
      </c>
      <c r="I106" s="150" t="s">
        <v>1118</v>
      </c>
      <c r="J106" s="151" t="s">
        <v>1119</v>
      </c>
      <c r="K106" s="151">
        <v>3</v>
      </c>
      <c r="L106" s="152">
        <v>3500000</v>
      </c>
      <c r="M106" s="153" t="s">
        <v>933</v>
      </c>
      <c r="N106" s="154" t="s">
        <v>339</v>
      </c>
      <c r="O106" s="146" t="s">
        <v>968</v>
      </c>
    </row>
    <row r="107" spans="1:15" ht="35.25" customHeight="1" x14ac:dyDescent="0.25">
      <c r="A107" s="286">
        <v>38</v>
      </c>
      <c r="B107" s="145" t="s">
        <v>1128</v>
      </c>
      <c r="C107" s="145" t="s">
        <v>1129</v>
      </c>
      <c r="D107" s="146" t="s">
        <v>14</v>
      </c>
      <c r="E107" s="147" t="s">
        <v>1121</v>
      </c>
      <c r="F107" s="148" t="s">
        <v>1122</v>
      </c>
      <c r="G107" s="149" t="s">
        <v>1119</v>
      </c>
      <c r="H107" s="149">
        <v>12</v>
      </c>
      <c r="I107" s="150" t="s">
        <v>1122</v>
      </c>
      <c r="J107" s="151" t="s">
        <v>1119</v>
      </c>
      <c r="K107" s="151">
        <v>12</v>
      </c>
      <c r="L107" s="152">
        <v>36000000</v>
      </c>
      <c r="M107" s="153" t="s">
        <v>933</v>
      </c>
      <c r="N107" s="154" t="s">
        <v>339</v>
      </c>
      <c r="O107" s="146" t="s">
        <v>968</v>
      </c>
    </row>
    <row r="108" spans="1:15" ht="35.25" customHeight="1" x14ac:dyDescent="0.25">
      <c r="A108" s="286">
        <v>12</v>
      </c>
      <c r="B108" s="155" t="s">
        <v>1128</v>
      </c>
      <c r="C108" s="155" t="s">
        <v>1129</v>
      </c>
      <c r="D108" s="156" t="s">
        <v>14</v>
      </c>
      <c r="E108" s="157" t="s">
        <v>1123</v>
      </c>
      <c r="F108" s="158" t="s">
        <v>1124</v>
      </c>
      <c r="G108" s="159" t="s">
        <v>1125</v>
      </c>
      <c r="H108" s="160">
        <v>500000</v>
      </c>
      <c r="I108" s="161" t="s">
        <v>1124</v>
      </c>
      <c r="J108" s="162" t="s">
        <v>1125</v>
      </c>
      <c r="K108" s="163">
        <v>500000</v>
      </c>
      <c r="L108" s="163">
        <v>175000000</v>
      </c>
      <c r="M108" s="164" t="s">
        <v>933</v>
      </c>
      <c r="N108" s="165" t="s">
        <v>339</v>
      </c>
      <c r="O108" s="156" t="s">
        <v>968</v>
      </c>
    </row>
    <row r="109" spans="1:15" ht="60" customHeight="1" x14ac:dyDescent="0.25">
      <c r="A109" s="286">
        <v>12</v>
      </c>
      <c r="B109" s="155" t="s">
        <v>1128</v>
      </c>
      <c r="C109" s="155" t="s">
        <v>1129</v>
      </c>
      <c r="D109" s="156" t="s">
        <v>14</v>
      </c>
      <c r="E109" s="157" t="s">
        <v>1126</v>
      </c>
      <c r="F109" s="158" t="s">
        <v>1127</v>
      </c>
      <c r="G109" s="159" t="s">
        <v>1119</v>
      </c>
      <c r="H109" s="160">
        <v>1</v>
      </c>
      <c r="I109" s="161" t="s">
        <v>1127</v>
      </c>
      <c r="J109" s="162" t="s">
        <v>1119</v>
      </c>
      <c r="K109" s="163">
        <v>1</v>
      </c>
      <c r="L109" s="163">
        <v>50000000</v>
      </c>
      <c r="M109" s="164" t="s">
        <v>933</v>
      </c>
      <c r="N109" s="165" t="s">
        <v>339</v>
      </c>
      <c r="O109" s="156" t="s">
        <v>968</v>
      </c>
    </row>
    <row r="110" spans="1:15" ht="60" customHeight="1" x14ac:dyDescent="0.25">
      <c r="B110" s="22" t="s">
        <v>1326</v>
      </c>
      <c r="C110" s="20"/>
      <c r="D110" s="20" t="s">
        <v>1322</v>
      </c>
      <c r="E110" s="35" t="s">
        <v>1327</v>
      </c>
      <c r="F110" s="20"/>
      <c r="G110" s="20"/>
      <c r="H110" s="20"/>
      <c r="I110" s="35"/>
      <c r="J110" s="38"/>
      <c r="K110" s="38"/>
      <c r="L110" s="47">
        <v>3596871208.8000002</v>
      </c>
      <c r="M110" s="26" t="s">
        <v>933</v>
      </c>
      <c r="N110" s="26" t="s">
        <v>339</v>
      </c>
      <c r="O110" s="20"/>
    </row>
    <row r="111" spans="1:15" ht="60" hidden="1" customHeight="1" x14ac:dyDescent="0.25">
      <c r="A111"/>
      <c r="B111" s="27" t="s">
        <v>144</v>
      </c>
      <c r="C111" s="27" t="s">
        <v>44</v>
      </c>
      <c r="D111" s="28" t="s">
        <v>14</v>
      </c>
      <c r="E111" s="27" t="s">
        <v>152</v>
      </c>
      <c r="F111" s="27"/>
      <c r="G111" s="27"/>
      <c r="H111" s="27"/>
      <c r="I111" s="27" t="s">
        <v>146</v>
      </c>
      <c r="J111" s="28" t="s">
        <v>153</v>
      </c>
      <c r="K111" s="28" t="s">
        <v>154</v>
      </c>
      <c r="L111" s="70">
        <v>173204293.66</v>
      </c>
      <c r="M111" s="46"/>
      <c r="N111" s="30" t="s">
        <v>341</v>
      </c>
      <c r="O111" s="28" t="s">
        <v>970</v>
      </c>
    </row>
    <row r="112" spans="1:15" ht="60" hidden="1" customHeight="1" x14ac:dyDescent="0.25">
      <c r="A112"/>
      <c r="B112" s="27" t="s">
        <v>144</v>
      </c>
      <c r="C112" s="27" t="s">
        <v>44</v>
      </c>
      <c r="D112" s="28" t="s">
        <v>14</v>
      </c>
      <c r="E112" s="27" t="s">
        <v>152</v>
      </c>
      <c r="F112" s="28" t="s">
        <v>980</v>
      </c>
      <c r="G112" s="20"/>
      <c r="H112" s="20"/>
      <c r="I112" s="27" t="s">
        <v>147</v>
      </c>
      <c r="J112" s="28" t="s">
        <v>155</v>
      </c>
      <c r="K112" s="28" t="s">
        <v>154</v>
      </c>
      <c r="L112" s="70">
        <v>36369050</v>
      </c>
      <c r="M112" s="29"/>
      <c r="N112" s="30" t="s">
        <v>341</v>
      </c>
      <c r="O112" s="28" t="s">
        <v>967</v>
      </c>
    </row>
    <row r="113" spans="1:15" ht="60" hidden="1" customHeight="1" x14ac:dyDescent="0.25">
      <c r="A113"/>
      <c r="B113" s="27" t="s">
        <v>144</v>
      </c>
      <c r="C113" s="27" t="s">
        <v>44</v>
      </c>
      <c r="D113" s="28" t="s">
        <v>14</v>
      </c>
      <c r="E113" s="27" t="s">
        <v>152</v>
      </c>
      <c r="F113" s="27"/>
      <c r="G113" s="27"/>
      <c r="H113" s="27"/>
      <c r="I113" s="27" t="s">
        <v>148</v>
      </c>
      <c r="J113" s="28" t="s">
        <v>156</v>
      </c>
      <c r="K113" s="28" t="s">
        <v>154</v>
      </c>
      <c r="L113" s="70" t="s">
        <v>76</v>
      </c>
      <c r="M113" s="29"/>
      <c r="N113" s="30" t="s">
        <v>341</v>
      </c>
      <c r="O113" s="28" t="s">
        <v>40</v>
      </c>
    </row>
    <row r="114" spans="1:15" ht="60" hidden="1" customHeight="1" x14ac:dyDescent="0.25">
      <c r="A114"/>
      <c r="B114" s="27" t="s">
        <v>144</v>
      </c>
      <c r="C114" s="27" t="s">
        <v>44</v>
      </c>
      <c r="D114" s="28" t="s">
        <v>14</v>
      </c>
      <c r="E114" s="27" t="s">
        <v>152</v>
      </c>
      <c r="F114" s="27"/>
      <c r="G114" s="27"/>
      <c r="H114" s="27"/>
      <c r="I114" s="27" t="s">
        <v>149</v>
      </c>
      <c r="J114" s="28" t="s">
        <v>157</v>
      </c>
      <c r="K114" s="28" t="s">
        <v>154</v>
      </c>
      <c r="L114" s="70">
        <v>16616720</v>
      </c>
      <c r="M114" s="29"/>
      <c r="N114" s="30" t="s">
        <v>341</v>
      </c>
      <c r="O114" s="28" t="s">
        <v>40</v>
      </c>
    </row>
    <row r="115" spans="1:15" ht="60" hidden="1" customHeight="1" x14ac:dyDescent="0.25">
      <c r="A115"/>
      <c r="B115" s="27" t="s">
        <v>144</v>
      </c>
      <c r="C115" s="27" t="s">
        <v>44</v>
      </c>
      <c r="D115" s="28" t="s">
        <v>14</v>
      </c>
      <c r="E115" s="27" t="s">
        <v>152</v>
      </c>
      <c r="F115" s="27"/>
      <c r="G115" s="27"/>
      <c r="H115" s="27"/>
      <c r="I115" s="27" t="s">
        <v>150</v>
      </c>
      <c r="J115" s="28" t="s">
        <v>158</v>
      </c>
      <c r="K115" s="28" t="s">
        <v>154</v>
      </c>
      <c r="L115" s="70">
        <v>110250000</v>
      </c>
      <c r="M115" s="29"/>
      <c r="N115" s="30" t="s">
        <v>341</v>
      </c>
      <c r="O115" s="28" t="s">
        <v>910</v>
      </c>
    </row>
    <row r="116" spans="1:15" ht="60" hidden="1" customHeight="1" x14ac:dyDescent="0.25">
      <c r="A116"/>
      <c r="B116" s="27" t="s">
        <v>144</v>
      </c>
      <c r="C116" s="27" t="s">
        <v>44</v>
      </c>
      <c r="D116" s="28" t="s">
        <v>14</v>
      </c>
      <c r="E116" s="27" t="s">
        <v>152</v>
      </c>
      <c r="F116" s="28" t="s">
        <v>981</v>
      </c>
      <c r="G116" s="20"/>
      <c r="H116" s="20"/>
      <c r="I116" s="27" t="s">
        <v>151</v>
      </c>
      <c r="J116" s="28" t="s">
        <v>158</v>
      </c>
      <c r="K116" s="28" t="s">
        <v>154</v>
      </c>
      <c r="L116" s="70">
        <v>21362000</v>
      </c>
      <c r="M116" s="29"/>
      <c r="N116" s="30" t="s">
        <v>341</v>
      </c>
      <c r="O116" s="28" t="s">
        <v>967</v>
      </c>
    </row>
    <row r="117" spans="1:15" ht="60" hidden="1" customHeight="1" x14ac:dyDescent="0.25">
      <c r="A117"/>
      <c r="B117" s="27" t="s">
        <v>144</v>
      </c>
      <c r="C117" s="27" t="s">
        <v>44</v>
      </c>
      <c r="D117" s="28" t="s">
        <v>14</v>
      </c>
      <c r="E117" s="27" t="s">
        <v>159</v>
      </c>
      <c r="F117" s="27"/>
      <c r="G117" s="27"/>
      <c r="H117" s="27"/>
      <c r="I117" s="27" t="s">
        <v>160</v>
      </c>
      <c r="J117" s="28" t="s">
        <v>161</v>
      </c>
      <c r="K117" s="28" t="s">
        <v>162</v>
      </c>
      <c r="L117" s="70">
        <v>48970161</v>
      </c>
      <c r="M117" s="29"/>
      <c r="N117" s="30" t="s">
        <v>341</v>
      </c>
      <c r="O117" s="28" t="s">
        <v>40</v>
      </c>
    </row>
    <row r="118" spans="1:15" ht="60" hidden="1" customHeight="1" x14ac:dyDescent="0.25">
      <c r="A118"/>
      <c r="B118" s="27" t="s">
        <v>144</v>
      </c>
      <c r="C118" s="27" t="s">
        <v>44</v>
      </c>
      <c r="D118" s="28" t="s">
        <v>14</v>
      </c>
      <c r="E118" s="27" t="s">
        <v>163</v>
      </c>
      <c r="F118" s="27"/>
      <c r="G118" s="27"/>
      <c r="H118" s="27"/>
      <c r="I118" s="27" t="s">
        <v>164</v>
      </c>
      <c r="J118" s="28" t="s">
        <v>165</v>
      </c>
      <c r="K118" s="28" t="s">
        <v>166</v>
      </c>
      <c r="L118" s="70" t="s">
        <v>167</v>
      </c>
      <c r="M118" s="46"/>
      <c r="N118" s="30" t="s">
        <v>339</v>
      </c>
      <c r="O118" s="28" t="s">
        <v>970</v>
      </c>
    </row>
    <row r="119" spans="1:15" ht="60" hidden="1" customHeight="1" x14ac:dyDescent="0.25">
      <c r="A119"/>
      <c r="B119" s="27" t="s">
        <v>144</v>
      </c>
      <c r="C119" s="27" t="s">
        <v>44</v>
      </c>
      <c r="D119" s="28" t="s">
        <v>14</v>
      </c>
      <c r="E119" s="27" t="s">
        <v>342</v>
      </c>
      <c r="F119" s="27"/>
      <c r="G119" s="27"/>
      <c r="H119" s="27"/>
      <c r="I119" s="27" t="s">
        <v>343</v>
      </c>
      <c r="J119" s="28" t="s">
        <v>170</v>
      </c>
      <c r="K119" s="28" t="s">
        <v>273</v>
      </c>
      <c r="L119" s="70" t="s">
        <v>76</v>
      </c>
      <c r="M119" s="29"/>
      <c r="N119" s="30" t="s">
        <v>344</v>
      </c>
      <c r="O119" s="28" t="s">
        <v>40</v>
      </c>
    </row>
    <row r="120" spans="1:15" ht="60" hidden="1" customHeight="1" x14ac:dyDescent="0.25">
      <c r="A120"/>
      <c r="B120" s="27" t="s">
        <v>144</v>
      </c>
      <c r="C120" s="27" t="s">
        <v>44</v>
      </c>
      <c r="D120" s="28" t="s">
        <v>14</v>
      </c>
      <c r="E120" s="27" t="s">
        <v>168</v>
      </c>
      <c r="F120" s="27"/>
      <c r="G120" s="27"/>
      <c r="H120" s="27"/>
      <c r="I120" s="27" t="s">
        <v>169</v>
      </c>
      <c r="J120" s="28" t="s">
        <v>170</v>
      </c>
      <c r="K120" s="28" t="s">
        <v>171</v>
      </c>
      <c r="L120" s="70" t="s">
        <v>76</v>
      </c>
      <c r="M120" s="46"/>
      <c r="N120" s="30" t="s">
        <v>344</v>
      </c>
      <c r="O120" s="28" t="s">
        <v>970</v>
      </c>
    </row>
    <row r="121" spans="1:15" ht="60" hidden="1" customHeight="1" x14ac:dyDescent="0.25">
      <c r="A121"/>
      <c r="B121" s="27" t="s">
        <v>144</v>
      </c>
      <c r="C121" s="27" t="s">
        <v>44</v>
      </c>
      <c r="D121" s="28" t="s">
        <v>14</v>
      </c>
      <c r="E121" s="27" t="s">
        <v>172</v>
      </c>
      <c r="F121" s="27"/>
      <c r="G121" s="27"/>
      <c r="H121" s="27"/>
      <c r="I121" s="27" t="s">
        <v>173</v>
      </c>
      <c r="J121" s="28" t="s">
        <v>174</v>
      </c>
      <c r="K121" s="28" t="s">
        <v>171</v>
      </c>
      <c r="L121" s="70" t="s">
        <v>76</v>
      </c>
      <c r="M121" s="46"/>
      <c r="N121" s="30" t="s">
        <v>345</v>
      </c>
      <c r="O121" s="28" t="s">
        <v>970</v>
      </c>
    </row>
    <row r="122" spans="1:15" ht="60" hidden="1" customHeight="1" x14ac:dyDescent="0.25">
      <c r="A122"/>
      <c r="B122" s="27" t="s">
        <v>144</v>
      </c>
      <c r="C122" s="27" t="s">
        <v>44</v>
      </c>
      <c r="D122" s="28" t="s">
        <v>14</v>
      </c>
      <c r="E122" s="27" t="s">
        <v>198</v>
      </c>
      <c r="F122" s="28" t="s">
        <v>982</v>
      </c>
      <c r="G122" s="20">
        <f>150*24</f>
        <v>3600</v>
      </c>
      <c r="H122" s="20" t="s">
        <v>488</v>
      </c>
      <c r="I122" s="27" t="s">
        <v>175</v>
      </c>
      <c r="J122" s="28" t="s">
        <v>176</v>
      </c>
      <c r="K122" s="28" t="s">
        <v>177</v>
      </c>
      <c r="L122" s="70">
        <v>2189431.5</v>
      </c>
      <c r="M122" s="29"/>
      <c r="N122" s="30" t="s">
        <v>341</v>
      </c>
      <c r="O122" s="28" t="s">
        <v>967</v>
      </c>
    </row>
    <row r="123" spans="1:15" ht="60" hidden="1" customHeight="1" x14ac:dyDescent="0.25">
      <c r="A123"/>
      <c r="B123" s="27" t="s">
        <v>144</v>
      </c>
      <c r="C123" s="27" t="s">
        <v>44</v>
      </c>
      <c r="D123" s="28" t="s">
        <v>14</v>
      </c>
      <c r="E123" s="27" t="s">
        <v>198</v>
      </c>
      <c r="F123" s="28" t="s">
        <v>949</v>
      </c>
      <c r="G123" s="20">
        <v>400</v>
      </c>
      <c r="H123" s="20" t="s">
        <v>488</v>
      </c>
      <c r="I123" s="27" t="s">
        <v>178</v>
      </c>
      <c r="J123" s="28" t="s">
        <v>176</v>
      </c>
      <c r="K123" s="28" t="s">
        <v>179</v>
      </c>
      <c r="L123" s="70">
        <v>1997388</v>
      </c>
      <c r="M123" s="29"/>
      <c r="N123" s="30" t="s">
        <v>341</v>
      </c>
      <c r="O123" s="28" t="s">
        <v>967</v>
      </c>
    </row>
    <row r="124" spans="1:15" ht="60" hidden="1" customHeight="1" x14ac:dyDescent="0.25">
      <c r="A124"/>
      <c r="B124" s="27" t="s">
        <v>144</v>
      </c>
      <c r="C124" s="27" t="s">
        <v>44</v>
      </c>
      <c r="D124" s="28" t="s">
        <v>14</v>
      </c>
      <c r="E124" s="27" t="s">
        <v>198</v>
      </c>
      <c r="F124" s="28" t="s">
        <v>200</v>
      </c>
      <c r="G124" s="20">
        <f>100*100</f>
        <v>10000</v>
      </c>
      <c r="H124" s="20" t="s">
        <v>993</v>
      </c>
      <c r="I124" s="27" t="s">
        <v>180</v>
      </c>
      <c r="J124" s="28" t="s">
        <v>176</v>
      </c>
      <c r="K124" s="28" t="s">
        <v>181</v>
      </c>
      <c r="L124" s="70">
        <v>312000</v>
      </c>
      <c r="M124" s="29"/>
      <c r="N124" s="30" t="s">
        <v>341</v>
      </c>
      <c r="O124" s="28" t="s">
        <v>967</v>
      </c>
    </row>
    <row r="125" spans="1:15" ht="60" hidden="1" customHeight="1" x14ac:dyDescent="0.25">
      <c r="A125"/>
      <c r="B125" s="27" t="s">
        <v>144</v>
      </c>
      <c r="C125" s="27" t="s">
        <v>44</v>
      </c>
      <c r="D125" s="28" t="s">
        <v>14</v>
      </c>
      <c r="E125" s="27" t="s">
        <v>198</v>
      </c>
      <c r="F125" s="28" t="s">
        <v>949</v>
      </c>
      <c r="G125" s="20">
        <v>30</v>
      </c>
      <c r="H125" s="20" t="s">
        <v>993</v>
      </c>
      <c r="I125" s="27" t="s">
        <v>182</v>
      </c>
      <c r="J125" s="28" t="s">
        <v>176</v>
      </c>
      <c r="K125" s="28" t="s">
        <v>183</v>
      </c>
      <c r="L125" s="70">
        <v>61050</v>
      </c>
      <c r="M125" s="29"/>
      <c r="N125" s="30" t="s">
        <v>341</v>
      </c>
      <c r="O125" s="28" t="s">
        <v>967</v>
      </c>
    </row>
    <row r="126" spans="1:15" ht="60" hidden="1" customHeight="1" x14ac:dyDescent="0.25">
      <c r="A126"/>
      <c r="B126" s="27" t="s">
        <v>144</v>
      </c>
      <c r="C126" s="27" t="s">
        <v>44</v>
      </c>
      <c r="D126" s="28" t="s">
        <v>14</v>
      </c>
      <c r="E126" s="27" t="s">
        <v>198</v>
      </c>
      <c r="F126" s="28" t="s">
        <v>977</v>
      </c>
      <c r="G126" s="20">
        <v>30</v>
      </c>
      <c r="H126" s="20" t="s">
        <v>993</v>
      </c>
      <c r="I126" s="27" t="s">
        <v>184</v>
      </c>
      <c r="J126" s="28" t="s">
        <v>176</v>
      </c>
      <c r="K126" s="28" t="s">
        <v>185</v>
      </c>
      <c r="L126" s="70">
        <v>76740</v>
      </c>
      <c r="M126" s="29"/>
      <c r="N126" s="30" t="s">
        <v>341</v>
      </c>
      <c r="O126" s="28" t="s">
        <v>967</v>
      </c>
    </row>
    <row r="127" spans="1:15" ht="168" hidden="1" customHeight="1" x14ac:dyDescent="0.25">
      <c r="A127"/>
      <c r="B127" s="27" t="s">
        <v>144</v>
      </c>
      <c r="C127" s="27" t="s">
        <v>44</v>
      </c>
      <c r="D127" s="28" t="s">
        <v>14</v>
      </c>
      <c r="E127" s="27" t="s">
        <v>198</v>
      </c>
      <c r="F127" s="28" t="s">
        <v>972</v>
      </c>
      <c r="G127" s="20">
        <f>50*100</f>
        <v>5000</v>
      </c>
      <c r="H127" s="20" t="s">
        <v>993</v>
      </c>
      <c r="I127" s="27" t="s">
        <v>186</v>
      </c>
      <c r="J127" s="28" t="s">
        <v>176</v>
      </c>
      <c r="K127" s="28" t="s">
        <v>187</v>
      </c>
      <c r="L127" s="70">
        <v>23165</v>
      </c>
      <c r="M127" s="29"/>
      <c r="N127" s="30" t="s">
        <v>341</v>
      </c>
      <c r="O127" s="28" t="s">
        <v>967</v>
      </c>
    </row>
    <row r="128" spans="1:15" ht="60" hidden="1" customHeight="1" x14ac:dyDescent="0.25">
      <c r="A128"/>
      <c r="B128" s="27" t="s">
        <v>144</v>
      </c>
      <c r="C128" s="27" t="s">
        <v>44</v>
      </c>
      <c r="D128" s="28" t="s">
        <v>14</v>
      </c>
      <c r="E128" s="27" t="s">
        <v>198</v>
      </c>
      <c r="F128" s="28" t="s">
        <v>188</v>
      </c>
      <c r="G128" s="20">
        <v>500</v>
      </c>
      <c r="H128" s="20" t="s">
        <v>993</v>
      </c>
      <c r="I128" s="27" t="s">
        <v>188</v>
      </c>
      <c r="J128" s="28" t="s">
        <v>176</v>
      </c>
      <c r="K128" s="28" t="s">
        <v>189</v>
      </c>
      <c r="L128" s="70">
        <v>271200</v>
      </c>
      <c r="M128" s="29"/>
      <c r="N128" s="30" t="s">
        <v>341</v>
      </c>
      <c r="O128" s="28" t="s">
        <v>967</v>
      </c>
    </row>
    <row r="129" spans="1:15" ht="60" hidden="1" customHeight="1" x14ac:dyDescent="0.25">
      <c r="A129"/>
      <c r="B129" s="27" t="s">
        <v>144</v>
      </c>
      <c r="C129" s="27" t="s">
        <v>44</v>
      </c>
      <c r="D129" s="28" t="s">
        <v>14</v>
      </c>
      <c r="E129" s="27" t="s">
        <v>198</v>
      </c>
      <c r="F129" s="28" t="s">
        <v>983</v>
      </c>
      <c r="G129" s="20">
        <v>150</v>
      </c>
      <c r="H129" s="20" t="s">
        <v>993</v>
      </c>
      <c r="I129" s="27" t="s">
        <v>190</v>
      </c>
      <c r="J129" s="28" t="s">
        <v>176</v>
      </c>
      <c r="K129" s="28" t="s">
        <v>191</v>
      </c>
      <c r="L129" s="70">
        <v>330000</v>
      </c>
      <c r="M129" s="29"/>
      <c r="N129" s="30" t="s">
        <v>341</v>
      </c>
      <c r="O129" s="28" t="s">
        <v>967</v>
      </c>
    </row>
    <row r="130" spans="1:15" ht="35.25" hidden="1" customHeight="1" x14ac:dyDescent="0.25">
      <c r="A130"/>
      <c r="B130" s="27" t="s">
        <v>144</v>
      </c>
      <c r="C130" s="27" t="s">
        <v>44</v>
      </c>
      <c r="D130" s="28" t="s">
        <v>14</v>
      </c>
      <c r="E130" s="27" t="s">
        <v>198</v>
      </c>
      <c r="F130" s="28" t="s">
        <v>50</v>
      </c>
      <c r="G130" s="20">
        <v>500</v>
      </c>
      <c r="H130" s="20" t="s">
        <v>993</v>
      </c>
      <c r="I130" s="27" t="s">
        <v>192</v>
      </c>
      <c r="J130" s="28" t="s">
        <v>176</v>
      </c>
      <c r="K130" s="28" t="s">
        <v>189</v>
      </c>
      <c r="L130" s="70" t="s">
        <v>76</v>
      </c>
      <c r="M130" s="29"/>
      <c r="N130" s="30" t="s">
        <v>341</v>
      </c>
      <c r="O130" s="28" t="s">
        <v>967</v>
      </c>
    </row>
    <row r="131" spans="1:15" ht="35.25" hidden="1" customHeight="1" x14ac:dyDescent="0.25">
      <c r="A131"/>
      <c r="B131" s="27" t="s">
        <v>144</v>
      </c>
      <c r="C131" s="27" t="s">
        <v>44</v>
      </c>
      <c r="D131" s="28" t="s">
        <v>14</v>
      </c>
      <c r="E131" s="27" t="s">
        <v>198</v>
      </c>
      <c r="F131" s="28" t="s">
        <v>984</v>
      </c>
      <c r="G131" s="20">
        <v>50</v>
      </c>
      <c r="H131" s="20" t="s">
        <v>993</v>
      </c>
      <c r="I131" s="27" t="s">
        <v>193</v>
      </c>
      <c r="J131" s="28" t="s">
        <v>176</v>
      </c>
      <c r="K131" s="28" t="s">
        <v>194</v>
      </c>
      <c r="L131" s="70" t="s">
        <v>76</v>
      </c>
      <c r="M131" s="29"/>
      <c r="N131" s="30" t="s">
        <v>341</v>
      </c>
      <c r="O131" s="28" t="s">
        <v>967</v>
      </c>
    </row>
    <row r="132" spans="1:15" ht="35.25" hidden="1" customHeight="1" x14ac:dyDescent="0.25">
      <c r="A132"/>
      <c r="B132" s="27" t="s">
        <v>144</v>
      </c>
      <c r="C132" s="27" t="s">
        <v>44</v>
      </c>
      <c r="D132" s="28" t="s">
        <v>14</v>
      </c>
      <c r="E132" s="27" t="s">
        <v>198</v>
      </c>
      <c r="F132" s="28" t="s">
        <v>985</v>
      </c>
      <c r="G132" s="20">
        <v>1</v>
      </c>
      <c r="H132" s="20" t="s">
        <v>993</v>
      </c>
      <c r="I132" s="27" t="s">
        <v>195</v>
      </c>
      <c r="J132" s="28" t="s">
        <v>176</v>
      </c>
      <c r="K132" s="28" t="s">
        <v>196</v>
      </c>
      <c r="L132" s="70" t="s">
        <v>76</v>
      </c>
      <c r="M132" s="29"/>
      <c r="N132" s="30" t="s">
        <v>341</v>
      </c>
      <c r="O132" s="28" t="s">
        <v>967</v>
      </c>
    </row>
    <row r="133" spans="1:15" ht="35.25" hidden="1" customHeight="1" x14ac:dyDescent="0.25">
      <c r="A133"/>
      <c r="B133" s="27" t="s">
        <v>144</v>
      </c>
      <c r="C133" s="27" t="s">
        <v>44</v>
      </c>
      <c r="D133" s="28" t="s">
        <v>14</v>
      </c>
      <c r="E133" s="27" t="s">
        <v>198</v>
      </c>
      <c r="F133" s="28" t="s">
        <v>979</v>
      </c>
      <c r="G133" s="20">
        <v>30</v>
      </c>
      <c r="H133" s="20" t="s">
        <v>993</v>
      </c>
      <c r="I133" s="27" t="s">
        <v>197</v>
      </c>
      <c r="J133" s="28" t="s">
        <v>176</v>
      </c>
      <c r="K133" s="28" t="s">
        <v>183</v>
      </c>
      <c r="L133" s="70" t="s">
        <v>76</v>
      </c>
      <c r="M133" s="29"/>
      <c r="N133" s="30" t="s">
        <v>341</v>
      </c>
      <c r="O133" s="28" t="s">
        <v>967</v>
      </c>
    </row>
    <row r="134" spans="1:15" ht="35.25" hidden="1" customHeight="1" x14ac:dyDescent="0.25">
      <c r="A134"/>
      <c r="B134" s="27" t="s">
        <v>144</v>
      </c>
      <c r="C134" s="27" t="s">
        <v>44</v>
      </c>
      <c r="D134" s="28" t="s">
        <v>14</v>
      </c>
      <c r="E134" s="27" t="s">
        <v>215</v>
      </c>
      <c r="F134" s="27"/>
      <c r="G134" s="27"/>
      <c r="H134" s="27"/>
      <c r="I134" s="27" t="s">
        <v>188</v>
      </c>
      <c r="J134" s="28" t="s">
        <v>199</v>
      </c>
      <c r="K134" s="28">
        <v>100000</v>
      </c>
      <c r="L134" s="70">
        <v>70000000</v>
      </c>
      <c r="M134" s="46"/>
      <c r="N134" s="30" t="s">
        <v>341</v>
      </c>
      <c r="O134" s="28" t="s">
        <v>970</v>
      </c>
    </row>
    <row r="135" spans="1:15" ht="35.25" hidden="1" customHeight="1" x14ac:dyDescent="0.25">
      <c r="A135"/>
      <c r="B135" s="27" t="s">
        <v>144</v>
      </c>
      <c r="C135" s="27" t="s">
        <v>44</v>
      </c>
      <c r="D135" s="28" t="s">
        <v>14</v>
      </c>
      <c r="E135" s="27" t="s">
        <v>215</v>
      </c>
      <c r="F135" s="28" t="s">
        <v>200</v>
      </c>
      <c r="G135" s="20">
        <f t="shared" ref="G135:G141" si="1">K135</f>
        <v>4000</v>
      </c>
      <c r="H135" s="20" t="s">
        <v>993</v>
      </c>
      <c r="I135" s="27" t="s">
        <v>200</v>
      </c>
      <c r="J135" s="28" t="s">
        <v>39</v>
      </c>
      <c r="K135" s="28">
        <v>4000</v>
      </c>
      <c r="L135" s="70">
        <v>14000000</v>
      </c>
      <c r="M135" s="29"/>
      <c r="N135" s="30" t="s">
        <v>341</v>
      </c>
      <c r="O135" s="28" t="s">
        <v>967</v>
      </c>
    </row>
    <row r="136" spans="1:15" ht="35.25" hidden="1" customHeight="1" x14ac:dyDescent="0.25">
      <c r="A136"/>
      <c r="B136" s="27" t="s">
        <v>144</v>
      </c>
      <c r="C136" s="27" t="s">
        <v>44</v>
      </c>
      <c r="D136" s="28" t="s">
        <v>14</v>
      </c>
      <c r="E136" s="27" t="s">
        <v>215</v>
      </c>
      <c r="F136" s="28" t="s">
        <v>972</v>
      </c>
      <c r="G136" s="20">
        <f t="shared" si="1"/>
        <v>8000</v>
      </c>
      <c r="H136" s="20" t="s">
        <v>993</v>
      </c>
      <c r="I136" s="27" t="s">
        <v>201</v>
      </c>
      <c r="J136" s="28" t="s">
        <v>39</v>
      </c>
      <c r="K136" s="28">
        <v>8000</v>
      </c>
      <c r="L136" s="70">
        <v>20000000</v>
      </c>
      <c r="M136" s="29"/>
      <c r="N136" s="30" t="s">
        <v>341</v>
      </c>
      <c r="O136" s="28" t="s">
        <v>967</v>
      </c>
    </row>
    <row r="137" spans="1:15" ht="35.25" hidden="1" customHeight="1" x14ac:dyDescent="0.25">
      <c r="A137"/>
      <c r="B137" s="27" t="s">
        <v>144</v>
      </c>
      <c r="C137" s="27" t="s">
        <v>44</v>
      </c>
      <c r="D137" s="28" t="s">
        <v>14</v>
      </c>
      <c r="E137" s="27" t="s">
        <v>215</v>
      </c>
      <c r="F137" s="28" t="s">
        <v>977</v>
      </c>
      <c r="G137" s="20">
        <f t="shared" si="1"/>
        <v>955</v>
      </c>
      <c r="H137" s="20" t="s">
        <v>993</v>
      </c>
      <c r="I137" s="27" t="s">
        <v>202</v>
      </c>
      <c r="J137" s="28" t="s">
        <v>39</v>
      </c>
      <c r="K137" s="28">
        <v>955</v>
      </c>
      <c r="L137" s="70">
        <v>4775000</v>
      </c>
      <c r="M137" s="29"/>
      <c r="N137" s="30" t="s">
        <v>341</v>
      </c>
      <c r="O137" s="28" t="s">
        <v>967</v>
      </c>
    </row>
    <row r="138" spans="1:15" ht="35.25" hidden="1" customHeight="1" x14ac:dyDescent="0.25">
      <c r="A138"/>
      <c r="B138" s="27" t="s">
        <v>144</v>
      </c>
      <c r="C138" s="27" t="s">
        <v>44</v>
      </c>
      <c r="D138" s="28" t="s">
        <v>14</v>
      </c>
      <c r="E138" s="27" t="s">
        <v>215</v>
      </c>
      <c r="F138" s="28" t="s">
        <v>949</v>
      </c>
      <c r="G138" s="20">
        <f t="shared" si="1"/>
        <v>660</v>
      </c>
      <c r="H138" s="20" t="s">
        <v>993</v>
      </c>
      <c r="I138" s="27" t="s">
        <v>203</v>
      </c>
      <c r="J138" s="28" t="s">
        <v>39</v>
      </c>
      <c r="K138" s="28">
        <v>660</v>
      </c>
      <c r="L138" s="70">
        <v>5610000</v>
      </c>
      <c r="M138" s="29"/>
      <c r="N138" s="30" t="s">
        <v>341</v>
      </c>
      <c r="O138" s="28" t="s">
        <v>967</v>
      </c>
    </row>
    <row r="139" spans="1:15" ht="35.25" hidden="1" customHeight="1" x14ac:dyDescent="0.25">
      <c r="A139"/>
      <c r="B139" s="27" t="s">
        <v>144</v>
      </c>
      <c r="C139" s="27" t="s">
        <v>44</v>
      </c>
      <c r="D139" s="28" t="s">
        <v>14</v>
      </c>
      <c r="E139" s="27" t="s">
        <v>215</v>
      </c>
      <c r="F139" s="28" t="s">
        <v>949</v>
      </c>
      <c r="G139" s="20">
        <f t="shared" si="1"/>
        <v>660</v>
      </c>
      <c r="H139" s="20" t="s">
        <v>993</v>
      </c>
      <c r="I139" s="27" t="s">
        <v>204</v>
      </c>
      <c r="J139" s="28" t="s">
        <v>39</v>
      </c>
      <c r="K139" s="28">
        <v>660</v>
      </c>
      <c r="L139" s="70">
        <v>4950000</v>
      </c>
      <c r="M139" s="29"/>
      <c r="N139" s="30" t="s">
        <v>341</v>
      </c>
      <c r="O139" s="28" t="s">
        <v>967</v>
      </c>
    </row>
    <row r="140" spans="1:15" ht="35.25" hidden="1" customHeight="1" x14ac:dyDescent="0.25">
      <c r="A140"/>
      <c r="B140" s="27" t="s">
        <v>144</v>
      </c>
      <c r="C140" s="27" t="s">
        <v>44</v>
      </c>
      <c r="D140" s="28" t="s">
        <v>14</v>
      </c>
      <c r="E140" s="27" t="s">
        <v>215</v>
      </c>
      <c r="F140" s="28" t="s">
        <v>50</v>
      </c>
      <c r="G140" s="20">
        <f t="shared" si="1"/>
        <v>550</v>
      </c>
      <c r="H140" s="20" t="s">
        <v>993</v>
      </c>
      <c r="I140" s="27" t="s">
        <v>205</v>
      </c>
      <c r="J140" s="28" t="s">
        <v>39</v>
      </c>
      <c r="K140" s="28">
        <v>550</v>
      </c>
      <c r="L140" s="70" t="s">
        <v>76</v>
      </c>
      <c r="M140" s="29"/>
      <c r="N140" s="30" t="s">
        <v>341</v>
      </c>
      <c r="O140" s="28" t="s">
        <v>967</v>
      </c>
    </row>
    <row r="141" spans="1:15" ht="35.25" hidden="1" customHeight="1" x14ac:dyDescent="0.25">
      <c r="A141"/>
      <c r="B141" s="27" t="s">
        <v>144</v>
      </c>
      <c r="C141" s="27" t="s">
        <v>44</v>
      </c>
      <c r="D141" s="28" t="s">
        <v>14</v>
      </c>
      <c r="E141" s="27" t="s">
        <v>215</v>
      </c>
      <c r="F141" s="28" t="s">
        <v>979</v>
      </c>
      <c r="G141" s="20">
        <f t="shared" si="1"/>
        <v>5000</v>
      </c>
      <c r="H141" s="20" t="s">
        <v>993</v>
      </c>
      <c r="I141" s="27" t="s">
        <v>206</v>
      </c>
      <c r="J141" s="28" t="s">
        <v>39</v>
      </c>
      <c r="K141" s="28">
        <v>5000</v>
      </c>
      <c r="L141" s="70" t="s">
        <v>76</v>
      </c>
      <c r="M141" s="29"/>
      <c r="N141" s="30" t="s">
        <v>341</v>
      </c>
      <c r="O141" s="28" t="s">
        <v>967</v>
      </c>
    </row>
    <row r="142" spans="1:15" ht="35.25" hidden="1" customHeight="1" x14ac:dyDescent="0.25">
      <c r="A142"/>
      <c r="B142" s="27" t="s">
        <v>144</v>
      </c>
      <c r="C142" s="27" t="s">
        <v>44</v>
      </c>
      <c r="D142" s="28" t="s">
        <v>14</v>
      </c>
      <c r="E142" s="27" t="s">
        <v>215</v>
      </c>
      <c r="F142" s="27"/>
      <c r="G142" s="27"/>
      <c r="H142" s="27"/>
      <c r="I142" s="27" t="s">
        <v>207</v>
      </c>
      <c r="J142" s="28" t="s">
        <v>39</v>
      </c>
      <c r="K142" s="28">
        <v>20</v>
      </c>
      <c r="L142" s="70">
        <v>5000000</v>
      </c>
      <c r="M142" s="46"/>
      <c r="N142" s="30" t="s">
        <v>341</v>
      </c>
      <c r="O142" s="28" t="s">
        <v>970</v>
      </c>
    </row>
    <row r="143" spans="1:15" ht="35.25" hidden="1" customHeight="1" x14ac:dyDescent="0.25">
      <c r="A143"/>
      <c r="B143" s="27" t="s">
        <v>144</v>
      </c>
      <c r="C143" s="27" t="s">
        <v>44</v>
      </c>
      <c r="D143" s="28" t="s">
        <v>14</v>
      </c>
      <c r="E143" s="27" t="s">
        <v>208</v>
      </c>
      <c r="F143" s="28" t="s">
        <v>985</v>
      </c>
      <c r="G143" s="20"/>
      <c r="H143" s="20"/>
      <c r="I143" s="27" t="s">
        <v>209</v>
      </c>
      <c r="J143" s="28" t="s">
        <v>210</v>
      </c>
      <c r="K143" s="28" t="s">
        <v>123</v>
      </c>
      <c r="L143" s="70" t="s">
        <v>76</v>
      </c>
      <c r="M143" s="29"/>
      <c r="N143" s="30" t="s">
        <v>341</v>
      </c>
      <c r="O143" s="28" t="s">
        <v>967</v>
      </c>
    </row>
    <row r="144" spans="1:15" ht="35.25" hidden="1" customHeight="1" x14ac:dyDescent="0.25">
      <c r="A144"/>
      <c r="B144" s="27" t="s">
        <v>144</v>
      </c>
      <c r="C144" s="27" t="s">
        <v>44</v>
      </c>
      <c r="D144" s="28" t="s">
        <v>14</v>
      </c>
      <c r="E144" s="27" t="s">
        <v>211</v>
      </c>
      <c r="F144" s="28" t="s">
        <v>985</v>
      </c>
      <c r="G144" s="20"/>
      <c r="H144" s="20"/>
      <c r="I144" s="27" t="s">
        <v>209</v>
      </c>
      <c r="J144" s="28" t="s">
        <v>210</v>
      </c>
      <c r="K144" s="28" t="s">
        <v>123</v>
      </c>
      <c r="L144" s="70" t="s">
        <v>76</v>
      </c>
      <c r="M144" s="29"/>
      <c r="N144" s="30" t="s">
        <v>341</v>
      </c>
      <c r="O144" s="28" t="s">
        <v>967</v>
      </c>
    </row>
    <row r="145" spans="1:16" ht="35.25" hidden="1" customHeight="1" x14ac:dyDescent="0.25">
      <c r="A145"/>
      <c r="B145" s="27" t="s">
        <v>144</v>
      </c>
      <c r="C145" s="27" t="s">
        <v>44</v>
      </c>
      <c r="D145" s="28" t="s">
        <v>14</v>
      </c>
      <c r="E145" s="27" t="s">
        <v>212</v>
      </c>
      <c r="F145" s="28" t="s">
        <v>985</v>
      </c>
      <c r="G145" s="20"/>
      <c r="H145" s="20"/>
      <c r="I145" s="27" t="s">
        <v>209</v>
      </c>
      <c r="J145" s="28" t="s">
        <v>210</v>
      </c>
      <c r="K145" s="28" t="s">
        <v>123</v>
      </c>
      <c r="L145" s="70" t="s">
        <v>76</v>
      </c>
      <c r="M145" s="29"/>
      <c r="N145" s="30" t="s">
        <v>341</v>
      </c>
      <c r="O145" s="28" t="s">
        <v>967</v>
      </c>
    </row>
    <row r="146" spans="1:16" ht="35.25" hidden="1" customHeight="1" x14ac:dyDescent="0.25">
      <c r="A146"/>
      <c r="B146" s="27" t="s">
        <v>144</v>
      </c>
      <c r="C146" s="27" t="s">
        <v>44</v>
      </c>
      <c r="D146" s="28" t="s">
        <v>14</v>
      </c>
      <c r="E146" s="27" t="s">
        <v>213</v>
      </c>
      <c r="F146" s="28" t="s">
        <v>979</v>
      </c>
      <c r="G146" s="20"/>
      <c r="H146" s="20"/>
      <c r="I146" s="27" t="s">
        <v>214</v>
      </c>
      <c r="J146" s="28" t="s">
        <v>39</v>
      </c>
      <c r="K146" s="28" t="s">
        <v>123</v>
      </c>
      <c r="L146" s="70" t="s">
        <v>76</v>
      </c>
      <c r="M146" s="29"/>
      <c r="N146" s="30" t="s">
        <v>341</v>
      </c>
      <c r="O146" s="28" t="s">
        <v>967</v>
      </c>
    </row>
    <row r="147" spans="1:16" ht="35.25" hidden="1" customHeight="1" x14ac:dyDescent="0.25">
      <c r="A147"/>
      <c r="B147" s="27" t="s">
        <v>144</v>
      </c>
      <c r="C147" s="27" t="s">
        <v>44</v>
      </c>
      <c r="D147" s="28" t="s">
        <v>14</v>
      </c>
      <c r="E147" s="27" t="s">
        <v>216</v>
      </c>
      <c r="F147" s="27"/>
      <c r="G147" s="27"/>
      <c r="H147" s="27"/>
      <c r="I147" s="27" t="s">
        <v>217</v>
      </c>
      <c r="J147" s="28" t="s">
        <v>218</v>
      </c>
      <c r="K147" s="28" t="s">
        <v>123</v>
      </c>
      <c r="L147" s="70" t="s">
        <v>219</v>
      </c>
      <c r="M147" s="29"/>
      <c r="N147" s="30" t="s">
        <v>344</v>
      </c>
      <c r="O147" s="28" t="s">
        <v>40</v>
      </c>
    </row>
    <row r="148" spans="1:16" ht="35.25" hidden="1" customHeight="1" x14ac:dyDescent="0.25">
      <c r="A148"/>
      <c r="B148" s="27" t="s">
        <v>144</v>
      </c>
      <c r="C148" s="27" t="s">
        <v>44</v>
      </c>
      <c r="D148" s="28" t="s">
        <v>14</v>
      </c>
      <c r="E148" s="27" t="s">
        <v>220</v>
      </c>
      <c r="F148" s="27" t="s">
        <v>985</v>
      </c>
      <c r="G148" s="20"/>
      <c r="H148" s="20"/>
      <c r="I148" s="27" t="s">
        <v>221</v>
      </c>
      <c r="J148" s="28" t="s">
        <v>39</v>
      </c>
      <c r="K148" s="28" t="s">
        <v>123</v>
      </c>
      <c r="L148" s="70" t="s">
        <v>76</v>
      </c>
      <c r="M148" s="29"/>
      <c r="N148" s="30" t="s">
        <v>344</v>
      </c>
      <c r="O148" s="28" t="s">
        <v>967</v>
      </c>
    </row>
    <row r="149" spans="1:16" ht="35.25" hidden="1" customHeight="1" x14ac:dyDescent="0.25">
      <c r="A149"/>
      <c r="B149" s="27" t="s">
        <v>144</v>
      </c>
      <c r="C149" s="27" t="s">
        <v>44</v>
      </c>
      <c r="D149" s="28" t="s">
        <v>14</v>
      </c>
      <c r="E149" s="27" t="s">
        <v>222</v>
      </c>
      <c r="F149" s="27"/>
      <c r="G149" s="27"/>
      <c r="H149" s="27"/>
      <c r="I149" s="27" t="s">
        <v>223</v>
      </c>
      <c r="J149" s="28" t="s">
        <v>224</v>
      </c>
      <c r="K149" s="28" t="s">
        <v>225</v>
      </c>
      <c r="L149" s="70" t="s">
        <v>226</v>
      </c>
      <c r="M149" s="29"/>
      <c r="N149" s="30" t="s">
        <v>344</v>
      </c>
      <c r="O149" s="30" t="s">
        <v>968</v>
      </c>
    </row>
    <row r="150" spans="1:16" ht="35.25" hidden="1" customHeight="1" x14ac:dyDescent="0.25">
      <c r="A150"/>
      <c r="B150" s="27" t="s">
        <v>144</v>
      </c>
      <c r="C150" s="27" t="s">
        <v>44</v>
      </c>
      <c r="D150" s="28" t="s">
        <v>14</v>
      </c>
      <c r="E150" s="27" t="s">
        <v>227</v>
      </c>
      <c r="F150" s="27" t="s">
        <v>89</v>
      </c>
      <c r="G150" s="20"/>
      <c r="H150" s="20"/>
      <c r="I150" s="27" t="s">
        <v>228</v>
      </c>
      <c r="J150" s="28" t="s">
        <v>229</v>
      </c>
      <c r="K150" s="28" t="s">
        <v>123</v>
      </c>
      <c r="L150" s="70" t="s">
        <v>230</v>
      </c>
      <c r="M150" s="29"/>
      <c r="N150" s="30" t="s">
        <v>344</v>
      </c>
      <c r="O150" s="28" t="s">
        <v>967</v>
      </c>
    </row>
    <row r="151" spans="1:16" ht="35.25" hidden="1" customHeight="1" x14ac:dyDescent="0.25">
      <c r="A151"/>
      <c r="B151" s="27" t="s">
        <v>144</v>
      </c>
      <c r="C151" s="27" t="s">
        <v>44</v>
      </c>
      <c r="D151" s="28" t="s">
        <v>14</v>
      </c>
      <c r="E151" s="27" t="s">
        <v>231</v>
      </c>
      <c r="F151" s="28" t="s">
        <v>985</v>
      </c>
      <c r="G151" s="20"/>
      <c r="H151" s="20"/>
      <c r="I151" s="27" t="s">
        <v>232</v>
      </c>
      <c r="J151" s="28" t="s">
        <v>39</v>
      </c>
      <c r="K151" s="28" t="s">
        <v>123</v>
      </c>
      <c r="L151" s="70" t="s">
        <v>76</v>
      </c>
      <c r="M151" s="29"/>
      <c r="N151" s="30" t="s">
        <v>339</v>
      </c>
      <c r="O151" s="28" t="s">
        <v>967</v>
      </c>
    </row>
    <row r="152" spans="1:16" ht="35.25" hidden="1" customHeight="1" x14ac:dyDescent="0.25">
      <c r="A152"/>
      <c r="B152" s="27" t="s">
        <v>144</v>
      </c>
      <c r="C152" s="27" t="s">
        <v>44</v>
      </c>
      <c r="D152" s="28" t="s">
        <v>14</v>
      </c>
      <c r="E152" s="27" t="s">
        <v>233</v>
      </c>
      <c r="F152" s="27"/>
      <c r="G152" s="27"/>
      <c r="H152" s="27"/>
      <c r="I152" s="27" t="s">
        <v>234</v>
      </c>
      <c r="J152" s="28" t="s">
        <v>153</v>
      </c>
      <c r="K152" s="28" t="s">
        <v>235</v>
      </c>
      <c r="L152" s="70" t="s">
        <v>236</v>
      </c>
      <c r="M152" s="29"/>
      <c r="N152" s="30" t="s">
        <v>339</v>
      </c>
      <c r="O152" s="28" t="s">
        <v>40</v>
      </c>
    </row>
    <row r="153" spans="1:16" ht="35.25" hidden="1" customHeight="1" x14ac:dyDescent="0.25">
      <c r="A153"/>
      <c r="B153" s="27" t="s">
        <v>144</v>
      </c>
      <c r="C153" s="27" t="s">
        <v>44</v>
      </c>
      <c r="D153" s="28" t="s">
        <v>14</v>
      </c>
      <c r="E153" s="27" t="s">
        <v>263</v>
      </c>
      <c r="F153" s="27"/>
      <c r="G153" s="27"/>
      <c r="H153" s="27"/>
      <c r="I153" s="27" t="s">
        <v>237</v>
      </c>
      <c r="J153" s="28" t="s">
        <v>39</v>
      </c>
      <c r="K153" s="28" t="s">
        <v>123</v>
      </c>
      <c r="L153" s="70" t="s">
        <v>76</v>
      </c>
      <c r="M153" s="29"/>
      <c r="N153" s="30" t="s">
        <v>339</v>
      </c>
      <c r="O153" s="28" t="s">
        <v>40</v>
      </c>
    </row>
    <row r="154" spans="1:16" ht="35.25" hidden="1" customHeight="1" x14ac:dyDescent="0.25">
      <c r="A154"/>
      <c r="B154" s="27" t="s">
        <v>144</v>
      </c>
      <c r="C154" s="27" t="s">
        <v>44</v>
      </c>
      <c r="D154" s="28" t="s">
        <v>14</v>
      </c>
      <c r="E154" s="27" t="s">
        <v>264</v>
      </c>
      <c r="F154" s="27"/>
      <c r="G154" s="27"/>
      <c r="H154" s="27"/>
      <c r="I154" s="27" t="s">
        <v>238</v>
      </c>
      <c r="J154" s="28" t="s">
        <v>39</v>
      </c>
      <c r="K154" s="28" t="s">
        <v>123</v>
      </c>
      <c r="L154" s="70" t="s">
        <v>76</v>
      </c>
      <c r="M154" s="29"/>
      <c r="N154" s="30" t="s">
        <v>339</v>
      </c>
      <c r="O154" s="28" t="s">
        <v>40</v>
      </c>
    </row>
    <row r="155" spans="1:16" ht="35.25" hidden="1" customHeight="1" x14ac:dyDescent="0.25">
      <c r="A155"/>
      <c r="B155" s="27" t="s">
        <v>144</v>
      </c>
      <c r="C155" s="27" t="s">
        <v>44</v>
      </c>
      <c r="D155" s="28" t="s">
        <v>14</v>
      </c>
      <c r="E155" s="27" t="s">
        <v>265</v>
      </c>
      <c r="F155" s="27"/>
      <c r="G155" s="27"/>
      <c r="H155" s="27"/>
      <c r="I155" s="27" t="s">
        <v>87</v>
      </c>
      <c r="J155" s="28" t="s">
        <v>39</v>
      </c>
      <c r="K155" s="28" t="s">
        <v>123</v>
      </c>
      <c r="L155" s="70" t="s">
        <v>76</v>
      </c>
      <c r="M155" s="29"/>
      <c r="N155" s="30" t="s">
        <v>339</v>
      </c>
      <c r="O155" s="28" t="s">
        <v>40</v>
      </c>
    </row>
    <row r="156" spans="1:16" ht="35.25" hidden="1" customHeight="1" x14ac:dyDescent="0.25">
      <c r="A156"/>
      <c r="B156" s="27" t="s">
        <v>144</v>
      </c>
      <c r="C156" s="27" t="s">
        <v>44</v>
      </c>
      <c r="D156" s="28" t="s">
        <v>14</v>
      </c>
      <c r="E156" s="27" t="s">
        <v>266</v>
      </c>
      <c r="F156" s="27"/>
      <c r="G156" s="27"/>
      <c r="H156" s="27"/>
      <c r="I156" s="27" t="s">
        <v>239</v>
      </c>
      <c r="J156" s="28" t="s">
        <v>39</v>
      </c>
      <c r="K156" s="28" t="s">
        <v>123</v>
      </c>
      <c r="L156" s="70" t="s">
        <v>76</v>
      </c>
      <c r="M156" s="29"/>
      <c r="N156" s="30" t="s">
        <v>339</v>
      </c>
      <c r="O156" s="28" t="s">
        <v>40</v>
      </c>
    </row>
    <row r="157" spans="1:16" ht="35.25" hidden="1" customHeight="1" x14ac:dyDescent="0.25">
      <c r="A157"/>
      <c r="B157" s="27" t="s">
        <v>144</v>
      </c>
      <c r="C157" s="27" t="s">
        <v>44</v>
      </c>
      <c r="D157" s="28" t="s">
        <v>14</v>
      </c>
      <c r="E157" s="27" t="s">
        <v>267</v>
      </c>
      <c r="F157" s="27"/>
      <c r="G157" s="27"/>
      <c r="H157" s="27"/>
      <c r="I157" s="27" t="s">
        <v>240</v>
      </c>
      <c r="J157" s="28" t="s">
        <v>39</v>
      </c>
      <c r="K157" s="28" t="s">
        <v>123</v>
      </c>
      <c r="L157" s="70" t="s">
        <v>76</v>
      </c>
      <c r="M157" s="29"/>
      <c r="N157" s="30" t="s">
        <v>339</v>
      </c>
      <c r="O157" s="28" t="s">
        <v>40</v>
      </c>
    </row>
    <row r="158" spans="1:16" ht="35.25" hidden="1" customHeight="1" x14ac:dyDescent="0.25">
      <c r="A158" s="180"/>
      <c r="B158" s="27" t="s">
        <v>144</v>
      </c>
      <c r="C158" s="27" t="s">
        <v>44</v>
      </c>
      <c r="D158" s="28" t="s">
        <v>20</v>
      </c>
      <c r="E158" s="27" t="s">
        <v>241</v>
      </c>
      <c r="F158" s="27"/>
      <c r="G158" s="27"/>
      <c r="H158" s="27"/>
      <c r="I158" s="27" t="s">
        <v>242</v>
      </c>
      <c r="J158" s="28" t="s">
        <v>153</v>
      </c>
      <c r="K158" s="28" t="s">
        <v>243</v>
      </c>
      <c r="L158" s="70" t="s">
        <v>244</v>
      </c>
      <c r="M158" s="29"/>
      <c r="N158" s="30" t="s">
        <v>344</v>
      </c>
      <c r="O158" s="28" t="s">
        <v>40</v>
      </c>
    </row>
    <row r="159" spans="1:16" ht="35.25" hidden="1" customHeight="1" x14ac:dyDescent="0.25">
      <c r="A159" s="180"/>
      <c r="B159" s="27" t="s">
        <v>144</v>
      </c>
      <c r="C159" s="27" t="s">
        <v>44</v>
      </c>
      <c r="D159" s="28" t="s">
        <v>20</v>
      </c>
      <c r="E159" s="27" t="s">
        <v>245</v>
      </c>
      <c r="F159" s="27"/>
      <c r="G159" s="27"/>
      <c r="H159" s="27"/>
      <c r="I159" s="27" t="s">
        <v>246</v>
      </c>
      <c r="J159" s="28" t="s">
        <v>247</v>
      </c>
      <c r="K159" s="28" t="s">
        <v>171</v>
      </c>
      <c r="L159" s="70" t="s">
        <v>76</v>
      </c>
      <c r="M159" s="29"/>
      <c r="N159" s="30" t="s">
        <v>344</v>
      </c>
      <c r="O159" s="28" t="s">
        <v>40</v>
      </c>
      <c r="P159" s="13"/>
    </row>
    <row r="160" spans="1:16" ht="35.25" hidden="1" customHeight="1" x14ac:dyDescent="0.25">
      <c r="A160" s="180"/>
      <c r="B160" s="27" t="s">
        <v>144</v>
      </c>
      <c r="C160" s="27" t="s">
        <v>44</v>
      </c>
      <c r="D160" s="28" t="s">
        <v>14</v>
      </c>
      <c r="E160" s="27" t="s">
        <v>248</v>
      </c>
      <c r="F160" s="27"/>
      <c r="G160" s="27"/>
      <c r="H160" s="27"/>
      <c r="I160" s="27" t="s">
        <v>249</v>
      </c>
      <c r="J160" s="28" t="s">
        <v>250</v>
      </c>
      <c r="K160" s="28" t="s">
        <v>251</v>
      </c>
      <c r="L160" s="70" t="s">
        <v>252</v>
      </c>
      <c r="M160" s="29"/>
      <c r="N160" s="30" t="s">
        <v>341</v>
      </c>
      <c r="O160" s="28" t="s">
        <v>40</v>
      </c>
    </row>
    <row r="161" spans="1:16" ht="35.25" hidden="1" customHeight="1" x14ac:dyDescent="0.25">
      <c r="A161" s="180"/>
      <c r="B161" s="27" t="s">
        <v>144</v>
      </c>
      <c r="C161" s="27" t="s">
        <v>44</v>
      </c>
      <c r="D161" s="28" t="s">
        <v>14</v>
      </c>
      <c r="E161" s="27" t="s">
        <v>253</v>
      </c>
      <c r="F161" s="27"/>
      <c r="G161" s="27"/>
      <c r="H161" s="27"/>
      <c r="I161" s="27" t="s">
        <v>254</v>
      </c>
      <c r="J161" s="28" t="s">
        <v>268</v>
      </c>
      <c r="K161" s="28" t="s">
        <v>255</v>
      </c>
      <c r="L161" s="70" t="s">
        <v>269</v>
      </c>
      <c r="M161" s="29"/>
      <c r="N161" s="30" t="s">
        <v>341</v>
      </c>
      <c r="O161" s="28" t="s">
        <v>40</v>
      </c>
    </row>
    <row r="162" spans="1:16" ht="35.25" hidden="1" customHeight="1" x14ac:dyDescent="0.25">
      <c r="A162" s="180"/>
      <c r="B162" s="27" t="s">
        <v>144</v>
      </c>
      <c r="C162" s="27" t="s">
        <v>44</v>
      </c>
      <c r="D162" s="28" t="s">
        <v>14</v>
      </c>
      <c r="E162" s="27" t="s">
        <v>256</v>
      </c>
      <c r="F162" s="27"/>
      <c r="G162" s="27"/>
      <c r="H162" s="27"/>
      <c r="I162" s="27" t="s">
        <v>257</v>
      </c>
      <c r="J162" s="28" t="s">
        <v>258</v>
      </c>
      <c r="K162" s="28" t="s">
        <v>123</v>
      </c>
      <c r="L162" s="70" t="s">
        <v>76</v>
      </c>
      <c r="M162" s="29"/>
      <c r="N162" s="30" t="s">
        <v>341</v>
      </c>
      <c r="O162" s="28" t="s">
        <v>40</v>
      </c>
    </row>
    <row r="163" spans="1:16" ht="35.25" hidden="1" customHeight="1" x14ac:dyDescent="0.25">
      <c r="A163" s="180"/>
      <c r="B163" s="27" t="s">
        <v>144</v>
      </c>
      <c r="C163" s="27" t="s">
        <v>44</v>
      </c>
      <c r="D163" s="28" t="s">
        <v>20</v>
      </c>
      <c r="E163" s="27" t="s">
        <v>259</v>
      </c>
      <c r="F163" s="27"/>
      <c r="G163" s="27"/>
      <c r="H163" s="27"/>
      <c r="I163" s="27" t="s">
        <v>260</v>
      </c>
      <c r="J163" s="28" t="s">
        <v>261</v>
      </c>
      <c r="K163" s="28" t="s">
        <v>262</v>
      </c>
      <c r="L163" s="70" t="s">
        <v>226</v>
      </c>
      <c r="M163" s="29"/>
      <c r="N163" s="30" t="s">
        <v>344</v>
      </c>
      <c r="O163" s="28" t="s">
        <v>40</v>
      </c>
    </row>
    <row r="164" spans="1:16" ht="35.25" hidden="1" customHeight="1" x14ac:dyDescent="0.25">
      <c r="A164" s="180"/>
      <c r="B164" s="27" t="s">
        <v>144</v>
      </c>
      <c r="C164" s="27" t="s">
        <v>44</v>
      </c>
      <c r="D164" s="28" t="s">
        <v>124</v>
      </c>
      <c r="E164" s="27" t="s">
        <v>270</v>
      </c>
      <c r="F164" s="27"/>
      <c r="G164" s="27"/>
      <c r="H164" s="27"/>
      <c r="I164" s="27" t="s">
        <v>271</v>
      </c>
      <c r="J164" s="28" t="s">
        <v>272</v>
      </c>
      <c r="K164" s="28" t="s">
        <v>273</v>
      </c>
      <c r="L164" s="70" t="s">
        <v>76</v>
      </c>
      <c r="M164" s="29"/>
      <c r="N164" s="30" t="s">
        <v>344</v>
      </c>
      <c r="O164" s="28" t="s">
        <v>40</v>
      </c>
    </row>
    <row r="165" spans="1:16" ht="35.25" hidden="1" customHeight="1" x14ac:dyDescent="0.25">
      <c r="A165"/>
      <c r="B165" s="27" t="s">
        <v>144</v>
      </c>
      <c r="C165" s="27" t="s">
        <v>44</v>
      </c>
      <c r="D165" s="28" t="s">
        <v>124</v>
      </c>
      <c r="E165" s="27" t="s">
        <v>270</v>
      </c>
      <c r="F165" s="27"/>
      <c r="G165" s="27"/>
      <c r="H165" s="27"/>
      <c r="I165" s="27" t="s">
        <v>274</v>
      </c>
      <c r="J165" s="28" t="s">
        <v>275</v>
      </c>
      <c r="K165" s="28" t="s">
        <v>123</v>
      </c>
      <c r="L165" s="70" t="s">
        <v>76</v>
      </c>
      <c r="M165" s="29"/>
      <c r="N165" s="30" t="s">
        <v>344</v>
      </c>
      <c r="O165" s="28" t="s">
        <v>40</v>
      </c>
    </row>
    <row r="166" spans="1:16" ht="35.25" hidden="1" customHeight="1" x14ac:dyDescent="0.25">
      <c r="A166"/>
      <c r="B166" s="27" t="s">
        <v>144</v>
      </c>
      <c r="C166" s="27" t="s">
        <v>44</v>
      </c>
      <c r="D166" s="28" t="s">
        <v>124</v>
      </c>
      <c r="E166" s="27" t="s">
        <v>270</v>
      </c>
      <c r="F166" s="27"/>
      <c r="G166" s="27"/>
      <c r="H166" s="27"/>
      <c r="I166" s="27" t="s">
        <v>276</v>
      </c>
      <c r="J166" s="28" t="s">
        <v>277</v>
      </c>
      <c r="K166" s="28" t="s">
        <v>123</v>
      </c>
      <c r="L166" s="70" t="s">
        <v>76</v>
      </c>
      <c r="M166" s="29"/>
      <c r="N166" s="30" t="s">
        <v>344</v>
      </c>
      <c r="O166" s="28" t="s">
        <v>40</v>
      </c>
    </row>
    <row r="167" spans="1:16" ht="35.25" hidden="1" customHeight="1" x14ac:dyDescent="0.25">
      <c r="A167"/>
      <c r="B167" s="27" t="s">
        <v>144</v>
      </c>
      <c r="C167" s="27" t="s">
        <v>44</v>
      </c>
      <c r="D167" s="28" t="s">
        <v>124</v>
      </c>
      <c r="E167" s="27" t="s">
        <v>270</v>
      </c>
      <c r="F167" s="27"/>
      <c r="G167" s="27"/>
      <c r="H167" s="27"/>
      <c r="I167" s="27" t="s">
        <v>278</v>
      </c>
      <c r="J167" s="28" t="s">
        <v>279</v>
      </c>
      <c r="K167" s="28" t="s">
        <v>123</v>
      </c>
      <c r="L167" s="70" t="s">
        <v>76</v>
      </c>
      <c r="M167" s="29"/>
      <c r="N167" s="30" t="s">
        <v>344</v>
      </c>
      <c r="O167" s="28" t="s">
        <v>40</v>
      </c>
    </row>
    <row r="168" spans="1:16" ht="35.25" customHeight="1" x14ac:dyDescent="0.25">
      <c r="B168" s="22" t="s">
        <v>1325</v>
      </c>
      <c r="C168" s="20"/>
      <c r="D168" s="20" t="s">
        <v>1322</v>
      </c>
      <c r="E168" s="22" t="s">
        <v>1324</v>
      </c>
      <c r="F168" s="20"/>
      <c r="G168" s="20"/>
      <c r="H168" s="20"/>
      <c r="I168" s="22" t="s">
        <v>1323</v>
      </c>
      <c r="J168" s="20" t="s">
        <v>638</v>
      </c>
      <c r="K168" s="20">
        <v>185</v>
      </c>
      <c r="L168" s="69">
        <v>42523617.600000001</v>
      </c>
      <c r="M168" s="47" t="s">
        <v>933</v>
      </c>
      <c r="N168" s="26" t="s">
        <v>339</v>
      </c>
      <c r="O168" s="20"/>
    </row>
    <row r="169" spans="1:16" ht="35.25" customHeight="1" x14ac:dyDescent="0.25">
      <c r="A169" s="286">
        <v>14</v>
      </c>
      <c r="B169" s="155" t="s">
        <v>1068</v>
      </c>
      <c r="C169" s="155" t="s">
        <v>1069</v>
      </c>
      <c r="D169" s="156" t="s">
        <v>14</v>
      </c>
      <c r="E169" s="155" t="s">
        <v>1071</v>
      </c>
      <c r="F169" s="156"/>
      <c r="G169" s="156"/>
      <c r="H169" s="156"/>
      <c r="I169" s="156" t="s">
        <v>1073</v>
      </c>
      <c r="J169" s="156" t="s">
        <v>1075</v>
      </c>
      <c r="K169" s="156">
        <v>1</v>
      </c>
      <c r="L169" s="179">
        <v>29360358.300000001</v>
      </c>
      <c r="M169" s="164" t="s">
        <v>933</v>
      </c>
      <c r="N169" s="165" t="s">
        <v>339</v>
      </c>
      <c r="O169" s="156" t="s">
        <v>40</v>
      </c>
    </row>
    <row r="170" spans="1:16" s="67" customFormat="1" ht="35.25" customHeight="1" x14ac:dyDescent="0.25">
      <c r="A170" s="286">
        <v>14</v>
      </c>
      <c r="B170" s="155" t="s">
        <v>1068</v>
      </c>
      <c r="C170" s="155" t="s">
        <v>1069</v>
      </c>
      <c r="D170" s="156" t="s">
        <v>14</v>
      </c>
      <c r="E170" s="155" t="s">
        <v>1072</v>
      </c>
      <c r="F170" s="156"/>
      <c r="G170" s="156"/>
      <c r="H170" s="156"/>
      <c r="I170" s="156" t="s">
        <v>1074</v>
      </c>
      <c r="J170" s="156" t="s">
        <v>1075</v>
      </c>
      <c r="K170" s="156">
        <v>1</v>
      </c>
      <c r="L170" s="179">
        <v>10824485.59</v>
      </c>
      <c r="M170" s="164" t="s">
        <v>933</v>
      </c>
      <c r="N170" s="165" t="s">
        <v>339</v>
      </c>
      <c r="O170" s="156" t="s">
        <v>40</v>
      </c>
    </row>
    <row r="171" spans="1:16" ht="35.25" customHeight="1" x14ac:dyDescent="0.25">
      <c r="A171" s="284">
        <v>22</v>
      </c>
      <c r="B171" s="76" t="s">
        <v>346</v>
      </c>
      <c r="C171" s="75" t="s">
        <v>347</v>
      </c>
      <c r="D171" s="75" t="s">
        <v>14</v>
      </c>
      <c r="E171" s="76" t="s">
        <v>348</v>
      </c>
      <c r="F171" s="76"/>
      <c r="G171" s="76"/>
      <c r="H171" s="76"/>
      <c r="I171" s="76" t="s">
        <v>349</v>
      </c>
      <c r="J171" s="75" t="s">
        <v>350</v>
      </c>
      <c r="K171" s="75">
        <v>6</v>
      </c>
      <c r="L171" s="78" t="s">
        <v>76</v>
      </c>
      <c r="M171" s="99" t="s">
        <v>80</v>
      </c>
      <c r="N171" s="80" t="s">
        <v>339</v>
      </c>
      <c r="O171" s="75" t="s">
        <v>111</v>
      </c>
    </row>
    <row r="172" spans="1:16" ht="35.25" customHeight="1" x14ac:dyDescent="0.25">
      <c r="A172" s="284">
        <v>22</v>
      </c>
      <c r="B172" s="76" t="s">
        <v>346</v>
      </c>
      <c r="C172" s="75" t="s">
        <v>347</v>
      </c>
      <c r="D172" s="75" t="s">
        <v>14</v>
      </c>
      <c r="E172" s="76" t="s">
        <v>351</v>
      </c>
      <c r="F172" s="76"/>
      <c r="G172" s="76"/>
      <c r="H172" s="76"/>
      <c r="I172" s="76" t="s">
        <v>349</v>
      </c>
      <c r="J172" s="75" t="s">
        <v>350</v>
      </c>
      <c r="K172" s="75">
        <v>2</v>
      </c>
      <c r="L172" s="78" t="s">
        <v>76</v>
      </c>
      <c r="M172" s="99" t="s">
        <v>80</v>
      </c>
      <c r="N172" s="80" t="s">
        <v>339</v>
      </c>
      <c r="O172" s="75" t="s">
        <v>111</v>
      </c>
    </row>
    <row r="173" spans="1:16" ht="35.25" customHeight="1" x14ac:dyDescent="0.25">
      <c r="A173" s="284">
        <v>22</v>
      </c>
      <c r="B173" s="76" t="s">
        <v>346</v>
      </c>
      <c r="C173" s="75" t="s">
        <v>347</v>
      </c>
      <c r="D173" s="75" t="s">
        <v>14</v>
      </c>
      <c r="E173" s="76" t="s">
        <v>352</v>
      </c>
      <c r="F173" s="76"/>
      <c r="G173" s="76"/>
      <c r="H173" s="76"/>
      <c r="I173" s="76" t="s">
        <v>349</v>
      </c>
      <c r="J173" s="75" t="s">
        <v>350</v>
      </c>
      <c r="K173" s="75">
        <v>1</v>
      </c>
      <c r="L173" s="78" t="s">
        <v>76</v>
      </c>
      <c r="M173" s="99" t="s">
        <v>80</v>
      </c>
      <c r="N173" s="80" t="s">
        <v>339</v>
      </c>
      <c r="O173" s="75" t="s">
        <v>111</v>
      </c>
    </row>
    <row r="174" spans="1:16" ht="35.25" customHeight="1" x14ac:dyDescent="0.25">
      <c r="A174" s="73">
        <v>22</v>
      </c>
      <c r="B174" s="76" t="s">
        <v>346</v>
      </c>
      <c r="C174" s="75" t="s">
        <v>347</v>
      </c>
      <c r="D174" s="75" t="s">
        <v>14</v>
      </c>
      <c r="E174" s="76" t="s">
        <v>353</v>
      </c>
      <c r="F174" s="76"/>
      <c r="G174" s="76"/>
      <c r="H174" s="76"/>
      <c r="I174" s="76" t="s">
        <v>349</v>
      </c>
      <c r="J174" s="75" t="s">
        <v>350</v>
      </c>
      <c r="K174" s="75">
        <v>2</v>
      </c>
      <c r="L174" s="78" t="s">
        <v>76</v>
      </c>
      <c r="M174" s="99" t="s">
        <v>80</v>
      </c>
      <c r="N174" s="80" t="s">
        <v>339</v>
      </c>
      <c r="O174" s="75" t="s">
        <v>111</v>
      </c>
    </row>
    <row r="175" spans="1:16" ht="35.25" customHeight="1" x14ac:dyDescent="0.25">
      <c r="A175" s="73">
        <v>22</v>
      </c>
      <c r="B175" s="76" t="s">
        <v>346</v>
      </c>
      <c r="C175" s="75" t="s">
        <v>347</v>
      </c>
      <c r="D175" s="75" t="s">
        <v>14</v>
      </c>
      <c r="E175" s="76" t="s">
        <v>354</v>
      </c>
      <c r="F175" s="76"/>
      <c r="G175" s="76"/>
      <c r="H175" s="76"/>
      <c r="I175" s="76" t="s">
        <v>349</v>
      </c>
      <c r="J175" s="75" t="s">
        <v>350</v>
      </c>
      <c r="K175" s="75">
        <v>4</v>
      </c>
      <c r="L175" s="78" t="s">
        <v>76</v>
      </c>
      <c r="M175" s="99" t="s">
        <v>80</v>
      </c>
      <c r="N175" s="80" t="s">
        <v>339</v>
      </c>
      <c r="O175" s="75" t="s">
        <v>111</v>
      </c>
      <c r="P175" s="178"/>
    </row>
    <row r="176" spans="1:16" ht="35.25" hidden="1" customHeight="1" x14ac:dyDescent="0.25">
      <c r="A176" s="180"/>
      <c r="B176" s="35" t="s">
        <v>346</v>
      </c>
      <c r="C176" s="35" t="s">
        <v>347</v>
      </c>
      <c r="D176" s="36" t="s">
        <v>14</v>
      </c>
      <c r="E176" s="35" t="s">
        <v>355</v>
      </c>
      <c r="F176" s="35"/>
      <c r="G176" s="35"/>
      <c r="H176" s="35"/>
      <c r="I176" s="35" t="s">
        <v>356</v>
      </c>
      <c r="J176" s="36" t="s">
        <v>357</v>
      </c>
      <c r="K176" s="36">
        <v>5500</v>
      </c>
      <c r="L176" s="71" t="s">
        <v>76</v>
      </c>
      <c r="M176" s="45"/>
      <c r="N176" s="38" t="s">
        <v>339</v>
      </c>
      <c r="O176" s="36" t="s">
        <v>970</v>
      </c>
    </row>
    <row r="177" spans="1:15" ht="35.25" hidden="1" customHeight="1" x14ac:dyDescent="0.25">
      <c r="A177" s="180"/>
      <c r="B177" s="35" t="s">
        <v>346</v>
      </c>
      <c r="C177" s="35" t="s">
        <v>347</v>
      </c>
      <c r="D177" s="36" t="s">
        <v>14</v>
      </c>
      <c r="E177" s="35" t="s">
        <v>358</v>
      </c>
      <c r="F177" s="35"/>
      <c r="G177" s="35"/>
      <c r="H177" s="35"/>
      <c r="I177" s="35" t="s">
        <v>356</v>
      </c>
      <c r="J177" s="36" t="s">
        <v>357</v>
      </c>
      <c r="K177" s="36">
        <v>1300</v>
      </c>
      <c r="L177" s="71" t="s">
        <v>76</v>
      </c>
      <c r="M177" s="45"/>
      <c r="N177" s="38" t="s">
        <v>339</v>
      </c>
      <c r="O177" s="36" t="s">
        <v>970</v>
      </c>
    </row>
    <row r="178" spans="1:15" ht="35.25" hidden="1" customHeight="1" x14ac:dyDescent="0.25">
      <c r="A178"/>
      <c r="B178" s="35" t="s">
        <v>346</v>
      </c>
      <c r="C178" s="35" t="s">
        <v>347</v>
      </c>
      <c r="D178" s="36" t="s">
        <v>14</v>
      </c>
      <c r="E178" s="35" t="s">
        <v>359</v>
      </c>
      <c r="F178" s="35"/>
      <c r="G178" s="35"/>
      <c r="H178" s="35"/>
      <c r="I178" s="35" t="s">
        <v>356</v>
      </c>
      <c r="J178" s="36" t="s">
        <v>357</v>
      </c>
      <c r="K178" s="36">
        <v>400</v>
      </c>
      <c r="L178" s="71" t="s">
        <v>76</v>
      </c>
      <c r="M178" s="45"/>
      <c r="N178" s="38" t="s">
        <v>339</v>
      </c>
      <c r="O178" s="36" t="s">
        <v>970</v>
      </c>
    </row>
    <row r="179" spans="1:15" ht="35.25" hidden="1" customHeight="1" x14ac:dyDescent="0.25">
      <c r="A179" s="180"/>
      <c r="B179" s="35" t="s">
        <v>346</v>
      </c>
      <c r="C179" s="35" t="s">
        <v>347</v>
      </c>
      <c r="D179" s="36" t="s">
        <v>14</v>
      </c>
      <c r="E179" s="35" t="s">
        <v>360</v>
      </c>
      <c r="F179" s="35"/>
      <c r="G179" s="35"/>
      <c r="H179" s="35"/>
      <c r="I179" s="35" t="s">
        <v>356</v>
      </c>
      <c r="J179" s="36" t="s">
        <v>357</v>
      </c>
      <c r="K179" s="36">
        <v>900</v>
      </c>
      <c r="L179" s="71" t="s">
        <v>76</v>
      </c>
      <c r="M179" s="45"/>
      <c r="N179" s="38" t="s">
        <v>339</v>
      </c>
      <c r="O179" s="36" t="s">
        <v>970</v>
      </c>
    </row>
    <row r="180" spans="1:15" ht="35.25" hidden="1" customHeight="1" x14ac:dyDescent="0.25">
      <c r="A180" s="180"/>
      <c r="B180" s="35" t="s">
        <v>346</v>
      </c>
      <c r="C180" s="35" t="s">
        <v>347</v>
      </c>
      <c r="D180" s="36" t="s">
        <v>14</v>
      </c>
      <c r="E180" s="35" t="s">
        <v>361</v>
      </c>
      <c r="F180" s="35"/>
      <c r="G180" s="35"/>
      <c r="H180" s="35"/>
      <c r="I180" s="35" t="s">
        <v>356</v>
      </c>
      <c r="J180" s="36" t="s">
        <v>357</v>
      </c>
      <c r="K180" s="36">
        <v>4200</v>
      </c>
      <c r="L180" s="71" t="s">
        <v>76</v>
      </c>
      <c r="M180" s="45"/>
      <c r="N180" s="38" t="s">
        <v>339</v>
      </c>
      <c r="O180" s="36" t="s">
        <v>970</v>
      </c>
    </row>
    <row r="181" spans="1:15" ht="35.25" hidden="1" customHeight="1" x14ac:dyDescent="0.25">
      <c r="A181" s="288"/>
      <c r="B181" s="35" t="s">
        <v>346</v>
      </c>
      <c r="C181" s="35" t="s">
        <v>347</v>
      </c>
      <c r="D181" s="36" t="s">
        <v>14</v>
      </c>
      <c r="E181" s="35" t="s">
        <v>362</v>
      </c>
      <c r="F181" s="35"/>
      <c r="G181" s="35"/>
      <c r="H181" s="35"/>
      <c r="I181" s="35" t="s">
        <v>356</v>
      </c>
      <c r="J181" s="36" t="s">
        <v>357</v>
      </c>
      <c r="K181" s="36">
        <v>2000</v>
      </c>
      <c r="L181" s="71" t="s">
        <v>76</v>
      </c>
      <c r="M181" s="45"/>
      <c r="N181" s="38" t="s">
        <v>339</v>
      </c>
      <c r="O181" s="36" t="s">
        <v>970</v>
      </c>
    </row>
    <row r="182" spans="1:15" ht="35.25" hidden="1" customHeight="1" x14ac:dyDescent="0.25">
      <c r="A182" s="180"/>
      <c r="B182" s="35" t="s">
        <v>346</v>
      </c>
      <c r="C182" s="35" t="s">
        <v>347</v>
      </c>
      <c r="D182" s="36" t="s">
        <v>14</v>
      </c>
      <c r="E182" s="35" t="s">
        <v>363</v>
      </c>
      <c r="F182" s="35"/>
      <c r="G182" s="35"/>
      <c r="H182" s="35"/>
      <c r="I182" s="35" t="s">
        <v>356</v>
      </c>
      <c r="J182" s="36" t="s">
        <v>357</v>
      </c>
      <c r="K182" s="36">
        <v>150</v>
      </c>
      <c r="L182" s="71" t="s">
        <v>76</v>
      </c>
      <c r="M182" s="45"/>
      <c r="N182" s="38" t="s">
        <v>339</v>
      </c>
      <c r="O182" s="36" t="s">
        <v>970</v>
      </c>
    </row>
    <row r="183" spans="1:15" ht="35.25" hidden="1" customHeight="1" x14ac:dyDescent="0.25">
      <c r="A183" s="180"/>
      <c r="B183" s="35" t="s">
        <v>346</v>
      </c>
      <c r="C183" s="35" t="s">
        <v>347</v>
      </c>
      <c r="D183" s="36" t="s">
        <v>14</v>
      </c>
      <c r="E183" s="35" t="s">
        <v>364</v>
      </c>
      <c r="F183" s="35"/>
      <c r="G183" s="35"/>
      <c r="H183" s="35"/>
      <c r="I183" s="35" t="s">
        <v>356</v>
      </c>
      <c r="J183" s="36" t="s">
        <v>357</v>
      </c>
      <c r="K183" s="36">
        <v>100</v>
      </c>
      <c r="L183" s="71" t="s">
        <v>76</v>
      </c>
      <c r="M183" s="45"/>
      <c r="N183" s="38" t="s">
        <v>339</v>
      </c>
      <c r="O183" s="36" t="s">
        <v>970</v>
      </c>
    </row>
    <row r="184" spans="1:15" ht="35.25" hidden="1" customHeight="1" x14ac:dyDescent="0.25">
      <c r="A184"/>
      <c r="B184" s="35" t="s">
        <v>346</v>
      </c>
      <c r="C184" s="35" t="s">
        <v>347</v>
      </c>
      <c r="D184" s="36" t="s">
        <v>14</v>
      </c>
      <c r="E184" s="35" t="s">
        <v>365</v>
      </c>
      <c r="F184" s="35"/>
      <c r="G184" s="35"/>
      <c r="H184" s="35"/>
      <c r="I184" s="35" t="s">
        <v>356</v>
      </c>
      <c r="J184" s="36" t="s">
        <v>357</v>
      </c>
      <c r="K184" s="36">
        <v>275</v>
      </c>
      <c r="L184" s="71" t="s">
        <v>76</v>
      </c>
      <c r="M184" s="45"/>
      <c r="N184" s="38" t="s">
        <v>339</v>
      </c>
      <c r="O184" s="36" t="s">
        <v>970</v>
      </c>
    </row>
    <row r="185" spans="1:15" ht="35.25" customHeight="1" x14ac:dyDescent="0.25">
      <c r="A185" s="23">
        <v>13</v>
      </c>
      <c r="B185" s="155" t="s">
        <v>1134</v>
      </c>
      <c r="C185" s="155" t="s">
        <v>1016</v>
      </c>
      <c r="D185" s="156" t="s">
        <v>14</v>
      </c>
      <c r="E185" s="155" t="s">
        <v>1017</v>
      </c>
      <c r="F185" s="156"/>
      <c r="G185" s="156"/>
      <c r="H185" s="156"/>
      <c r="I185" s="155" t="s">
        <v>1018</v>
      </c>
      <c r="J185" s="162" t="s">
        <v>638</v>
      </c>
      <c r="K185" s="162">
        <v>10</v>
      </c>
      <c r="L185" s="177">
        <f>7000*585*10</f>
        <v>40950000</v>
      </c>
      <c r="M185" s="164" t="s">
        <v>933</v>
      </c>
      <c r="N185" s="165" t="s">
        <v>339</v>
      </c>
      <c r="O185" s="156" t="s">
        <v>968</v>
      </c>
    </row>
    <row r="186" spans="1:15" ht="35.25" customHeight="1" x14ac:dyDescent="0.25">
      <c r="A186" s="286">
        <v>13</v>
      </c>
      <c r="B186" s="155" t="s">
        <v>1134</v>
      </c>
      <c r="C186" s="155" t="s">
        <v>1016</v>
      </c>
      <c r="D186" s="156" t="s">
        <v>14</v>
      </c>
      <c r="E186" s="155" t="s">
        <v>1019</v>
      </c>
      <c r="F186" s="156"/>
      <c r="G186" s="156"/>
      <c r="H186" s="156"/>
      <c r="I186" s="155" t="s">
        <v>1020</v>
      </c>
      <c r="J186" s="162" t="s">
        <v>430</v>
      </c>
      <c r="K186" s="162">
        <v>10</v>
      </c>
      <c r="L186" s="177">
        <f>10*585*800</f>
        <v>4680000</v>
      </c>
      <c r="M186" s="164" t="s">
        <v>933</v>
      </c>
      <c r="N186" s="165" t="s">
        <v>339</v>
      </c>
      <c r="O186" s="156" t="s">
        <v>968</v>
      </c>
    </row>
    <row r="187" spans="1:15" ht="35.25" customHeight="1" x14ac:dyDescent="0.25">
      <c r="A187" s="284">
        <v>44</v>
      </c>
      <c r="B187" s="100" t="s">
        <v>887</v>
      </c>
      <c r="C187" s="100" t="s">
        <v>888</v>
      </c>
      <c r="D187" s="101" t="s">
        <v>14</v>
      </c>
      <c r="E187" s="100" t="s">
        <v>889</v>
      </c>
      <c r="F187" s="100"/>
      <c r="G187" s="100"/>
      <c r="H187" s="100"/>
      <c r="I187" s="100" t="s">
        <v>890</v>
      </c>
      <c r="J187" s="101" t="s">
        <v>891</v>
      </c>
      <c r="K187" s="101">
        <v>75000</v>
      </c>
      <c r="L187" s="109">
        <v>25000000000</v>
      </c>
      <c r="M187" s="107" t="s">
        <v>80</v>
      </c>
      <c r="N187" s="108" t="s">
        <v>344</v>
      </c>
      <c r="O187" s="101" t="s">
        <v>970</v>
      </c>
    </row>
    <row r="188" spans="1:15" ht="35.25" customHeight="1" x14ac:dyDescent="0.25">
      <c r="A188" s="73">
        <v>44</v>
      </c>
      <c r="B188" s="100" t="s">
        <v>887</v>
      </c>
      <c r="C188" s="100" t="s">
        <v>888</v>
      </c>
      <c r="D188" s="101" t="s">
        <v>14</v>
      </c>
      <c r="E188" s="100" t="s">
        <v>892</v>
      </c>
      <c r="F188" s="100"/>
      <c r="G188" s="100"/>
      <c r="H188" s="100"/>
      <c r="I188" s="100" t="s">
        <v>893</v>
      </c>
      <c r="J188" s="101" t="s">
        <v>891</v>
      </c>
      <c r="K188" s="101">
        <v>50976</v>
      </c>
      <c r="L188" s="109">
        <v>5097593458</v>
      </c>
      <c r="M188" s="107" t="s">
        <v>80</v>
      </c>
      <c r="N188" s="108" t="s">
        <v>344</v>
      </c>
      <c r="O188" s="101" t="s">
        <v>970</v>
      </c>
    </row>
    <row r="189" spans="1:15" ht="35.25" hidden="1" customHeight="1" x14ac:dyDescent="0.25">
      <c r="A189" s="180"/>
      <c r="B189" s="35" t="s">
        <v>887</v>
      </c>
      <c r="C189" s="35" t="s">
        <v>888</v>
      </c>
      <c r="D189" s="36" t="s">
        <v>14</v>
      </c>
      <c r="E189" s="35" t="s">
        <v>894</v>
      </c>
      <c r="F189" s="35"/>
      <c r="G189" s="36">
        <f>K189</f>
        <v>1370000</v>
      </c>
      <c r="H189" s="36"/>
      <c r="I189" s="35" t="s">
        <v>895</v>
      </c>
      <c r="J189" s="36" t="s">
        <v>896</v>
      </c>
      <c r="K189" s="36">
        <v>1370000</v>
      </c>
      <c r="L189" s="71" t="s">
        <v>76</v>
      </c>
      <c r="M189" s="45"/>
      <c r="N189" s="38" t="s">
        <v>897</v>
      </c>
      <c r="O189" s="36" t="s">
        <v>967</v>
      </c>
    </row>
    <row r="190" spans="1:15" s="65" customFormat="1" ht="35.25" customHeight="1" x14ac:dyDescent="0.25">
      <c r="A190" s="23">
        <v>16</v>
      </c>
      <c r="B190" s="76" t="s">
        <v>887</v>
      </c>
      <c r="C190" s="76" t="s">
        <v>888</v>
      </c>
      <c r="D190" s="75" t="s">
        <v>14</v>
      </c>
      <c r="E190" s="76" t="s">
        <v>900</v>
      </c>
      <c r="F190" s="76"/>
      <c r="G190" s="75">
        <f>K190</f>
        <v>35</v>
      </c>
      <c r="H190" s="75"/>
      <c r="I190" s="76" t="s">
        <v>901</v>
      </c>
      <c r="J190" s="75" t="s">
        <v>902</v>
      </c>
      <c r="K190" s="75">
        <v>35</v>
      </c>
      <c r="L190" s="78">
        <v>984095</v>
      </c>
      <c r="M190" s="99" t="s">
        <v>80</v>
      </c>
      <c r="N190" s="80" t="s">
        <v>344</v>
      </c>
      <c r="O190" s="75" t="s">
        <v>967</v>
      </c>
    </row>
    <row r="191" spans="1:15" s="65" customFormat="1" ht="35.25" customHeight="1" x14ac:dyDescent="0.25">
      <c r="A191" s="23">
        <v>16</v>
      </c>
      <c r="B191" s="76" t="s">
        <v>887</v>
      </c>
      <c r="C191" s="76" t="s">
        <v>888</v>
      </c>
      <c r="D191" s="75" t="s">
        <v>14</v>
      </c>
      <c r="E191" s="76" t="s">
        <v>900</v>
      </c>
      <c r="F191" s="76"/>
      <c r="G191" s="75">
        <f>K191</f>
        <v>922</v>
      </c>
      <c r="H191" s="75"/>
      <c r="I191" s="76" t="s">
        <v>903</v>
      </c>
      <c r="J191" s="75" t="s">
        <v>638</v>
      </c>
      <c r="K191" s="75">
        <v>922</v>
      </c>
      <c r="L191" s="78">
        <v>2000000</v>
      </c>
      <c r="M191" s="99" t="s">
        <v>80</v>
      </c>
      <c r="N191" s="80" t="s">
        <v>344</v>
      </c>
      <c r="O191" s="75" t="s">
        <v>967</v>
      </c>
    </row>
    <row r="192" spans="1:15" s="65" customFormat="1" ht="35.25" customHeight="1" x14ac:dyDescent="0.25">
      <c r="A192" s="23">
        <v>16</v>
      </c>
      <c r="B192" s="76" t="s">
        <v>887</v>
      </c>
      <c r="C192" s="76" t="s">
        <v>888</v>
      </c>
      <c r="D192" s="75" t="s">
        <v>14</v>
      </c>
      <c r="E192" s="76" t="s">
        <v>904</v>
      </c>
      <c r="F192" s="76"/>
      <c r="G192" s="75">
        <f>K192</f>
        <v>40</v>
      </c>
      <c r="H192" s="75"/>
      <c r="I192" s="76" t="s">
        <v>905</v>
      </c>
      <c r="J192" s="75" t="s">
        <v>906</v>
      </c>
      <c r="K192" s="75">
        <v>40</v>
      </c>
      <c r="L192" s="78">
        <v>1000000</v>
      </c>
      <c r="M192" s="99" t="s">
        <v>80</v>
      </c>
      <c r="N192" s="80" t="s">
        <v>344</v>
      </c>
      <c r="O192" s="75" t="s">
        <v>967</v>
      </c>
    </row>
    <row r="193" spans="1:16" s="65" customFormat="1" ht="35.25" customHeight="1" x14ac:dyDescent="0.25">
      <c r="A193" s="286">
        <v>16</v>
      </c>
      <c r="B193" s="76" t="s">
        <v>887</v>
      </c>
      <c r="C193" s="76" t="s">
        <v>888</v>
      </c>
      <c r="D193" s="75" t="s">
        <v>14</v>
      </c>
      <c r="E193" s="76" t="s">
        <v>904</v>
      </c>
      <c r="F193" s="76"/>
      <c r="G193" s="75">
        <f>K193</f>
        <v>3</v>
      </c>
      <c r="H193" s="75"/>
      <c r="I193" s="76" t="s">
        <v>200</v>
      </c>
      <c r="J193" s="75" t="s">
        <v>907</v>
      </c>
      <c r="K193" s="75">
        <v>3</v>
      </c>
      <c r="L193" s="78">
        <v>380000</v>
      </c>
      <c r="M193" s="99" t="s">
        <v>80</v>
      </c>
      <c r="N193" s="80" t="s">
        <v>344</v>
      </c>
      <c r="O193" s="75" t="s">
        <v>967</v>
      </c>
    </row>
    <row r="194" spans="1:16" s="65" customFormat="1" ht="35.25" customHeight="1" x14ac:dyDescent="0.25">
      <c r="A194" s="284">
        <v>42</v>
      </c>
      <c r="B194" s="100" t="s">
        <v>887</v>
      </c>
      <c r="C194" s="100" t="s">
        <v>888</v>
      </c>
      <c r="D194" s="101" t="s">
        <v>14</v>
      </c>
      <c r="E194" s="100" t="s">
        <v>1010</v>
      </c>
      <c r="F194" s="101"/>
      <c r="G194" s="101"/>
      <c r="H194" s="101"/>
      <c r="I194" s="100" t="s">
        <v>1009</v>
      </c>
      <c r="J194" s="101"/>
      <c r="K194" s="101"/>
      <c r="L194" s="110">
        <v>5000000000</v>
      </c>
      <c r="M194" s="107" t="s">
        <v>933</v>
      </c>
      <c r="N194" s="108" t="s">
        <v>344</v>
      </c>
      <c r="O194" s="101" t="s">
        <v>970</v>
      </c>
    </row>
    <row r="195" spans="1:16" s="65" customFormat="1" ht="35.25" hidden="1" customHeight="1" x14ac:dyDescent="0.25">
      <c r="A195" s="180"/>
      <c r="B195" s="35" t="s">
        <v>314</v>
      </c>
      <c r="C195" s="35" t="s">
        <v>140</v>
      </c>
      <c r="D195" s="36" t="s">
        <v>14</v>
      </c>
      <c r="E195" s="35" t="s">
        <v>280</v>
      </c>
      <c r="F195" s="35"/>
      <c r="G195" s="35"/>
      <c r="H195" s="35"/>
      <c r="I195" s="35" t="s">
        <v>281</v>
      </c>
      <c r="J195" s="36" t="s">
        <v>282</v>
      </c>
      <c r="K195" s="36" t="s">
        <v>283</v>
      </c>
      <c r="L195" s="71">
        <v>13146000</v>
      </c>
      <c r="M195" s="45"/>
      <c r="N195" s="38" t="s">
        <v>344</v>
      </c>
      <c r="O195" s="36" t="s">
        <v>40</v>
      </c>
    </row>
    <row r="196" spans="1:16" s="65" customFormat="1" ht="35.25" customHeight="1" x14ac:dyDescent="0.25">
      <c r="A196" s="286">
        <v>17</v>
      </c>
      <c r="B196" s="76" t="s">
        <v>314</v>
      </c>
      <c r="C196" s="76" t="s">
        <v>140</v>
      </c>
      <c r="D196" s="75" t="s">
        <v>14</v>
      </c>
      <c r="E196" s="76" t="s">
        <v>295</v>
      </c>
      <c r="F196" s="76"/>
      <c r="G196" s="76"/>
      <c r="H196" s="76"/>
      <c r="I196" s="76" t="s">
        <v>296</v>
      </c>
      <c r="J196" s="75" t="s">
        <v>297</v>
      </c>
      <c r="K196" s="75">
        <v>12</v>
      </c>
      <c r="L196" s="78">
        <v>300000</v>
      </c>
      <c r="M196" s="99" t="s">
        <v>80</v>
      </c>
      <c r="N196" s="80" t="s">
        <v>344</v>
      </c>
      <c r="O196" s="75" t="s">
        <v>967</v>
      </c>
    </row>
    <row r="197" spans="1:16" ht="35.25" hidden="1" customHeight="1" x14ac:dyDescent="0.25">
      <c r="A197" s="180"/>
      <c r="B197" s="35" t="s">
        <v>314</v>
      </c>
      <c r="C197" s="35" t="s">
        <v>140</v>
      </c>
      <c r="D197" s="36" t="s">
        <v>14</v>
      </c>
      <c r="E197" s="35" t="s">
        <v>288</v>
      </c>
      <c r="F197" s="35"/>
      <c r="G197" s="35"/>
      <c r="H197" s="35"/>
      <c r="I197" s="35" t="s">
        <v>289</v>
      </c>
      <c r="J197" s="36" t="s">
        <v>286</v>
      </c>
      <c r="K197" s="36" t="s">
        <v>1004</v>
      </c>
      <c r="L197" s="71">
        <v>604131230.55999994</v>
      </c>
      <c r="M197" s="45"/>
      <c r="N197" s="38" t="s">
        <v>344</v>
      </c>
      <c r="O197" s="36" t="s">
        <v>40</v>
      </c>
      <c r="P197" s="65"/>
    </row>
    <row r="198" spans="1:16" s="11" customFormat="1" ht="35.25" hidden="1" customHeight="1" x14ac:dyDescent="0.25">
      <c r="A198" s="180"/>
      <c r="B198" s="35" t="s">
        <v>314</v>
      </c>
      <c r="C198" s="35" t="s">
        <v>140</v>
      </c>
      <c r="D198" s="36" t="s">
        <v>14</v>
      </c>
      <c r="E198" s="35" t="s">
        <v>290</v>
      </c>
      <c r="F198" s="35"/>
      <c r="G198" s="35"/>
      <c r="H198" s="35"/>
      <c r="I198" s="35" t="s">
        <v>291</v>
      </c>
      <c r="J198" s="36" t="s">
        <v>292</v>
      </c>
      <c r="K198" s="36">
        <v>300</v>
      </c>
      <c r="L198" s="71">
        <v>500000000</v>
      </c>
      <c r="M198" s="45"/>
      <c r="N198" s="38" t="s">
        <v>344</v>
      </c>
      <c r="O198" s="36" t="s">
        <v>40</v>
      </c>
    </row>
    <row r="199" spans="1:16" ht="35.25" customHeight="1" x14ac:dyDescent="0.25">
      <c r="A199" s="23">
        <v>17</v>
      </c>
      <c r="B199" s="76" t="s">
        <v>314</v>
      </c>
      <c r="C199" s="76" t="s">
        <v>140</v>
      </c>
      <c r="D199" s="75" t="s">
        <v>20</v>
      </c>
      <c r="E199" s="76" t="s">
        <v>300</v>
      </c>
      <c r="F199" s="76"/>
      <c r="G199" s="76"/>
      <c r="H199" s="76"/>
      <c r="I199" s="76" t="s">
        <v>301</v>
      </c>
      <c r="J199" s="75" t="s">
        <v>302</v>
      </c>
      <c r="K199" s="75">
        <v>100</v>
      </c>
      <c r="L199" s="78">
        <v>100000</v>
      </c>
      <c r="M199" s="99" t="s">
        <v>80</v>
      </c>
      <c r="N199" s="80" t="s">
        <v>344</v>
      </c>
      <c r="O199" s="75" t="s">
        <v>967</v>
      </c>
      <c r="P199" s="13"/>
    </row>
    <row r="200" spans="1:16" s="4" customFormat="1" ht="35.25" customHeight="1" x14ac:dyDescent="0.25">
      <c r="A200" s="23">
        <v>17</v>
      </c>
      <c r="B200" s="76" t="s">
        <v>314</v>
      </c>
      <c r="C200" s="76" t="s">
        <v>140</v>
      </c>
      <c r="D200" s="75" t="s">
        <v>14</v>
      </c>
      <c r="E200" s="76" t="s">
        <v>323</v>
      </c>
      <c r="F200" s="76"/>
      <c r="G200" s="76"/>
      <c r="H200" s="76"/>
      <c r="I200" s="76" t="s">
        <v>324</v>
      </c>
      <c r="J200" s="75" t="s">
        <v>325</v>
      </c>
      <c r="K200" s="75">
        <v>2</v>
      </c>
      <c r="L200" s="78">
        <v>6000</v>
      </c>
      <c r="M200" s="99" t="s">
        <v>80</v>
      </c>
      <c r="N200" s="80" t="s">
        <v>344</v>
      </c>
      <c r="O200" s="75" t="s">
        <v>967</v>
      </c>
    </row>
    <row r="201" spans="1:16" s="4" customFormat="1" ht="35.25" customHeight="1" x14ac:dyDescent="0.25">
      <c r="A201" s="23">
        <v>17</v>
      </c>
      <c r="B201" s="76" t="s">
        <v>314</v>
      </c>
      <c r="C201" s="76" t="s">
        <v>140</v>
      </c>
      <c r="D201" s="75" t="s">
        <v>14</v>
      </c>
      <c r="E201" s="76" t="s">
        <v>293</v>
      </c>
      <c r="F201" s="76" t="s">
        <v>89</v>
      </c>
      <c r="G201" s="75"/>
      <c r="H201" s="75"/>
      <c r="I201" s="76" t="s">
        <v>294</v>
      </c>
      <c r="J201" s="75" t="s">
        <v>286</v>
      </c>
      <c r="K201" s="75" t="s">
        <v>287</v>
      </c>
      <c r="L201" s="78">
        <v>82000000</v>
      </c>
      <c r="M201" s="99" t="s">
        <v>80</v>
      </c>
      <c r="N201" s="80" t="s">
        <v>344</v>
      </c>
      <c r="O201" s="75" t="s">
        <v>967</v>
      </c>
    </row>
    <row r="202" spans="1:16" s="4" customFormat="1" ht="35.25" customHeight="1" x14ac:dyDescent="0.25">
      <c r="A202" s="23">
        <v>17</v>
      </c>
      <c r="B202" s="76" t="s">
        <v>314</v>
      </c>
      <c r="C202" s="76" t="s">
        <v>140</v>
      </c>
      <c r="D202" s="75" t="s">
        <v>14</v>
      </c>
      <c r="E202" s="76" t="s">
        <v>298</v>
      </c>
      <c r="F202" s="76" t="s">
        <v>984</v>
      </c>
      <c r="G202" s="75">
        <f>K202</f>
        <v>50</v>
      </c>
      <c r="H202" s="75"/>
      <c r="I202" s="76" t="s">
        <v>299</v>
      </c>
      <c r="J202" s="75" t="s">
        <v>297</v>
      </c>
      <c r="K202" s="75">
        <v>50</v>
      </c>
      <c r="L202" s="78">
        <v>200000</v>
      </c>
      <c r="M202" s="99" t="s">
        <v>80</v>
      </c>
      <c r="N202" s="80" t="s">
        <v>344</v>
      </c>
      <c r="O202" s="75" t="s">
        <v>967</v>
      </c>
    </row>
    <row r="203" spans="1:16" s="4" customFormat="1" ht="35.25" customHeight="1" x14ac:dyDescent="0.25">
      <c r="A203" s="23">
        <v>17</v>
      </c>
      <c r="B203" s="76" t="s">
        <v>314</v>
      </c>
      <c r="C203" s="76" t="s">
        <v>140</v>
      </c>
      <c r="D203" s="75" t="s">
        <v>14</v>
      </c>
      <c r="E203" s="76" t="s">
        <v>320</v>
      </c>
      <c r="F203" s="76" t="s">
        <v>89</v>
      </c>
      <c r="G203" s="75"/>
      <c r="H203" s="75"/>
      <c r="I203" s="76" t="s">
        <v>321</v>
      </c>
      <c r="J203" s="75" t="s">
        <v>286</v>
      </c>
      <c r="K203" s="75" t="s">
        <v>287</v>
      </c>
      <c r="L203" s="78">
        <v>148000000</v>
      </c>
      <c r="M203" s="99" t="s">
        <v>80</v>
      </c>
      <c r="N203" s="80" t="s">
        <v>344</v>
      </c>
      <c r="O203" s="75" t="s">
        <v>967</v>
      </c>
    </row>
    <row r="204" spans="1:16" s="4" customFormat="1" ht="35.25" hidden="1" customHeight="1" x14ac:dyDescent="0.25">
      <c r="A204" s="282"/>
      <c r="B204" s="22" t="s">
        <v>314</v>
      </c>
      <c r="C204" s="22" t="s">
        <v>140</v>
      </c>
      <c r="D204" s="20" t="s">
        <v>14</v>
      </c>
      <c r="E204" s="22" t="s">
        <v>306</v>
      </c>
      <c r="F204" s="22"/>
      <c r="G204" s="22"/>
      <c r="H204" s="22"/>
      <c r="I204" s="22" t="s">
        <v>307</v>
      </c>
      <c r="J204" s="20" t="s">
        <v>308</v>
      </c>
      <c r="K204" s="20" t="s">
        <v>309</v>
      </c>
      <c r="L204" s="69">
        <v>825079984</v>
      </c>
      <c r="M204" s="47"/>
      <c r="N204" s="26" t="s">
        <v>344</v>
      </c>
      <c r="O204" s="20" t="s">
        <v>970</v>
      </c>
    </row>
    <row r="205" spans="1:16" s="4" customFormat="1" ht="35.25" hidden="1" customHeight="1" x14ac:dyDescent="0.25">
      <c r="A205" s="282"/>
      <c r="B205" s="35" t="s">
        <v>314</v>
      </c>
      <c r="C205" s="35" t="s">
        <v>140</v>
      </c>
      <c r="D205" s="36" t="s">
        <v>14</v>
      </c>
      <c r="E205" s="35" t="s">
        <v>310</v>
      </c>
      <c r="F205" s="35"/>
      <c r="G205" s="35"/>
      <c r="H205" s="35"/>
      <c r="I205" s="35" t="s">
        <v>311</v>
      </c>
      <c r="J205" s="36" t="s">
        <v>312</v>
      </c>
      <c r="K205" s="36" t="s">
        <v>123</v>
      </c>
      <c r="L205" s="71" t="s">
        <v>76</v>
      </c>
      <c r="M205" s="45"/>
      <c r="N205" s="38" t="s">
        <v>344</v>
      </c>
      <c r="O205" s="36" t="s">
        <v>40</v>
      </c>
    </row>
    <row r="206" spans="1:16" s="4" customFormat="1" ht="35.25" customHeight="1" x14ac:dyDescent="0.25">
      <c r="A206" s="23">
        <v>17</v>
      </c>
      <c r="B206" s="76" t="s">
        <v>314</v>
      </c>
      <c r="C206" s="76" t="s">
        <v>140</v>
      </c>
      <c r="D206" s="75" t="s">
        <v>14</v>
      </c>
      <c r="E206" s="76" t="s">
        <v>295</v>
      </c>
      <c r="F206" s="76" t="s">
        <v>89</v>
      </c>
      <c r="G206" s="75">
        <f>K206</f>
        <v>18</v>
      </c>
      <c r="H206" s="75"/>
      <c r="I206" s="76" t="s">
        <v>296</v>
      </c>
      <c r="J206" s="75" t="s">
        <v>297</v>
      </c>
      <c r="K206" s="75">
        <v>18</v>
      </c>
      <c r="L206" s="78">
        <v>450000</v>
      </c>
      <c r="M206" s="99" t="s">
        <v>80</v>
      </c>
      <c r="N206" s="80" t="s">
        <v>344</v>
      </c>
      <c r="O206" s="75" t="s">
        <v>967</v>
      </c>
    </row>
    <row r="207" spans="1:16" s="4" customFormat="1" ht="35.25" hidden="1" customHeight="1" x14ac:dyDescent="0.25">
      <c r="A207" s="282"/>
      <c r="B207" s="35" t="s">
        <v>314</v>
      </c>
      <c r="C207" s="35" t="s">
        <v>140</v>
      </c>
      <c r="D207" s="36" t="s">
        <v>20</v>
      </c>
      <c r="E207" s="35" t="s">
        <v>288</v>
      </c>
      <c r="F207" s="35"/>
      <c r="G207" s="35"/>
      <c r="H207" s="35"/>
      <c r="I207" s="35" t="s">
        <v>319</v>
      </c>
      <c r="J207" s="36" t="s">
        <v>286</v>
      </c>
      <c r="K207" s="36" t="s">
        <v>287</v>
      </c>
      <c r="L207" s="71">
        <v>1087436215</v>
      </c>
      <c r="M207" s="45"/>
      <c r="N207" s="38" t="s">
        <v>344</v>
      </c>
      <c r="O207" s="36" t="s">
        <v>40</v>
      </c>
    </row>
    <row r="208" spans="1:16" s="4" customFormat="1" ht="35.25" customHeight="1" x14ac:dyDescent="0.25">
      <c r="A208" s="23">
        <v>17</v>
      </c>
      <c r="B208" s="76" t="s">
        <v>314</v>
      </c>
      <c r="C208" s="76" t="s">
        <v>140</v>
      </c>
      <c r="D208" s="75" t="s">
        <v>14</v>
      </c>
      <c r="E208" s="76" t="s">
        <v>322</v>
      </c>
      <c r="F208" s="76" t="s">
        <v>984</v>
      </c>
      <c r="G208" s="75">
        <f>K208</f>
        <v>50</v>
      </c>
      <c r="H208" s="75"/>
      <c r="I208" s="76" t="s">
        <v>299</v>
      </c>
      <c r="J208" s="75" t="s">
        <v>297</v>
      </c>
      <c r="K208" s="75">
        <v>50</v>
      </c>
      <c r="L208" s="78">
        <v>400000</v>
      </c>
      <c r="M208" s="99" t="s">
        <v>80</v>
      </c>
      <c r="N208" s="80" t="s">
        <v>344</v>
      </c>
      <c r="O208" s="75" t="s">
        <v>967</v>
      </c>
    </row>
    <row r="209" spans="1:15" s="4" customFormat="1" ht="35.25" customHeight="1" x14ac:dyDescent="0.25">
      <c r="A209" s="23">
        <v>17</v>
      </c>
      <c r="B209" s="76" t="s">
        <v>314</v>
      </c>
      <c r="C209" s="76" t="s">
        <v>140</v>
      </c>
      <c r="D209" s="75" t="s">
        <v>14</v>
      </c>
      <c r="E209" s="76" t="s">
        <v>1021</v>
      </c>
      <c r="F209" s="76"/>
      <c r="G209" s="75">
        <f>K209</f>
        <v>400</v>
      </c>
      <c r="H209" s="75"/>
      <c r="I209" s="76" t="s">
        <v>301</v>
      </c>
      <c r="J209" s="75" t="s">
        <v>302</v>
      </c>
      <c r="K209" s="75">
        <v>400</v>
      </c>
      <c r="L209" s="78">
        <v>400000</v>
      </c>
      <c r="M209" s="99" t="s">
        <v>80</v>
      </c>
      <c r="N209" s="80" t="s">
        <v>344</v>
      </c>
      <c r="O209" s="75" t="s">
        <v>967</v>
      </c>
    </row>
    <row r="210" spans="1:15" s="4" customFormat="1" ht="35.25" customHeight="1" x14ac:dyDescent="0.25">
      <c r="A210" s="73">
        <v>24</v>
      </c>
      <c r="B210" s="76" t="s">
        <v>314</v>
      </c>
      <c r="C210" s="76" t="s">
        <v>140</v>
      </c>
      <c r="D210" s="75" t="s">
        <v>124</v>
      </c>
      <c r="E210" s="76" t="s">
        <v>1024</v>
      </c>
      <c r="F210" s="76"/>
      <c r="G210" s="76"/>
      <c r="H210" s="76"/>
      <c r="I210" s="76" t="s">
        <v>327</v>
      </c>
      <c r="J210" s="75" t="s">
        <v>328</v>
      </c>
      <c r="K210" s="75" t="s">
        <v>123</v>
      </c>
      <c r="L210" s="78">
        <v>135000000</v>
      </c>
      <c r="M210" s="99" t="s">
        <v>80</v>
      </c>
      <c r="N210" s="80" t="s">
        <v>344</v>
      </c>
      <c r="O210" s="75" t="s">
        <v>969</v>
      </c>
    </row>
    <row r="211" spans="1:15" ht="35.25" customHeight="1" x14ac:dyDescent="0.25">
      <c r="A211" s="184">
        <v>4</v>
      </c>
      <c r="B211" s="83" t="s">
        <v>314</v>
      </c>
      <c r="C211" s="83" t="s">
        <v>140</v>
      </c>
      <c r="D211" s="84" t="s">
        <v>14</v>
      </c>
      <c r="E211" s="83" t="s">
        <v>284</v>
      </c>
      <c r="F211" s="83"/>
      <c r="G211" s="83"/>
      <c r="H211" s="83"/>
      <c r="I211" s="83" t="s">
        <v>285</v>
      </c>
      <c r="J211" s="84" t="s">
        <v>286</v>
      </c>
      <c r="K211" s="84" t="s">
        <v>287</v>
      </c>
      <c r="L211" s="85">
        <v>4392321012.3199997</v>
      </c>
      <c r="M211" s="86" t="s">
        <v>80</v>
      </c>
      <c r="N211" s="87" t="s">
        <v>344</v>
      </c>
      <c r="O211" s="84" t="s">
        <v>910</v>
      </c>
    </row>
    <row r="212" spans="1:15" ht="59.25" customHeight="1" x14ac:dyDescent="0.25">
      <c r="A212" s="184">
        <v>4</v>
      </c>
      <c r="B212" s="83" t="s">
        <v>314</v>
      </c>
      <c r="C212" s="83" t="s">
        <v>140</v>
      </c>
      <c r="D212" s="84" t="s">
        <v>14</v>
      </c>
      <c r="E212" s="83" t="s">
        <v>303</v>
      </c>
      <c r="F212" s="83"/>
      <c r="G212" s="83"/>
      <c r="H212" s="83"/>
      <c r="I212" s="83" t="s">
        <v>304</v>
      </c>
      <c r="J212" s="84" t="s">
        <v>305</v>
      </c>
      <c r="K212" s="84">
        <v>1</v>
      </c>
      <c r="L212" s="85">
        <v>3000000</v>
      </c>
      <c r="M212" s="86" t="s">
        <v>80</v>
      </c>
      <c r="N212" s="87" t="s">
        <v>344</v>
      </c>
      <c r="O212" s="84" t="s">
        <v>910</v>
      </c>
    </row>
    <row r="213" spans="1:15" ht="59.25" customHeight="1" x14ac:dyDescent="0.25">
      <c r="A213" s="184">
        <v>4</v>
      </c>
      <c r="B213" s="83" t="s">
        <v>314</v>
      </c>
      <c r="C213" s="83" t="s">
        <v>140</v>
      </c>
      <c r="D213" s="84" t="s">
        <v>14</v>
      </c>
      <c r="E213" s="83" t="s">
        <v>284</v>
      </c>
      <c r="F213" s="83"/>
      <c r="G213" s="83"/>
      <c r="H213" s="83"/>
      <c r="I213" s="83" t="s">
        <v>318</v>
      </c>
      <c r="J213" s="84" t="s">
        <v>286</v>
      </c>
      <c r="K213" s="84" t="s">
        <v>287</v>
      </c>
      <c r="L213" s="85">
        <v>7906177822.1800003</v>
      </c>
      <c r="M213" s="86" t="s">
        <v>80</v>
      </c>
      <c r="N213" s="87" t="s">
        <v>344</v>
      </c>
      <c r="O213" s="84" t="s">
        <v>910</v>
      </c>
    </row>
    <row r="214" spans="1:15" ht="59.25" customHeight="1" x14ac:dyDescent="0.25">
      <c r="A214" s="184">
        <v>4</v>
      </c>
      <c r="B214" s="83" t="s">
        <v>314</v>
      </c>
      <c r="C214" s="83" t="s">
        <v>140</v>
      </c>
      <c r="D214" s="84" t="s">
        <v>14</v>
      </c>
      <c r="E214" s="83" t="s">
        <v>330</v>
      </c>
      <c r="F214" s="83"/>
      <c r="G214" s="83"/>
      <c r="H214" s="83"/>
      <c r="I214" s="84" t="s">
        <v>1022</v>
      </c>
      <c r="J214" s="84" t="s">
        <v>331</v>
      </c>
      <c r="K214" s="84">
        <v>1</v>
      </c>
      <c r="L214" s="85">
        <v>3000000</v>
      </c>
      <c r="M214" s="86" t="s">
        <v>80</v>
      </c>
      <c r="N214" s="87" t="s">
        <v>344</v>
      </c>
      <c r="O214" s="84" t="s">
        <v>910</v>
      </c>
    </row>
    <row r="215" spans="1:15" ht="59.25" customHeight="1" x14ac:dyDescent="0.25">
      <c r="A215" s="184">
        <v>4</v>
      </c>
      <c r="B215" s="83" t="s">
        <v>314</v>
      </c>
      <c r="C215" s="83" t="s">
        <v>140</v>
      </c>
      <c r="D215" s="84" t="s">
        <v>14</v>
      </c>
      <c r="E215" s="83" t="s">
        <v>332</v>
      </c>
      <c r="F215" s="83"/>
      <c r="G215" s="83"/>
      <c r="H215" s="83"/>
      <c r="I215" s="84" t="s">
        <v>1023</v>
      </c>
      <c r="J215" s="84" t="s">
        <v>331</v>
      </c>
      <c r="K215" s="84">
        <v>1</v>
      </c>
      <c r="L215" s="85">
        <v>2000000</v>
      </c>
      <c r="M215" s="86" t="s">
        <v>80</v>
      </c>
      <c r="N215" s="87" t="s">
        <v>344</v>
      </c>
      <c r="O215" s="84" t="s">
        <v>910</v>
      </c>
    </row>
    <row r="216" spans="1:15" ht="59.25" customHeight="1" x14ac:dyDescent="0.25">
      <c r="A216" s="20">
        <v>18</v>
      </c>
      <c r="B216" s="76" t="s">
        <v>1059</v>
      </c>
      <c r="C216" s="76" t="s">
        <v>140</v>
      </c>
      <c r="D216" s="75" t="s">
        <v>14</v>
      </c>
      <c r="E216" s="76" t="s">
        <v>1025</v>
      </c>
      <c r="F216" s="75"/>
      <c r="G216" s="75"/>
      <c r="H216" s="75"/>
      <c r="I216" s="76" t="s">
        <v>1026</v>
      </c>
      <c r="J216" s="75" t="s">
        <v>1048</v>
      </c>
      <c r="K216" s="75">
        <v>7000</v>
      </c>
      <c r="L216" s="78">
        <v>18970000</v>
      </c>
      <c r="M216" s="99" t="s">
        <v>933</v>
      </c>
      <c r="N216" s="80" t="s">
        <v>344</v>
      </c>
      <c r="O216" s="75" t="s">
        <v>967</v>
      </c>
    </row>
    <row r="217" spans="1:15" ht="59.25" customHeight="1" x14ac:dyDescent="0.25">
      <c r="A217" s="20">
        <v>18</v>
      </c>
      <c r="B217" s="76" t="s">
        <v>1059</v>
      </c>
      <c r="C217" s="76" t="s">
        <v>140</v>
      </c>
      <c r="D217" s="75" t="s">
        <v>14</v>
      </c>
      <c r="E217" s="76" t="s">
        <v>1027</v>
      </c>
      <c r="F217" s="75"/>
      <c r="G217" s="75"/>
      <c r="H217" s="75"/>
      <c r="I217" s="76" t="s">
        <v>1028</v>
      </c>
      <c r="J217" s="75" t="s">
        <v>1049</v>
      </c>
      <c r="K217" s="75">
        <v>350</v>
      </c>
      <c r="L217" s="78">
        <v>2107350</v>
      </c>
      <c r="M217" s="99" t="s">
        <v>933</v>
      </c>
      <c r="N217" s="80" t="s">
        <v>344</v>
      </c>
      <c r="O217" s="75" t="s">
        <v>967</v>
      </c>
    </row>
    <row r="218" spans="1:15" ht="59.25" customHeight="1" x14ac:dyDescent="0.25">
      <c r="A218" s="20">
        <v>18</v>
      </c>
      <c r="B218" s="76" t="s">
        <v>1059</v>
      </c>
      <c r="C218" s="76" t="s">
        <v>140</v>
      </c>
      <c r="D218" s="75" t="s">
        <v>14</v>
      </c>
      <c r="E218" s="76" t="s">
        <v>1029</v>
      </c>
      <c r="F218" s="75"/>
      <c r="G218" s="75"/>
      <c r="H218" s="75"/>
      <c r="I218" s="76" t="s">
        <v>1030</v>
      </c>
      <c r="J218" s="75" t="s">
        <v>1049</v>
      </c>
      <c r="K218" s="75">
        <v>350</v>
      </c>
      <c r="L218" s="78"/>
      <c r="M218" s="99" t="s">
        <v>933</v>
      </c>
      <c r="N218" s="80" t="s">
        <v>344</v>
      </c>
      <c r="O218" s="75" t="s">
        <v>967</v>
      </c>
    </row>
    <row r="219" spans="1:15" ht="59.25" customHeight="1" x14ac:dyDescent="0.25">
      <c r="A219" s="20">
        <v>18</v>
      </c>
      <c r="B219" s="76" t="s">
        <v>1059</v>
      </c>
      <c r="C219" s="76" t="s">
        <v>140</v>
      </c>
      <c r="D219" s="75" t="s">
        <v>14</v>
      </c>
      <c r="E219" s="76" t="s">
        <v>1027</v>
      </c>
      <c r="F219" s="75"/>
      <c r="G219" s="75"/>
      <c r="H219" s="75"/>
      <c r="I219" s="76" t="s">
        <v>1028</v>
      </c>
      <c r="J219" s="75" t="s">
        <v>1049</v>
      </c>
      <c r="K219" s="75">
        <v>24</v>
      </c>
      <c r="L219" s="78">
        <v>144504</v>
      </c>
      <c r="M219" s="99" t="s">
        <v>933</v>
      </c>
      <c r="N219" s="80" t="s">
        <v>344</v>
      </c>
      <c r="O219" s="75" t="s">
        <v>967</v>
      </c>
    </row>
    <row r="220" spans="1:15" ht="59.25" customHeight="1" x14ac:dyDescent="0.25">
      <c r="A220" s="20">
        <v>18</v>
      </c>
      <c r="B220" s="76" t="s">
        <v>1059</v>
      </c>
      <c r="C220" s="76" t="s">
        <v>140</v>
      </c>
      <c r="D220" s="75" t="s">
        <v>14</v>
      </c>
      <c r="E220" s="76" t="s">
        <v>1031</v>
      </c>
      <c r="F220" s="75"/>
      <c r="G220" s="75"/>
      <c r="H220" s="75"/>
      <c r="I220" s="76" t="s">
        <v>1032</v>
      </c>
      <c r="J220" s="75" t="s">
        <v>394</v>
      </c>
      <c r="K220" s="75">
        <v>50</v>
      </c>
      <c r="L220" s="78">
        <v>32000</v>
      </c>
      <c r="M220" s="99" t="s">
        <v>933</v>
      </c>
      <c r="N220" s="80" t="s">
        <v>344</v>
      </c>
      <c r="O220" s="75" t="s">
        <v>967</v>
      </c>
    </row>
    <row r="221" spans="1:15" ht="59.25" customHeight="1" x14ac:dyDescent="0.25">
      <c r="A221" s="283">
        <v>18</v>
      </c>
      <c r="B221" s="76" t="s">
        <v>1059</v>
      </c>
      <c r="C221" s="76" t="s">
        <v>140</v>
      </c>
      <c r="D221" s="75" t="s">
        <v>14</v>
      </c>
      <c r="E221" s="76" t="s">
        <v>1033</v>
      </c>
      <c r="F221" s="75"/>
      <c r="G221" s="75"/>
      <c r="H221" s="75"/>
      <c r="I221" s="76" t="s">
        <v>1034</v>
      </c>
      <c r="J221" s="75" t="s">
        <v>1050</v>
      </c>
      <c r="K221" s="75">
        <v>15300</v>
      </c>
      <c r="L221" s="78">
        <v>15162300</v>
      </c>
      <c r="M221" s="99" t="s">
        <v>933</v>
      </c>
      <c r="N221" s="80" t="s">
        <v>344</v>
      </c>
      <c r="O221" s="75" t="s">
        <v>967</v>
      </c>
    </row>
    <row r="222" spans="1:15" ht="59.25" customHeight="1" x14ac:dyDescent="0.25">
      <c r="A222" s="283">
        <v>18</v>
      </c>
      <c r="B222" s="76" t="s">
        <v>1059</v>
      </c>
      <c r="C222" s="76" t="s">
        <v>140</v>
      </c>
      <c r="D222" s="75" t="s">
        <v>14</v>
      </c>
      <c r="E222" s="76" t="s">
        <v>1035</v>
      </c>
      <c r="F222" s="75"/>
      <c r="G222" s="75"/>
      <c r="H222" s="75"/>
      <c r="I222" s="76" t="s">
        <v>1036</v>
      </c>
      <c r="J222" s="75" t="s">
        <v>1051</v>
      </c>
      <c r="K222" s="75">
        <v>630</v>
      </c>
      <c r="L222" s="78">
        <v>269854.2</v>
      </c>
      <c r="M222" s="99" t="s">
        <v>933</v>
      </c>
      <c r="N222" s="80" t="s">
        <v>344</v>
      </c>
      <c r="O222" s="75" t="s">
        <v>967</v>
      </c>
    </row>
    <row r="223" spans="1:15" ht="35.25" customHeight="1" x14ac:dyDescent="0.25">
      <c r="A223" s="20">
        <v>18</v>
      </c>
      <c r="B223" s="76" t="s">
        <v>1059</v>
      </c>
      <c r="C223" s="76" t="s">
        <v>140</v>
      </c>
      <c r="D223" s="75" t="s">
        <v>14</v>
      </c>
      <c r="E223" s="76" t="s">
        <v>1037</v>
      </c>
      <c r="F223" s="75"/>
      <c r="G223" s="75"/>
      <c r="H223" s="75"/>
      <c r="I223" s="76" t="s">
        <v>1038</v>
      </c>
      <c r="J223" s="75" t="s">
        <v>1052</v>
      </c>
      <c r="K223" s="75">
        <v>3060</v>
      </c>
      <c r="L223" s="78">
        <v>13482360</v>
      </c>
      <c r="M223" s="99" t="s">
        <v>933</v>
      </c>
      <c r="N223" s="80" t="s">
        <v>344</v>
      </c>
      <c r="O223" s="75" t="s">
        <v>967</v>
      </c>
    </row>
    <row r="224" spans="1:15" ht="35.25" customHeight="1" x14ac:dyDescent="0.25">
      <c r="A224" s="20">
        <v>18</v>
      </c>
      <c r="B224" s="76" t="s">
        <v>1059</v>
      </c>
      <c r="C224" s="76" t="s">
        <v>140</v>
      </c>
      <c r="D224" s="75" t="s">
        <v>14</v>
      </c>
      <c r="E224" s="76" t="s">
        <v>1039</v>
      </c>
      <c r="F224" s="75"/>
      <c r="G224" s="75"/>
      <c r="H224" s="75"/>
      <c r="I224" s="76" t="s">
        <v>1040</v>
      </c>
      <c r="J224" s="75" t="s">
        <v>1053</v>
      </c>
      <c r="K224" s="75">
        <v>9500</v>
      </c>
      <c r="L224" s="78">
        <v>2565000</v>
      </c>
      <c r="M224" s="99" t="s">
        <v>933</v>
      </c>
      <c r="N224" s="80" t="s">
        <v>344</v>
      </c>
      <c r="O224" s="75" t="s">
        <v>967</v>
      </c>
    </row>
    <row r="225" spans="1:15" ht="35.25" customHeight="1" x14ac:dyDescent="0.25">
      <c r="A225" s="283">
        <v>18</v>
      </c>
      <c r="B225" s="76" t="s">
        <v>1059</v>
      </c>
      <c r="C225" s="76" t="s">
        <v>140</v>
      </c>
      <c r="D225" s="75" t="s">
        <v>14</v>
      </c>
      <c r="E225" s="76" t="s">
        <v>1041</v>
      </c>
      <c r="F225" s="75"/>
      <c r="G225" s="75"/>
      <c r="H225" s="75"/>
      <c r="I225" s="76" t="s">
        <v>1042</v>
      </c>
      <c r="J225" s="75" t="s">
        <v>1054</v>
      </c>
      <c r="K225" s="75">
        <v>48</v>
      </c>
      <c r="L225" s="78">
        <v>79536</v>
      </c>
      <c r="M225" s="99" t="s">
        <v>933</v>
      </c>
      <c r="N225" s="80" t="s">
        <v>344</v>
      </c>
      <c r="O225" s="75" t="s">
        <v>967</v>
      </c>
    </row>
    <row r="226" spans="1:15" ht="35.25" customHeight="1" x14ac:dyDescent="0.25">
      <c r="A226" s="20">
        <v>18</v>
      </c>
      <c r="B226" s="76" t="s">
        <v>1059</v>
      </c>
      <c r="C226" s="76" t="s">
        <v>140</v>
      </c>
      <c r="D226" s="75" t="s">
        <v>14</v>
      </c>
      <c r="E226" s="76" t="s">
        <v>1037</v>
      </c>
      <c r="F226" s="75"/>
      <c r="G226" s="75"/>
      <c r="H226" s="75"/>
      <c r="I226" s="76" t="s">
        <v>1043</v>
      </c>
      <c r="J226" s="75" t="s">
        <v>1055</v>
      </c>
      <c r="K226" s="75">
        <v>6</v>
      </c>
      <c r="L226" s="78">
        <v>37974</v>
      </c>
      <c r="M226" s="99" t="s">
        <v>933</v>
      </c>
      <c r="N226" s="80" t="s">
        <v>344</v>
      </c>
      <c r="O226" s="75" t="s">
        <v>967</v>
      </c>
    </row>
    <row r="227" spans="1:15" ht="35.25" customHeight="1" x14ac:dyDescent="0.25">
      <c r="A227" s="20">
        <v>18</v>
      </c>
      <c r="B227" s="76" t="s">
        <v>1059</v>
      </c>
      <c r="C227" s="76" t="s">
        <v>140</v>
      </c>
      <c r="D227" s="75" t="s">
        <v>14</v>
      </c>
      <c r="E227" s="76" t="s">
        <v>1044</v>
      </c>
      <c r="F227" s="75"/>
      <c r="G227" s="75"/>
      <c r="H227" s="75"/>
      <c r="I227" s="76" t="s">
        <v>1045</v>
      </c>
      <c r="J227" s="75" t="s">
        <v>1056</v>
      </c>
      <c r="K227" s="75" t="s">
        <v>1058</v>
      </c>
      <c r="L227" s="78">
        <v>1227410</v>
      </c>
      <c r="M227" s="99" t="s">
        <v>933</v>
      </c>
      <c r="N227" s="80" t="s">
        <v>344</v>
      </c>
      <c r="O227" s="75" t="s">
        <v>967</v>
      </c>
    </row>
    <row r="228" spans="1:15" s="65" customFormat="1" ht="35.25" customHeight="1" x14ac:dyDescent="0.25">
      <c r="A228" s="283">
        <v>18</v>
      </c>
      <c r="B228" s="76" t="s">
        <v>1059</v>
      </c>
      <c r="C228" s="76" t="s">
        <v>140</v>
      </c>
      <c r="D228" s="75" t="s">
        <v>14</v>
      </c>
      <c r="E228" s="76" t="s">
        <v>1046</v>
      </c>
      <c r="F228" s="75"/>
      <c r="G228" s="75"/>
      <c r="H228" s="75"/>
      <c r="I228" s="76" t="s">
        <v>1047</v>
      </c>
      <c r="J228" s="75" t="s">
        <v>1057</v>
      </c>
      <c r="K228" s="75"/>
      <c r="L228" s="78">
        <v>508500</v>
      </c>
      <c r="M228" s="99" t="s">
        <v>933</v>
      </c>
      <c r="N228" s="80" t="s">
        <v>344</v>
      </c>
      <c r="O228" s="75" t="s">
        <v>967</v>
      </c>
    </row>
    <row r="229" spans="1:15" s="65" customFormat="1" ht="35.25" customHeight="1" x14ac:dyDescent="0.25">
      <c r="A229" s="283">
        <v>18</v>
      </c>
      <c r="B229" s="76" t="s">
        <v>1059</v>
      </c>
      <c r="C229" s="76" t="s">
        <v>140</v>
      </c>
      <c r="D229" s="75" t="s">
        <v>20</v>
      </c>
      <c r="E229" s="76" t="s">
        <v>1060</v>
      </c>
      <c r="F229" s="75"/>
      <c r="G229" s="75"/>
      <c r="H229" s="75"/>
      <c r="I229" s="76" t="s">
        <v>1061</v>
      </c>
      <c r="J229" s="75" t="s">
        <v>1063</v>
      </c>
      <c r="K229" s="75" t="s">
        <v>1064</v>
      </c>
      <c r="L229" s="78">
        <v>300</v>
      </c>
      <c r="M229" s="99" t="s">
        <v>933</v>
      </c>
      <c r="N229" s="80" t="s">
        <v>344</v>
      </c>
      <c r="O229" s="75" t="s">
        <v>967</v>
      </c>
    </row>
    <row r="230" spans="1:15" s="65" customFormat="1" ht="35.25" customHeight="1" x14ac:dyDescent="0.25">
      <c r="A230" s="283">
        <v>18</v>
      </c>
      <c r="B230" s="76" t="s">
        <v>1059</v>
      </c>
      <c r="C230" s="76" t="s">
        <v>140</v>
      </c>
      <c r="D230" s="75" t="s">
        <v>20</v>
      </c>
      <c r="E230" s="76" t="s">
        <v>1044</v>
      </c>
      <c r="F230" s="75"/>
      <c r="G230" s="75"/>
      <c r="H230" s="75"/>
      <c r="I230" s="76" t="s">
        <v>1062</v>
      </c>
      <c r="J230" s="112" t="s">
        <v>1056</v>
      </c>
      <c r="K230" s="77" t="s">
        <v>1065</v>
      </c>
      <c r="L230" s="128">
        <v>2454820</v>
      </c>
      <c r="M230" s="99" t="s">
        <v>933</v>
      </c>
      <c r="N230" s="80" t="s">
        <v>344</v>
      </c>
      <c r="O230" s="75" t="s">
        <v>967</v>
      </c>
    </row>
    <row r="231" spans="1:15" ht="35.25" customHeight="1" x14ac:dyDescent="0.25">
      <c r="A231" s="283">
        <v>18</v>
      </c>
      <c r="B231" s="76" t="s">
        <v>1059</v>
      </c>
      <c r="C231" s="76" t="s">
        <v>140</v>
      </c>
      <c r="D231" s="75" t="s">
        <v>20</v>
      </c>
      <c r="E231" s="76" t="s">
        <v>1046</v>
      </c>
      <c r="F231" s="75"/>
      <c r="G231" s="75"/>
      <c r="H231" s="75"/>
      <c r="I231" s="76" t="s">
        <v>1046</v>
      </c>
      <c r="J231" s="112" t="s">
        <v>1057</v>
      </c>
      <c r="K231" s="77" t="s">
        <v>1065</v>
      </c>
      <c r="L231" s="128">
        <v>1107000</v>
      </c>
      <c r="M231" s="99" t="s">
        <v>933</v>
      </c>
      <c r="N231" s="80" t="s">
        <v>344</v>
      </c>
      <c r="O231" s="75" t="s">
        <v>967</v>
      </c>
    </row>
    <row r="232" spans="1:15" ht="35.25" customHeight="1" x14ac:dyDescent="0.25">
      <c r="A232" s="287">
        <v>50</v>
      </c>
      <c r="B232" s="198" t="s">
        <v>1175</v>
      </c>
      <c r="C232" s="199" t="s">
        <v>1176</v>
      </c>
      <c r="D232" s="199" t="s">
        <v>1177</v>
      </c>
      <c r="E232" s="200" t="s">
        <v>1160</v>
      </c>
      <c r="F232" s="20"/>
      <c r="G232" s="20"/>
      <c r="H232" s="20"/>
      <c r="I232" s="200"/>
      <c r="J232" s="200" t="s">
        <v>1161</v>
      </c>
      <c r="K232" s="200" t="s">
        <v>1162</v>
      </c>
      <c r="L232" s="202">
        <v>172500</v>
      </c>
      <c r="M232" s="203" t="s">
        <v>80</v>
      </c>
      <c r="N232" s="204" t="s">
        <v>339</v>
      </c>
      <c r="O232" s="199"/>
    </row>
    <row r="233" spans="1:15" ht="35.25" customHeight="1" x14ac:dyDescent="0.25">
      <c r="A233" s="287">
        <v>50</v>
      </c>
      <c r="B233" s="198" t="s">
        <v>1175</v>
      </c>
      <c r="C233" s="199" t="s">
        <v>1176</v>
      </c>
      <c r="D233" s="199" t="s">
        <v>1177</v>
      </c>
      <c r="E233" s="200" t="s">
        <v>1163</v>
      </c>
      <c r="F233" s="20"/>
      <c r="G233" s="20"/>
      <c r="H233" s="20"/>
      <c r="I233" s="205" t="s">
        <v>1164</v>
      </c>
      <c r="J233" s="200"/>
      <c r="K233" s="200" t="s">
        <v>1162</v>
      </c>
      <c r="L233" s="202">
        <v>287500</v>
      </c>
      <c r="M233" s="203" t="s">
        <v>80</v>
      </c>
      <c r="N233" s="204" t="s">
        <v>339</v>
      </c>
      <c r="O233" s="199"/>
    </row>
    <row r="234" spans="1:15" ht="35.25" customHeight="1" x14ac:dyDescent="0.25">
      <c r="A234" s="287">
        <v>50</v>
      </c>
      <c r="B234" s="198" t="s">
        <v>1175</v>
      </c>
      <c r="C234" s="199" t="s">
        <v>1176</v>
      </c>
      <c r="D234" s="199" t="s">
        <v>1177</v>
      </c>
      <c r="E234" s="201" t="s">
        <v>1165</v>
      </c>
      <c r="F234" s="20"/>
      <c r="G234" s="20"/>
      <c r="H234" s="20"/>
      <c r="I234" s="205" t="s">
        <v>1166</v>
      </c>
      <c r="J234" s="200"/>
      <c r="K234" s="200"/>
      <c r="L234" s="202">
        <v>632500</v>
      </c>
      <c r="M234" s="203" t="s">
        <v>80</v>
      </c>
      <c r="N234" s="204" t="s">
        <v>339</v>
      </c>
      <c r="O234" s="199"/>
    </row>
    <row r="235" spans="1:15" ht="35.25" customHeight="1" x14ac:dyDescent="0.25">
      <c r="A235" s="287">
        <v>50</v>
      </c>
      <c r="B235" s="198" t="s">
        <v>1175</v>
      </c>
      <c r="C235" s="199" t="s">
        <v>1176</v>
      </c>
      <c r="D235" s="199" t="s">
        <v>1177</v>
      </c>
      <c r="E235" s="201" t="s">
        <v>1167</v>
      </c>
      <c r="F235" s="20"/>
      <c r="G235" s="20"/>
      <c r="H235" s="20"/>
      <c r="I235" s="205" t="s">
        <v>1168</v>
      </c>
      <c r="J235" s="200"/>
      <c r="K235" s="200"/>
      <c r="L235" s="202">
        <v>4600000</v>
      </c>
      <c r="M235" s="203" t="s">
        <v>80</v>
      </c>
      <c r="N235" s="204" t="s">
        <v>339</v>
      </c>
      <c r="O235" s="199"/>
    </row>
    <row r="236" spans="1:15" ht="35.25" customHeight="1" x14ac:dyDescent="0.25">
      <c r="A236" s="287">
        <v>50</v>
      </c>
      <c r="B236" s="198" t="s">
        <v>1175</v>
      </c>
      <c r="C236" s="199" t="s">
        <v>1176</v>
      </c>
      <c r="D236" s="199" t="s">
        <v>1177</v>
      </c>
      <c r="E236" s="200" t="s">
        <v>1169</v>
      </c>
      <c r="F236" s="20"/>
      <c r="G236" s="20"/>
      <c r="H236" s="20"/>
      <c r="I236" s="205" t="s">
        <v>1170</v>
      </c>
      <c r="J236" s="200"/>
      <c r="K236" s="200"/>
      <c r="L236" s="202">
        <v>18802500</v>
      </c>
      <c r="M236" s="203" t="s">
        <v>80</v>
      </c>
      <c r="N236" s="204" t="s">
        <v>339</v>
      </c>
      <c r="O236" s="199"/>
    </row>
    <row r="237" spans="1:15" s="4" customFormat="1" ht="35.25" customHeight="1" x14ac:dyDescent="0.25">
      <c r="A237" s="197">
        <v>50</v>
      </c>
      <c r="B237" s="198" t="s">
        <v>1175</v>
      </c>
      <c r="C237" s="199" t="s">
        <v>1176</v>
      </c>
      <c r="D237" s="199" t="s">
        <v>1177</v>
      </c>
      <c r="E237" s="200" t="s">
        <v>1171</v>
      </c>
      <c r="F237" s="20"/>
      <c r="G237" s="20"/>
      <c r="H237" s="20"/>
      <c r="I237" s="205" t="s">
        <v>1172</v>
      </c>
      <c r="J237" s="200"/>
      <c r="K237" s="200" t="s">
        <v>1162</v>
      </c>
      <c r="L237" s="202">
        <v>2070000</v>
      </c>
      <c r="M237" s="203" t="s">
        <v>80</v>
      </c>
      <c r="N237" s="204" t="s">
        <v>339</v>
      </c>
      <c r="O237" s="199"/>
    </row>
    <row r="238" spans="1:15" s="4" customFormat="1" ht="35.25" customHeight="1" x14ac:dyDescent="0.25">
      <c r="A238" s="197">
        <v>50</v>
      </c>
      <c r="B238" s="198" t="s">
        <v>1175</v>
      </c>
      <c r="C238" s="199" t="s">
        <v>1176</v>
      </c>
      <c r="D238" s="199" t="s">
        <v>1177</v>
      </c>
      <c r="E238" s="200" t="s">
        <v>1173</v>
      </c>
      <c r="F238" s="20"/>
      <c r="G238" s="20"/>
      <c r="H238" s="20"/>
      <c r="I238" s="205" t="s">
        <v>1174</v>
      </c>
      <c r="J238" s="200"/>
      <c r="K238" s="200"/>
      <c r="L238" s="202">
        <v>2587500</v>
      </c>
      <c r="M238" s="203" t="s">
        <v>80</v>
      </c>
      <c r="N238" s="204" t="s">
        <v>339</v>
      </c>
      <c r="O238" s="199"/>
    </row>
    <row r="239" spans="1:15" s="4" customFormat="1" ht="35.25" customHeight="1" x14ac:dyDescent="0.25">
      <c r="A239" s="186">
        <v>49</v>
      </c>
      <c r="B239" s="187" t="s">
        <v>1175</v>
      </c>
      <c r="C239" s="188" t="s">
        <v>1176</v>
      </c>
      <c r="D239" s="188" t="s">
        <v>1177</v>
      </c>
      <c r="E239" s="195" t="s">
        <v>1178</v>
      </c>
      <c r="F239" s="74" t="s">
        <v>1179</v>
      </c>
      <c r="G239" s="21" t="s">
        <v>1180</v>
      </c>
      <c r="H239" s="185">
        <v>120000</v>
      </c>
      <c r="I239" s="194" t="s">
        <v>1179</v>
      </c>
      <c r="J239" s="195" t="s">
        <v>1180</v>
      </c>
      <c r="K239" s="190">
        <v>120000</v>
      </c>
      <c r="L239" s="191">
        <v>174600000</v>
      </c>
      <c r="M239" s="192" t="s">
        <v>80</v>
      </c>
      <c r="N239" s="193" t="s">
        <v>339</v>
      </c>
      <c r="O239" s="188"/>
    </row>
    <row r="240" spans="1:15" s="4" customFormat="1" ht="35.25" customHeight="1" x14ac:dyDescent="0.25">
      <c r="A240" s="186">
        <v>49</v>
      </c>
      <c r="B240" s="187" t="s">
        <v>1175</v>
      </c>
      <c r="C240" s="188" t="s">
        <v>1176</v>
      </c>
      <c r="D240" s="188" t="s">
        <v>1177</v>
      </c>
      <c r="E240" s="189" t="s">
        <v>1181</v>
      </c>
      <c r="F240" s="74" t="s">
        <v>1182</v>
      </c>
      <c r="G240" s="21" t="s">
        <v>1183</v>
      </c>
      <c r="H240" s="185">
        <v>13715</v>
      </c>
      <c r="I240" s="194" t="s">
        <v>1182</v>
      </c>
      <c r="J240" s="195" t="s">
        <v>1183</v>
      </c>
      <c r="K240" s="190">
        <v>13715</v>
      </c>
      <c r="L240" s="191">
        <v>192010000</v>
      </c>
      <c r="M240" s="192" t="s">
        <v>80</v>
      </c>
      <c r="N240" s="193" t="s">
        <v>339</v>
      </c>
      <c r="O240" s="188"/>
    </row>
    <row r="241" spans="1:15" s="4" customFormat="1" ht="35.25" customHeight="1" x14ac:dyDescent="0.25">
      <c r="A241" s="186">
        <v>49</v>
      </c>
      <c r="B241" s="187" t="s">
        <v>1175</v>
      </c>
      <c r="C241" s="188" t="s">
        <v>1176</v>
      </c>
      <c r="D241" s="188" t="s">
        <v>1177</v>
      </c>
      <c r="E241" s="189" t="s">
        <v>1184</v>
      </c>
      <c r="F241" s="180" t="s">
        <v>1185</v>
      </c>
      <c r="G241" s="21" t="s">
        <v>1183</v>
      </c>
      <c r="H241" s="185">
        <v>13715</v>
      </c>
      <c r="I241" s="196" t="s">
        <v>1185</v>
      </c>
      <c r="J241" s="195" t="s">
        <v>1183</v>
      </c>
      <c r="K241" s="190">
        <v>13715</v>
      </c>
      <c r="L241" s="191">
        <v>192010000</v>
      </c>
      <c r="M241" s="192" t="s">
        <v>80</v>
      </c>
      <c r="N241" s="193" t="s">
        <v>339</v>
      </c>
      <c r="O241" s="188"/>
    </row>
    <row r="242" spans="1:15" s="4" customFormat="1" ht="35.25" customHeight="1" x14ac:dyDescent="0.25">
      <c r="A242" s="186">
        <v>49</v>
      </c>
      <c r="B242" s="187" t="s">
        <v>1175</v>
      </c>
      <c r="C242" s="188" t="s">
        <v>1176</v>
      </c>
      <c r="D242" s="188" t="s">
        <v>1177</v>
      </c>
      <c r="E242" s="189" t="s">
        <v>1186</v>
      </c>
      <c r="F242" s="74" t="s">
        <v>1187</v>
      </c>
      <c r="G242" s="21" t="s">
        <v>1180</v>
      </c>
      <c r="H242" s="185">
        <v>456500</v>
      </c>
      <c r="I242" s="194" t="s">
        <v>1187</v>
      </c>
      <c r="J242" s="195" t="s">
        <v>1180</v>
      </c>
      <c r="K242" s="190">
        <v>456500</v>
      </c>
      <c r="L242" s="191">
        <v>319500000</v>
      </c>
      <c r="M242" s="192" t="s">
        <v>80</v>
      </c>
      <c r="N242" s="193" t="s">
        <v>339</v>
      </c>
      <c r="O242" s="188"/>
    </row>
    <row r="243" spans="1:15" s="4" customFormat="1" ht="35.25" customHeight="1" x14ac:dyDescent="0.25">
      <c r="A243" s="186">
        <v>49</v>
      </c>
      <c r="B243" s="187" t="s">
        <v>1175</v>
      </c>
      <c r="C243" s="188" t="s">
        <v>1176</v>
      </c>
      <c r="D243" s="188" t="s">
        <v>1177</v>
      </c>
      <c r="E243" s="189" t="s">
        <v>1188</v>
      </c>
      <c r="F243" s="74" t="s">
        <v>1189</v>
      </c>
      <c r="G243" s="21" t="s">
        <v>1183</v>
      </c>
      <c r="H243" s="185">
        <v>20000</v>
      </c>
      <c r="I243" s="194" t="s">
        <v>1189</v>
      </c>
      <c r="J243" s="195" t="s">
        <v>1183</v>
      </c>
      <c r="K243" s="190">
        <v>20000</v>
      </c>
      <c r="L243" s="191">
        <v>280000000</v>
      </c>
      <c r="M243" s="192" t="s">
        <v>80</v>
      </c>
      <c r="N243" s="193" t="s">
        <v>339</v>
      </c>
      <c r="O243" s="188"/>
    </row>
    <row r="244" spans="1:15" s="4" customFormat="1" ht="35.25" hidden="1" customHeight="1" x14ac:dyDescent="0.25">
      <c r="A244" s="180"/>
      <c r="B244" s="35" t="s">
        <v>852</v>
      </c>
      <c r="C244" s="35" t="s">
        <v>853</v>
      </c>
      <c r="D244" s="36" t="s">
        <v>14</v>
      </c>
      <c r="E244" s="35" t="s">
        <v>854</v>
      </c>
      <c r="F244" s="35"/>
      <c r="G244" s="35"/>
      <c r="H244" s="35"/>
      <c r="I244" s="35" t="s">
        <v>855</v>
      </c>
      <c r="J244" s="36" t="s">
        <v>39</v>
      </c>
      <c r="K244" s="36" t="s">
        <v>123</v>
      </c>
      <c r="L244" s="71" t="s">
        <v>76</v>
      </c>
      <c r="M244" s="45"/>
      <c r="N244" s="38" t="s">
        <v>344</v>
      </c>
      <c r="O244" s="36" t="s">
        <v>40</v>
      </c>
    </row>
    <row r="245" spans="1:15" s="4" customFormat="1" ht="35.25" hidden="1" customHeight="1" x14ac:dyDescent="0.25">
      <c r="A245" s="180"/>
      <c r="B245" s="35" t="s">
        <v>852</v>
      </c>
      <c r="C245" s="35" t="s">
        <v>853</v>
      </c>
      <c r="D245" s="36" t="s">
        <v>14</v>
      </c>
      <c r="E245" s="35" t="s">
        <v>856</v>
      </c>
      <c r="F245" s="35"/>
      <c r="G245" s="35"/>
      <c r="H245" s="35"/>
      <c r="I245" s="35" t="s">
        <v>857</v>
      </c>
      <c r="J245" s="36" t="s">
        <v>39</v>
      </c>
      <c r="K245" s="36" t="s">
        <v>123</v>
      </c>
      <c r="L245" s="71" t="s">
        <v>76</v>
      </c>
      <c r="M245" s="45"/>
      <c r="N245" s="38" t="s">
        <v>344</v>
      </c>
      <c r="O245" s="36" t="s">
        <v>40</v>
      </c>
    </row>
    <row r="246" spans="1:15" s="4" customFormat="1" ht="35.25" customHeight="1" x14ac:dyDescent="0.25">
      <c r="A246" s="73">
        <v>23</v>
      </c>
      <c r="B246" s="76" t="s">
        <v>852</v>
      </c>
      <c r="C246" s="76" t="s">
        <v>853</v>
      </c>
      <c r="D246" s="75" t="s">
        <v>14</v>
      </c>
      <c r="E246" s="76" t="s">
        <v>858</v>
      </c>
      <c r="F246" s="76"/>
      <c r="G246" s="76"/>
      <c r="H246" s="76"/>
      <c r="I246" s="76" t="s">
        <v>859</v>
      </c>
      <c r="J246" s="75" t="s">
        <v>39</v>
      </c>
      <c r="K246" s="75" t="s">
        <v>123</v>
      </c>
      <c r="L246" s="78" t="s">
        <v>76</v>
      </c>
      <c r="M246" s="99" t="s">
        <v>80</v>
      </c>
      <c r="N246" s="80" t="s">
        <v>344</v>
      </c>
      <c r="O246" s="75" t="s">
        <v>111</v>
      </c>
    </row>
    <row r="247" spans="1:15" s="4" customFormat="1" ht="35.25" customHeight="1" x14ac:dyDescent="0.25">
      <c r="A247" s="73">
        <v>23</v>
      </c>
      <c r="B247" s="76" t="s">
        <v>852</v>
      </c>
      <c r="C247" s="76" t="s">
        <v>853</v>
      </c>
      <c r="D247" s="75" t="s">
        <v>14</v>
      </c>
      <c r="E247" s="76" t="s">
        <v>860</v>
      </c>
      <c r="F247" s="76"/>
      <c r="G247" s="76"/>
      <c r="H247" s="76"/>
      <c r="I247" s="76" t="s">
        <v>861</v>
      </c>
      <c r="J247" s="75" t="s">
        <v>39</v>
      </c>
      <c r="K247" s="75" t="s">
        <v>123</v>
      </c>
      <c r="L247" s="78" t="s">
        <v>76</v>
      </c>
      <c r="M247" s="99" t="s">
        <v>80</v>
      </c>
      <c r="N247" s="80" t="s">
        <v>344</v>
      </c>
      <c r="O247" s="75" t="s">
        <v>111</v>
      </c>
    </row>
    <row r="248" spans="1:15" s="4" customFormat="1" ht="35.25" hidden="1" customHeight="1" x14ac:dyDescent="0.25">
      <c r="A248" s="180"/>
      <c r="B248" s="35" t="s">
        <v>852</v>
      </c>
      <c r="C248" s="35" t="s">
        <v>853</v>
      </c>
      <c r="D248" s="36" t="s">
        <v>14</v>
      </c>
      <c r="E248" s="35" t="s">
        <v>862</v>
      </c>
      <c r="F248" s="35"/>
      <c r="G248" s="35"/>
      <c r="H248" s="35"/>
      <c r="I248" s="35" t="s">
        <v>863</v>
      </c>
      <c r="J248" s="36" t="s">
        <v>39</v>
      </c>
      <c r="K248" s="36" t="s">
        <v>123</v>
      </c>
      <c r="L248" s="71" t="s">
        <v>76</v>
      </c>
      <c r="M248" s="45"/>
      <c r="N248" s="38" t="s">
        <v>344</v>
      </c>
      <c r="O248" s="36" t="s">
        <v>40</v>
      </c>
    </row>
    <row r="249" spans="1:15" s="4" customFormat="1" ht="35.25" customHeight="1" x14ac:dyDescent="0.25">
      <c r="A249" s="73">
        <v>23</v>
      </c>
      <c r="B249" s="76" t="s">
        <v>852</v>
      </c>
      <c r="C249" s="76" t="s">
        <v>853</v>
      </c>
      <c r="D249" s="75" t="s">
        <v>14</v>
      </c>
      <c r="E249" s="76" t="s">
        <v>864</v>
      </c>
      <c r="F249" s="76"/>
      <c r="G249" s="76"/>
      <c r="H249" s="76"/>
      <c r="I249" s="76" t="s">
        <v>865</v>
      </c>
      <c r="J249" s="75" t="s">
        <v>39</v>
      </c>
      <c r="K249" s="75" t="s">
        <v>123</v>
      </c>
      <c r="L249" s="78" t="s">
        <v>76</v>
      </c>
      <c r="M249" s="99" t="s">
        <v>80</v>
      </c>
      <c r="N249" s="80" t="s">
        <v>344</v>
      </c>
      <c r="O249" s="75" t="s">
        <v>111</v>
      </c>
    </row>
    <row r="250" spans="1:15" s="4" customFormat="1" ht="35.25" customHeight="1" x14ac:dyDescent="0.25">
      <c r="A250" s="73">
        <v>23</v>
      </c>
      <c r="B250" s="76" t="s">
        <v>852</v>
      </c>
      <c r="C250" s="76" t="s">
        <v>853</v>
      </c>
      <c r="D250" s="75" t="s">
        <v>14</v>
      </c>
      <c r="E250" s="76" t="s">
        <v>866</v>
      </c>
      <c r="F250" s="76"/>
      <c r="G250" s="76"/>
      <c r="H250" s="76"/>
      <c r="I250" s="76" t="s">
        <v>867</v>
      </c>
      <c r="J250" s="75" t="s">
        <v>39</v>
      </c>
      <c r="K250" s="75" t="s">
        <v>123</v>
      </c>
      <c r="L250" s="78" t="s">
        <v>76</v>
      </c>
      <c r="M250" s="99" t="s">
        <v>80</v>
      </c>
      <c r="N250" s="80" t="s">
        <v>344</v>
      </c>
      <c r="O250" s="75" t="s">
        <v>111</v>
      </c>
    </row>
    <row r="251" spans="1:15" s="66" customFormat="1" ht="35.25" hidden="1" customHeight="1" x14ac:dyDescent="0.25">
      <c r="A251" s="282"/>
      <c r="B251" s="35" t="s">
        <v>852</v>
      </c>
      <c r="C251" s="35" t="s">
        <v>853</v>
      </c>
      <c r="D251" s="36" t="s">
        <v>14</v>
      </c>
      <c r="E251" s="35" t="s">
        <v>868</v>
      </c>
      <c r="F251" s="35"/>
      <c r="G251" s="35"/>
      <c r="H251" s="35"/>
      <c r="I251" s="35" t="s">
        <v>869</v>
      </c>
      <c r="J251" s="36" t="s">
        <v>39</v>
      </c>
      <c r="K251" s="36" t="s">
        <v>123</v>
      </c>
      <c r="L251" s="71" t="s">
        <v>76</v>
      </c>
      <c r="M251" s="45"/>
      <c r="N251" s="38" t="s">
        <v>344</v>
      </c>
      <c r="O251" s="36" t="s">
        <v>40</v>
      </c>
    </row>
    <row r="252" spans="1:15" s="66" customFormat="1" ht="35.25" hidden="1" customHeight="1" x14ac:dyDescent="0.25">
      <c r="A252" s="282"/>
      <c r="B252" s="35" t="s">
        <v>852</v>
      </c>
      <c r="C252" s="35" t="s">
        <v>853</v>
      </c>
      <c r="D252" s="36" t="s">
        <v>124</v>
      </c>
      <c r="E252" s="35" t="s">
        <v>870</v>
      </c>
      <c r="F252" s="35"/>
      <c r="G252" s="35"/>
      <c r="H252" s="35"/>
      <c r="I252" s="35" t="s">
        <v>871</v>
      </c>
      <c r="J252" s="36" t="s">
        <v>39</v>
      </c>
      <c r="K252" s="36" t="s">
        <v>123</v>
      </c>
      <c r="L252" s="71" t="s">
        <v>76</v>
      </c>
      <c r="M252" s="45"/>
      <c r="N252" s="38" t="s">
        <v>344</v>
      </c>
      <c r="O252" s="36" t="s">
        <v>40</v>
      </c>
    </row>
    <row r="253" spans="1:15" s="66" customFormat="1" ht="35.25" hidden="1" customHeight="1" x14ac:dyDescent="0.25">
      <c r="A253" s="282"/>
      <c r="B253" s="35" t="s">
        <v>852</v>
      </c>
      <c r="C253" s="35" t="s">
        <v>853</v>
      </c>
      <c r="D253" s="36" t="s">
        <v>124</v>
      </c>
      <c r="E253" s="35" t="s">
        <v>872</v>
      </c>
      <c r="F253" s="35"/>
      <c r="G253" s="35"/>
      <c r="H253" s="35"/>
      <c r="I253" s="35" t="s">
        <v>873</v>
      </c>
      <c r="J253" s="36" t="s">
        <v>39</v>
      </c>
      <c r="K253" s="36" t="s">
        <v>123</v>
      </c>
      <c r="L253" s="71" t="s">
        <v>76</v>
      </c>
      <c r="M253" s="45"/>
      <c r="N253" s="38" t="s">
        <v>344</v>
      </c>
      <c r="O253" s="36" t="s">
        <v>40</v>
      </c>
    </row>
    <row r="254" spans="1:15" s="66" customFormat="1" ht="35.25" hidden="1" customHeight="1" x14ac:dyDescent="0.25">
      <c r="A254" s="180"/>
      <c r="B254" s="35" t="s">
        <v>852</v>
      </c>
      <c r="C254" s="35" t="s">
        <v>853</v>
      </c>
      <c r="D254" s="36" t="s">
        <v>124</v>
      </c>
      <c r="E254" s="35" t="s">
        <v>874</v>
      </c>
      <c r="F254" s="35"/>
      <c r="G254" s="35"/>
      <c r="H254" s="35"/>
      <c r="I254" s="35" t="s">
        <v>875</v>
      </c>
      <c r="J254" s="36" t="s">
        <v>39</v>
      </c>
      <c r="K254" s="36" t="s">
        <v>123</v>
      </c>
      <c r="L254" s="71" t="s">
        <v>76</v>
      </c>
      <c r="M254" s="45"/>
      <c r="N254" s="38" t="s">
        <v>344</v>
      </c>
      <c r="O254" s="36" t="s">
        <v>40</v>
      </c>
    </row>
    <row r="255" spans="1:15" s="66" customFormat="1" ht="35.25" hidden="1" customHeight="1" x14ac:dyDescent="0.25">
      <c r="A255" s="180"/>
      <c r="B255" s="35" t="s">
        <v>852</v>
      </c>
      <c r="C255" s="35" t="s">
        <v>853</v>
      </c>
      <c r="D255" s="36" t="s">
        <v>124</v>
      </c>
      <c r="E255" s="35" t="s">
        <v>876</v>
      </c>
      <c r="F255" s="35"/>
      <c r="G255" s="35"/>
      <c r="H255" s="35"/>
      <c r="I255" s="35" t="s">
        <v>877</v>
      </c>
      <c r="J255" s="36" t="s">
        <v>39</v>
      </c>
      <c r="K255" s="36" t="s">
        <v>123</v>
      </c>
      <c r="L255" s="71" t="s">
        <v>76</v>
      </c>
      <c r="M255" s="45"/>
      <c r="N255" s="38" t="s">
        <v>344</v>
      </c>
      <c r="O255" s="36" t="s">
        <v>40</v>
      </c>
    </row>
    <row r="256" spans="1:15" s="4" customFormat="1" ht="35.25" hidden="1" customHeight="1" x14ac:dyDescent="0.25">
      <c r="A256" s="180"/>
      <c r="B256" s="35" t="s">
        <v>852</v>
      </c>
      <c r="C256" s="35" t="s">
        <v>853</v>
      </c>
      <c r="D256" s="36" t="s">
        <v>124</v>
      </c>
      <c r="E256" s="35" t="s">
        <v>878</v>
      </c>
      <c r="F256" s="35"/>
      <c r="G256" s="35"/>
      <c r="H256" s="35"/>
      <c r="I256" s="35" t="s">
        <v>879</v>
      </c>
      <c r="J256" s="36" t="s">
        <v>39</v>
      </c>
      <c r="K256" s="36" t="s">
        <v>123</v>
      </c>
      <c r="L256" s="71" t="s">
        <v>76</v>
      </c>
      <c r="M256" s="45"/>
      <c r="N256" s="38" t="s">
        <v>344</v>
      </c>
      <c r="O256" s="36" t="s">
        <v>40</v>
      </c>
    </row>
    <row r="257" spans="1:15" s="4" customFormat="1" ht="35.25" hidden="1" customHeight="1" x14ac:dyDescent="0.25">
      <c r="A257" s="180"/>
      <c r="B257" s="35" t="s">
        <v>852</v>
      </c>
      <c r="C257" s="35" t="s">
        <v>853</v>
      </c>
      <c r="D257" s="36" t="s">
        <v>124</v>
      </c>
      <c r="E257" s="35" t="s">
        <v>880</v>
      </c>
      <c r="F257" s="35"/>
      <c r="G257" s="35"/>
      <c r="H257" s="35"/>
      <c r="I257" s="35" t="s">
        <v>881</v>
      </c>
      <c r="J257" s="36" t="s">
        <v>39</v>
      </c>
      <c r="K257" s="36" t="s">
        <v>123</v>
      </c>
      <c r="L257" s="71" t="s">
        <v>76</v>
      </c>
      <c r="M257" s="45"/>
      <c r="N257" s="38" t="s">
        <v>344</v>
      </c>
      <c r="O257" s="36" t="s">
        <v>40</v>
      </c>
    </row>
    <row r="258" spans="1:15" ht="35.25" hidden="1" customHeight="1" x14ac:dyDescent="0.25">
      <c r="A258" s="180"/>
      <c r="B258" s="35" t="s">
        <v>852</v>
      </c>
      <c r="C258" s="35" t="s">
        <v>853</v>
      </c>
      <c r="D258" s="36" t="s">
        <v>124</v>
      </c>
      <c r="E258" s="35" t="s">
        <v>882</v>
      </c>
      <c r="F258" s="35"/>
      <c r="G258" s="35"/>
      <c r="H258" s="35"/>
      <c r="I258" s="35" t="s">
        <v>883</v>
      </c>
      <c r="J258" s="36" t="s">
        <v>39</v>
      </c>
      <c r="K258" s="36" t="s">
        <v>123</v>
      </c>
      <c r="L258" s="71" t="s">
        <v>76</v>
      </c>
      <c r="M258" s="45"/>
      <c r="N258" s="38" t="s">
        <v>344</v>
      </c>
      <c r="O258" s="36" t="s">
        <v>40</v>
      </c>
    </row>
    <row r="259" spans="1:15" ht="35.25" hidden="1" customHeight="1" x14ac:dyDescent="0.25">
      <c r="A259" s="180"/>
      <c r="B259" s="35" t="s">
        <v>852</v>
      </c>
      <c r="C259" s="35" t="s">
        <v>853</v>
      </c>
      <c r="D259" s="36" t="s">
        <v>124</v>
      </c>
      <c r="E259" s="35" t="s">
        <v>884</v>
      </c>
      <c r="F259" s="35"/>
      <c r="G259" s="35"/>
      <c r="H259" s="35"/>
      <c r="I259" s="35" t="s">
        <v>885</v>
      </c>
      <c r="J259" s="36" t="s">
        <v>886</v>
      </c>
      <c r="K259" s="36" t="s">
        <v>123</v>
      </c>
      <c r="L259" s="71" t="s">
        <v>76</v>
      </c>
      <c r="M259" s="45"/>
      <c r="N259" s="38" t="s">
        <v>344</v>
      </c>
      <c r="O259" s="36" t="s">
        <v>40</v>
      </c>
    </row>
    <row r="260" spans="1:15" ht="35.25" customHeight="1" x14ac:dyDescent="0.25">
      <c r="A260" s="184">
        <v>47</v>
      </c>
      <c r="B260" s="100" t="s">
        <v>366</v>
      </c>
      <c r="C260" s="100" t="s">
        <v>140</v>
      </c>
      <c r="D260" s="101" t="s">
        <v>14</v>
      </c>
      <c r="E260" s="100" t="s">
        <v>385</v>
      </c>
      <c r="F260" s="100"/>
      <c r="G260" s="100"/>
      <c r="H260" s="100"/>
      <c r="I260" s="100" t="s">
        <v>368</v>
      </c>
      <c r="J260" s="101" t="s">
        <v>369</v>
      </c>
      <c r="K260" s="101">
        <v>1503000</v>
      </c>
      <c r="L260" s="109">
        <v>1169000000</v>
      </c>
      <c r="M260" s="107" t="s">
        <v>80</v>
      </c>
      <c r="N260" s="108" t="s">
        <v>344</v>
      </c>
      <c r="O260" s="101" t="s">
        <v>970</v>
      </c>
    </row>
    <row r="261" spans="1:15" ht="35.25" customHeight="1" x14ac:dyDescent="0.25">
      <c r="A261" s="184">
        <v>47</v>
      </c>
      <c r="B261" s="100" t="s">
        <v>366</v>
      </c>
      <c r="C261" s="100" t="s">
        <v>140</v>
      </c>
      <c r="D261" s="101" t="s">
        <v>14</v>
      </c>
      <c r="E261" s="100" t="s">
        <v>386</v>
      </c>
      <c r="F261" s="100"/>
      <c r="G261" s="100"/>
      <c r="H261" s="100"/>
      <c r="I261" s="100" t="s">
        <v>368</v>
      </c>
      <c r="J261" s="101" t="s">
        <v>369</v>
      </c>
      <c r="K261" s="101">
        <v>751500</v>
      </c>
      <c r="L261" s="109">
        <v>918500000</v>
      </c>
      <c r="M261" s="107" t="s">
        <v>80</v>
      </c>
      <c r="N261" s="108" t="s">
        <v>344</v>
      </c>
      <c r="O261" s="101" t="s">
        <v>970</v>
      </c>
    </row>
    <row r="262" spans="1:15" ht="35.25" customHeight="1" x14ac:dyDescent="0.25">
      <c r="A262" s="184">
        <v>47</v>
      </c>
      <c r="B262" s="100" t="s">
        <v>366</v>
      </c>
      <c r="C262" s="100" t="s">
        <v>140</v>
      </c>
      <c r="D262" s="101" t="s">
        <v>14</v>
      </c>
      <c r="E262" s="100" t="s">
        <v>387</v>
      </c>
      <c r="F262" s="100"/>
      <c r="G262" s="100"/>
      <c r="H262" s="100"/>
      <c r="I262" s="100" t="s">
        <v>368</v>
      </c>
      <c r="J262" s="101" t="s">
        <v>369</v>
      </c>
      <c r="K262" s="101">
        <v>334000</v>
      </c>
      <c r="L262" s="109">
        <v>835000000</v>
      </c>
      <c r="M262" s="107" t="s">
        <v>80</v>
      </c>
      <c r="N262" s="108" t="s">
        <v>344</v>
      </c>
      <c r="O262" s="101" t="s">
        <v>970</v>
      </c>
    </row>
    <row r="263" spans="1:15" ht="35.25" customHeight="1" x14ac:dyDescent="0.25">
      <c r="A263" s="184">
        <v>47</v>
      </c>
      <c r="B263" s="100" t="s">
        <v>366</v>
      </c>
      <c r="C263" s="100" t="s">
        <v>140</v>
      </c>
      <c r="D263" s="101" t="s">
        <v>14</v>
      </c>
      <c r="E263" s="100" t="s">
        <v>388</v>
      </c>
      <c r="F263" s="100"/>
      <c r="G263" s="100"/>
      <c r="H263" s="100"/>
      <c r="I263" s="100" t="s">
        <v>368</v>
      </c>
      <c r="J263" s="101" t="s">
        <v>369</v>
      </c>
      <c r="K263" s="101">
        <v>334000</v>
      </c>
      <c r="L263" s="109">
        <v>501000000</v>
      </c>
      <c r="M263" s="107" t="s">
        <v>80</v>
      </c>
      <c r="N263" s="108" t="s">
        <v>344</v>
      </c>
      <c r="O263" s="101" t="s">
        <v>970</v>
      </c>
    </row>
    <row r="264" spans="1:15" ht="35.25" customHeight="1" x14ac:dyDescent="0.25">
      <c r="A264" s="184">
        <v>47</v>
      </c>
      <c r="B264" s="100" t="s">
        <v>366</v>
      </c>
      <c r="C264" s="100" t="s">
        <v>140</v>
      </c>
      <c r="D264" s="101" t="s">
        <v>14</v>
      </c>
      <c r="E264" s="100" t="s">
        <v>370</v>
      </c>
      <c r="F264" s="100"/>
      <c r="G264" s="100"/>
      <c r="H264" s="100"/>
      <c r="I264" s="100" t="s">
        <v>368</v>
      </c>
      <c r="J264" s="101" t="s">
        <v>369</v>
      </c>
      <c r="K264" s="101">
        <v>208750</v>
      </c>
      <c r="L264" s="109">
        <v>208750000</v>
      </c>
      <c r="M264" s="107" t="s">
        <v>80</v>
      </c>
      <c r="N264" s="108" t="s">
        <v>344</v>
      </c>
      <c r="O264" s="101" t="s">
        <v>970</v>
      </c>
    </row>
    <row r="265" spans="1:15" ht="35.25" customHeight="1" x14ac:dyDescent="0.25">
      <c r="A265" s="184">
        <v>47</v>
      </c>
      <c r="B265" s="100" t="s">
        <v>366</v>
      </c>
      <c r="C265" s="100" t="s">
        <v>140</v>
      </c>
      <c r="D265" s="101" t="s">
        <v>14</v>
      </c>
      <c r="E265" s="100" t="s">
        <v>371</v>
      </c>
      <c r="F265" s="100"/>
      <c r="G265" s="100"/>
      <c r="H265" s="100"/>
      <c r="I265" s="100" t="s">
        <v>368</v>
      </c>
      <c r="J265" s="101" t="s">
        <v>372</v>
      </c>
      <c r="K265" s="101">
        <v>417500000</v>
      </c>
      <c r="L265" s="109">
        <v>918500000</v>
      </c>
      <c r="M265" s="107" t="s">
        <v>80</v>
      </c>
      <c r="N265" s="108" t="s">
        <v>344</v>
      </c>
      <c r="O265" s="101" t="s">
        <v>970</v>
      </c>
    </row>
    <row r="266" spans="1:15" ht="35.25" customHeight="1" x14ac:dyDescent="0.25">
      <c r="A266" s="184">
        <v>47</v>
      </c>
      <c r="B266" s="100" t="s">
        <v>366</v>
      </c>
      <c r="C266" s="100" t="s">
        <v>140</v>
      </c>
      <c r="D266" s="101" t="s">
        <v>14</v>
      </c>
      <c r="E266" s="100" t="s">
        <v>373</v>
      </c>
      <c r="F266" s="100"/>
      <c r="G266" s="100"/>
      <c r="H266" s="100"/>
      <c r="I266" s="100" t="s">
        <v>368</v>
      </c>
      <c r="J266" s="101" t="s">
        <v>369</v>
      </c>
      <c r="K266" s="101">
        <v>1870400.0000000002</v>
      </c>
      <c r="L266" s="109">
        <v>5678000000</v>
      </c>
      <c r="M266" s="107" t="s">
        <v>80</v>
      </c>
      <c r="N266" s="108" t="s">
        <v>344</v>
      </c>
      <c r="O266" s="101" t="s">
        <v>970</v>
      </c>
    </row>
    <row r="267" spans="1:15" ht="35.25" customHeight="1" x14ac:dyDescent="0.25">
      <c r="A267" s="184">
        <v>47</v>
      </c>
      <c r="B267" s="100" t="s">
        <v>366</v>
      </c>
      <c r="C267" s="100" t="s">
        <v>140</v>
      </c>
      <c r="D267" s="101" t="s">
        <v>14</v>
      </c>
      <c r="E267" s="100" t="s">
        <v>389</v>
      </c>
      <c r="F267" s="100"/>
      <c r="G267" s="100"/>
      <c r="H267" s="100"/>
      <c r="I267" s="100" t="s">
        <v>368</v>
      </c>
      <c r="J267" s="101" t="s">
        <v>369</v>
      </c>
      <c r="K267" s="101">
        <v>626250</v>
      </c>
      <c r="L267" s="109">
        <v>1878750000</v>
      </c>
      <c r="M267" s="107" t="s">
        <v>80</v>
      </c>
      <c r="N267" s="108" t="s">
        <v>344</v>
      </c>
      <c r="O267" s="101" t="s">
        <v>970</v>
      </c>
    </row>
    <row r="268" spans="1:15" ht="35.25" customHeight="1" x14ac:dyDescent="0.25">
      <c r="A268" s="184">
        <v>47</v>
      </c>
      <c r="B268" s="100" t="s">
        <v>366</v>
      </c>
      <c r="C268" s="100" t="s">
        <v>140</v>
      </c>
      <c r="D268" s="101" t="s">
        <v>14</v>
      </c>
      <c r="E268" s="100" t="s">
        <v>374</v>
      </c>
      <c r="F268" s="100"/>
      <c r="G268" s="100"/>
      <c r="H268" s="100"/>
      <c r="I268" s="100" t="s">
        <v>368</v>
      </c>
      <c r="J268" s="101" t="s">
        <v>375</v>
      </c>
      <c r="K268" s="101">
        <v>3340000</v>
      </c>
      <c r="L268" s="109">
        <v>2505000000</v>
      </c>
      <c r="M268" s="107" t="s">
        <v>80</v>
      </c>
      <c r="N268" s="108" t="s">
        <v>344</v>
      </c>
      <c r="O268" s="101" t="s">
        <v>970</v>
      </c>
    </row>
    <row r="269" spans="1:15" ht="35.25" customHeight="1" x14ac:dyDescent="0.25">
      <c r="A269" s="184">
        <v>47</v>
      </c>
      <c r="B269" s="100" t="s">
        <v>366</v>
      </c>
      <c r="C269" s="100" t="s">
        <v>140</v>
      </c>
      <c r="D269" s="101" t="s">
        <v>14</v>
      </c>
      <c r="E269" s="100" t="s">
        <v>376</v>
      </c>
      <c r="F269" s="100"/>
      <c r="G269" s="100"/>
      <c r="H269" s="100"/>
      <c r="I269" s="100" t="s">
        <v>377</v>
      </c>
      <c r="J269" s="101" t="s">
        <v>17</v>
      </c>
      <c r="K269" s="101">
        <v>835000</v>
      </c>
      <c r="L269" s="109">
        <v>174932500</v>
      </c>
      <c r="M269" s="107" t="s">
        <v>80</v>
      </c>
      <c r="N269" s="108" t="s">
        <v>344</v>
      </c>
      <c r="O269" s="101" t="s">
        <v>970</v>
      </c>
    </row>
    <row r="270" spans="1:15" ht="35.25" customHeight="1" x14ac:dyDescent="0.25">
      <c r="A270" s="184">
        <v>47</v>
      </c>
      <c r="B270" s="100" t="s">
        <v>366</v>
      </c>
      <c r="C270" s="100" t="s">
        <v>140</v>
      </c>
      <c r="D270" s="101" t="s">
        <v>14</v>
      </c>
      <c r="E270" s="100" t="s">
        <v>378</v>
      </c>
      <c r="F270" s="100"/>
      <c r="G270" s="100"/>
      <c r="H270" s="100"/>
      <c r="I270" s="100" t="s">
        <v>377</v>
      </c>
      <c r="J270" s="101" t="s">
        <v>17</v>
      </c>
      <c r="K270" s="101">
        <v>835000</v>
      </c>
      <c r="L270" s="109">
        <v>35445750</v>
      </c>
      <c r="M270" s="107" t="s">
        <v>80</v>
      </c>
      <c r="N270" s="108" t="s">
        <v>344</v>
      </c>
      <c r="O270" s="101" t="s">
        <v>970</v>
      </c>
    </row>
    <row r="271" spans="1:15" ht="35.25" customHeight="1" x14ac:dyDescent="0.25">
      <c r="A271" s="184">
        <v>47</v>
      </c>
      <c r="B271" s="100" t="s">
        <v>366</v>
      </c>
      <c r="C271" s="100" t="s">
        <v>140</v>
      </c>
      <c r="D271" s="101" t="s">
        <v>14</v>
      </c>
      <c r="E271" s="100" t="s">
        <v>379</v>
      </c>
      <c r="F271" s="100"/>
      <c r="G271" s="100"/>
      <c r="H271" s="100"/>
      <c r="I271" s="100" t="s">
        <v>377</v>
      </c>
      <c r="J271" s="101" t="s">
        <v>17</v>
      </c>
      <c r="K271" s="101">
        <v>835000</v>
      </c>
      <c r="L271" s="109">
        <v>283900000</v>
      </c>
      <c r="M271" s="107" t="s">
        <v>80</v>
      </c>
      <c r="N271" s="108" t="s">
        <v>344</v>
      </c>
      <c r="O271" s="101" t="s">
        <v>970</v>
      </c>
    </row>
    <row r="272" spans="1:15" ht="35.25" customHeight="1" x14ac:dyDescent="0.25">
      <c r="A272" s="285">
        <v>47</v>
      </c>
      <c r="B272" s="100" t="s">
        <v>366</v>
      </c>
      <c r="C272" s="100" t="s">
        <v>140</v>
      </c>
      <c r="D272" s="101" t="s">
        <v>14</v>
      </c>
      <c r="E272" s="100" t="s">
        <v>380</v>
      </c>
      <c r="F272" s="100"/>
      <c r="G272" s="100"/>
      <c r="H272" s="100"/>
      <c r="I272" s="100" t="s">
        <v>377</v>
      </c>
      <c r="J272" s="101" t="s">
        <v>17</v>
      </c>
      <c r="K272" s="101">
        <v>835000</v>
      </c>
      <c r="L272" s="109">
        <v>47929000.000000007</v>
      </c>
      <c r="M272" s="107" t="s">
        <v>80</v>
      </c>
      <c r="N272" s="108" t="s">
        <v>344</v>
      </c>
      <c r="O272" s="101" t="s">
        <v>970</v>
      </c>
    </row>
    <row r="273" spans="1:15" ht="35.25" customHeight="1" x14ac:dyDescent="0.25">
      <c r="A273" s="285">
        <v>47</v>
      </c>
      <c r="B273" s="100" t="s">
        <v>366</v>
      </c>
      <c r="C273" s="100" t="s">
        <v>140</v>
      </c>
      <c r="D273" s="101" t="s">
        <v>14</v>
      </c>
      <c r="E273" s="100" t="s">
        <v>381</v>
      </c>
      <c r="F273" s="100"/>
      <c r="G273" s="100"/>
      <c r="H273" s="100"/>
      <c r="I273" s="100" t="s">
        <v>377</v>
      </c>
      <c r="J273" s="101" t="s">
        <v>17</v>
      </c>
      <c r="K273" s="101">
        <v>835000</v>
      </c>
      <c r="L273" s="109">
        <v>116900000</v>
      </c>
      <c r="M273" s="107" t="s">
        <v>80</v>
      </c>
      <c r="N273" s="108" t="s">
        <v>344</v>
      </c>
      <c r="O273" s="101" t="s">
        <v>970</v>
      </c>
    </row>
    <row r="274" spans="1:15" ht="35.25" customHeight="1" x14ac:dyDescent="0.25">
      <c r="A274" s="184">
        <v>47</v>
      </c>
      <c r="B274" s="100" t="s">
        <v>366</v>
      </c>
      <c r="C274" s="100" t="s">
        <v>140</v>
      </c>
      <c r="D274" s="101" t="s">
        <v>14</v>
      </c>
      <c r="E274" s="100" t="s">
        <v>390</v>
      </c>
      <c r="F274" s="100"/>
      <c r="G274" s="100"/>
      <c r="H274" s="100"/>
      <c r="I274" s="100" t="s">
        <v>377</v>
      </c>
      <c r="J274" s="101" t="s">
        <v>17</v>
      </c>
      <c r="K274" s="101">
        <v>835000</v>
      </c>
      <c r="L274" s="109">
        <v>562372500</v>
      </c>
      <c r="M274" s="107" t="s">
        <v>80</v>
      </c>
      <c r="N274" s="108" t="s">
        <v>344</v>
      </c>
      <c r="O274" s="101" t="s">
        <v>970</v>
      </c>
    </row>
    <row r="275" spans="1:15" ht="35.25" customHeight="1" x14ac:dyDescent="0.25">
      <c r="A275" s="184">
        <v>47</v>
      </c>
      <c r="B275" s="100" t="s">
        <v>366</v>
      </c>
      <c r="C275" s="100" t="s">
        <v>140</v>
      </c>
      <c r="D275" s="101" t="s">
        <v>14</v>
      </c>
      <c r="E275" s="100" t="s">
        <v>391</v>
      </c>
      <c r="F275" s="100"/>
      <c r="G275" s="100"/>
      <c r="H275" s="100"/>
      <c r="I275" s="100" t="s">
        <v>377</v>
      </c>
      <c r="J275" s="101" t="s">
        <v>17</v>
      </c>
      <c r="K275" s="101">
        <v>835000</v>
      </c>
      <c r="L275" s="109">
        <v>270540000</v>
      </c>
      <c r="M275" s="107" t="s">
        <v>80</v>
      </c>
      <c r="N275" s="108" t="s">
        <v>344</v>
      </c>
      <c r="O275" s="101" t="s">
        <v>970</v>
      </c>
    </row>
    <row r="276" spans="1:15" ht="35.25" customHeight="1" x14ac:dyDescent="0.25">
      <c r="A276" s="184">
        <v>47</v>
      </c>
      <c r="B276" s="100" t="s">
        <v>366</v>
      </c>
      <c r="C276" s="100" t="s">
        <v>140</v>
      </c>
      <c r="D276" s="101" t="s">
        <v>14</v>
      </c>
      <c r="E276" s="100" t="s">
        <v>382</v>
      </c>
      <c r="F276" s="100"/>
      <c r="G276" s="100"/>
      <c r="H276" s="100"/>
      <c r="I276" s="100" t="s">
        <v>377</v>
      </c>
      <c r="J276" s="101" t="s">
        <v>17</v>
      </c>
      <c r="K276" s="101">
        <v>835000</v>
      </c>
      <c r="L276" s="109">
        <v>501000000</v>
      </c>
      <c r="M276" s="107" t="s">
        <v>80</v>
      </c>
      <c r="N276" s="108" t="s">
        <v>344</v>
      </c>
      <c r="O276" s="101" t="s">
        <v>970</v>
      </c>
    </row>
    <row r="277" spans="1:15" ht="35.25" customHeight="1" x14ac:dyDescent="0.25">
      <c r="A277" s="184">
        <v>47</v>
      </c>
      <c r="B277" s="100" t="s">
        <v>366</v>
      </c>
      <c r="C277" s="100" t="s">
        <v>140</v>
      </c>
      <c r="D277" s="101" t="s">
        <v>14</v>
      </c>
      <c r="E277" s="100" t="s">
        <v>383</v>
      </c>
      <c r="F277" s="100"/>
      <c r="G277" s="100"/>
      <c r="H277" s="100"/>
      <c r="I277" s="100" t="s">
        <v>377</v>
      </c>
      <c r="J277" s="101" t="s">
        <v>17</v>
      </c>
      <c r="K277" s="101">
        <v>835000</v>
      </c>
      <c r="L277" s="109">
        <v>146960000</v>
      </c>
      <c r="M277" s="107" t="s">
        <v>80</v>
      </c>
      <c r="N277" s="108" t="s">
        <v>344</v>
      </c>
      <c r="O277" s="101" t="s">
        <v>970</v>
      </c>
    </row>
    <row r="278" spans="1:15" ht="35.25" customHeight="1" x14ac:dyDescent="0.25">
      <c r="A278" s="184">
        <v>47</v>
      </c>
      <c r="B278" s="100" t="s">
        <v>366</v>
      </c>
      <c r="C278" s="100" t="s">
        <v>140</v>
      </c>
      <c r="D278" s="101" t="s">
        <v>14</v>
      </c>
      <c r="E278" s="100" t="s">
        <v>384</v>
      </c>
      <c r="F278" s="100"/>
      <c r="G278" s="100"/>
      <c r="H278" s="100"/>
      <c r="I278" s="100" t="s">
        <v>377</v>
      </c>
      <c r="J278" s="101" t="s">
        <v>17</v>
      </c>
      <c r="K278" s="101">
        <v>835000</v>
      </c>
      <c r="L278" s="109">
        <v>320640000</v>
      </c>
      <c r="M278" s="107" t="s">
        <v>80</v>
      </c>
      <c r="N278" s="108" t="s">
        <v>344</v>
      </c>
      <c r="O278" s="101" t="s">
        <v>970</v>
      </c>
    </row>
    <row r="279" spans="1:15" ht="35.25" customHeight="1" x14ac:dyDescent="0.25">
      <c r="A279" s="20">
        <v>15</v>
      </c>
      <c r="B279" s="76" t="s">
        <v>366</v>
      </c>
      <c r="C279" s="76" t="s">
        <v>140</v>
      </c>
      <c r="D279" s="75" t="s">
        <v>14</v>
      </c>
      <c r="E279" s="76" t="s">
        <v>392</v>
      </c>
      <c r="F279" s="75" t="s">
        <v>977</v>
      </c>
      <c r="G279" s="75">
        <f>K279*4</f>
        <v>20732</v>
      </c>
      <c r="H279" s="75" t="s">
        <v>672</v>
      </c>
      <c r="I279" s="76" t="s">
        <v>393</v>
      </c>
      <c r="J279" s="75" t="s">
        <v>394</v>
      </c>
      <c r="K279" s="75">
        <v>5183</v>
      </c>
      <c r="L279" s="78">
        <v>13139027.281398272</v>
      </c>
      <c r="M279" s="99" t="s">
        <v>80</v>
      </c>
      <c r="N279" s="80" t="s">
        <v>339</v>
      </c>
      <c r="O279" s="75" t="s">
        <v>967</v>
      </c>
    </row>
    <row r="280" spans="1:15" ht="35.25" customHeight="1" x14ac:dyDescent="0.25">
      <c r="A280" s="283">
        <v>15</v>
      </c>
      <c r="B280" s="76" t="s">
        <v>366</v>
      </c>
      <c r="C280" s="76" t="s">
        <v>140</v>
      </c>
      <c r="D280" s="75" t="s">
        <v>14</v>
      </c>
      <c r="E280" s="76" t="s">
        <v>178</v>
      </c>
      <c r="F280" s="75" t="s">
        <v>949</v>
      </c>
      <c r="G280" s="75">
        <f>K280*4</f>
        <v>8888</v>
      </c>
      <c r="H280" s="75" t="s">
        <v>672</v>
      </c>
      <c r="I280" s="76" t="s">
        <v>395</v>
      </c>
      <c r="J280" s="75" t="s">
        <v>394</v>
      </c>
      <c r="K280" s="75">
        <v>2222</v>
      </c>
      <c r="L280" s="78">
        <v>23924529.692273214</v>
      </c>
      <c r="M280" s="99" t="s">
        <v>80</v>
      </c>
      <c r="N280" s="80" t="s">
        <v>339</v>
      </c>
      <c r="O280" s="75" t="s">
        <v>967</v>
      </c>
    </row>
    <row r="281" spans="1:15" ht="35.25" customHeight="1" x14ac:dyDescent="0.25">
      <c r="A281" s="283">
        <v>15</v>
      </c>
      <c r="B281" s="76" t="s">
        <v>366</v>
      </c>
      <c r="C281" s="76" t="s">
        <v>140</v>
      </c>
      <c r="D281" s="75" t="s">
        <v>14</v>
      </c>
      <c r="E281" s="76" t="s">
        <v>396</v>
      </c>
      <c r="F281" s="75" t="s">
        <v>751</v>
      </c>
      <c r="G281" s="75">
        <f>K281*4</f>
        <v>25856</v>
      </c>
      <c r="H281" s="75" t="s">
        <v>672</v>
      </c>
      <c r="I281" s="76" t="s">
        <v>397</v>
      </c>
      <c r="J281" s="75" t="s">
        <v>394</v>
      </c>
      <c r="K281" s="75">
        <v>6464</v>
      </c>
      <c r="L281" s="78">
        <v>17453922.557129167</v>
      </c>
      <c r="M281" s="99" t="s">
        <v>80</v>
      </c>
      <c r="N281" s="80" t="s">
        <v>339</v>
      </c>
      <c r="O281" s="75" t="s">
        <v>967</v>
      </c>
    </row>
    <row r="282" spans="1:15" ht="35.25" customHeight="1" x14ac:dyDescent="0.25">
      <c r="A282" s="20">
        <v>15</v>
      </c>
      <c r="B282" s="76" t="s">
        <v>366</v>
      </c>
      <c r="C282" s="76" t="s">
        <v>140</v>
      </c>
      <c r="D282" s="75" t="s">
        <v>14</v>
      </c>
      <c r="E282" s="76" t="s">
        <v>398</v>
      </c>
      <c r="F282" s="75" t="s">
        <v>949</v>
      </c>
      <c r="G282" s="75">
        <f>K282*4</f>
        <v>6844</v>
      </c>
      <c r="H282" s="75" t="s">
        <v>672</v>
      </c>
      <c r="I282" s="76" t="s">
        <v>399</v>
      </c>
      <c r="J282" s="75" t="s">
        <v>394</v>
      </c>
      <c r="K282" s="75">
        <v>1711</v>
      </c>
      <c r="L282" s="78">
        <v>11527623.609604552</v>
      </c>
      <c r="M282" s="99" t="s">
        <v>80</v>
      </c>
      <c r="N282" s="80" t="s">
        <v>339</v>
      </c>
      <c r="O282" s="75" t="s">
        <v>967</v>
      </c>
    </row>
    <row r="283" spans="1:15" ht="35.25" customHeight="1" x14ac:dyDescent="0.25">
      <c r="A283" s="283">
        <v>15</v>
      </c>
      <c r="B283" s="76" t="s">
        <v>366</v>
      </c>
      <c r="C283" s="76" t="s">
        <v>140</v>
      </c>
      <c r="D283" s="75" t="s">
        <v>14</v>
      </c>
      <c r="E283" s="76" t="s">
        <v>400</v>
      </c>
      <c r="F283" s="75" t="s">
        <v>994</v>
      </c>
      <c r="G283" s="75">
        <f>K283</f>
        <v>5717</v>
      </c>
      <c r="H283" s="75" t="s">
        <v>995</v>
      </c>
      <c r="I283" s="76" t="s">
        <v>401</v>
      </c>
      <c r="J283" s="75" t="s">
        <v>402</v>
      </c>
      <c r="K283" s="75">
        <v>5717</v>
      </c>
      <c r="L283" s="78">
        <v>4018542.9979940788</v>
      </c>
      <c r="M283" s="99" t="s">
        <v>80</v>
      </c>
      <c r="N283" s="80" t="s">
        <v>339</v>
      </c>
      <c r="O283" s="75" t="s">
        <v>967</v>
      </c>
    </row>
    <row r="284" spans="1:15" ht="35.25" customHeight="1" x14ac:dyDescent="0.25">
      <c r="A284" s="20">
        <v>15</v>
      </c>
      <c r="B284" s="76" t="s">
        <v>366</v>
      </c>
      <c r="C284" s="76" t="s">
        <v>140</v>
      </c>
      <c r="D284" s="75" t="s">
        <v>14</v>
      </c>
      <c r="E284" s="76" t="s">
        <v>403</v>
      </c>
      <c r="F284" s="75" t="s">
        <v>986</v>
      </c>
      <c r="G284" s="75">
        <f>K284</f>
        <v>22891</v>
      </c>
      <c r="H284" s="75" t="s">
        <v>993</v>
      </c>
      <c r="I284" s="76" t="s">
        <v>404</v>
      </c>
      <c r="J284" s="75" t="s">
        <v>405</v>
      </c>
      <c r="K284" s="75">
        <v>22891</v>
      </c>
      <c r="L284" s="78">
        <v>22776649.585240878</v>
      </c>
      <c r="M284" s="99" t="s">
        <v>80</v>
      </c>
      <c r="N284" s="80" t="s">
        <v>339</v>
      </c>
      <c r="O284" s="75" t="s">
        <v>967</v>
      </c>
    </row>
    <row r="285" spans="1:15" ht="35.25" customHeight="1" x14ac:dyDescent="0.25">
      <c r="A285" s="20">
        <v>15</v>
      </c>
      <c r="B285" s="76" t="s">
        <v>406</v>
      </c>
      <c r="C285" s="76" t="s">
        <v>44</v>
      </c>
      <c r="D285" s="75" t="s">
        <v>14</v>
      </c>
      <c r="E285" s="76" t="s">
        <v>407</v>
      </c>
      <c r="F285" s="75" t="s">
        <v>973</v>
      </c>
      <c r="G285" s="75">
        <f>K285</f>
        <v>13600</v>
      </c>
      <c r="H285" s="75" t="s">
        <v>993</v>
      </c>
      <c r="I285" s="76" t="s">
        <v>412</v>
      </c>
      <c r="J285" s="75" t="s">
        <v>408</v>
      </c>
      <c r="K285" s="75">
        <v>13600</v>
      </c>
      <c r="L285" s="78">
        <v>5916000</v>
      </c>
      <c r="M285" s="99" t="s">
        <v>80</v>
      </c>
      <c r="N285" s="80" t="s">
        <v>339</v>
      </c>
      <c r="O285" s="75" t="s">
        <v>967</v>
      </c>
    </row>
    <row r="286" spans="1:15" ht="35.25" customHeight="1" x14ac:dyDescent="0.25">
      <c r="A286" s="283">
        <v>15</v>
      </c>
      <c r="B286" s="115" t="s">
        <v>406</v>
      </c>
      <c r="C286" s="115" t="s">
        <v>44</v>
      </c>
      <c r="D286" s="116" t="s">
        <v>14</v>
      </c>
      <c r="E286" s="115" t="s">
        <v>409</v>
      </c>
      <c r="F286" s="116" t="s">
        <v>972</v>
      </c>
      <c r="G286" s="75">
        <f>K286</f>
        <v>13600</v>
      </c>
      <c r="H286" s="75" t="s">
        <v>993</v>
      </c>
      <c r="I286" s="115" t="s">
        <v>410</v>
      </c>
      <c r="J286" s="116" t="s">
        <v>408</v>
      </c>
      <c r="K286" s="116">
        <v>13600</v>
      </c>
      <c r="L286" s="117">
        <v>13600000</v>
      </c>
      <c r="M286" s="118" t="s">
        <v>80</v>
      </c>
      <c r="N286" s="119" t="s">
        <v>339</v>
      </c>
      <c r="O286" s="116" t="s">
        <v>967</v>
      </c>
    </row>
    <row r="287" spans="1:15" ht="35.25" customHeight="1" x14ac:dyDescent="0.25">
      <c r="A287" s="20">
        <v>15</v>
      </c>
      <c r="B287" s="76" t="s">
        <v>406</v>
      </c>
      <c r="C287" s="76" t="s">
        <v>44</v>
      </c>
      <c r="D287" s="75" t="s">
        <v>14</v>
      </c>
      <c r="E287" s="76" t="s">
        <v>411</v>
      </c>
      <c r="F287" s="75" t="s">
        <v>987</v>
      </c>
      <c r="G287" s="75">
        <f>K287</f>
        <v>20</v>
      </c>
      <c r="H287" s="75" t="s">
        <v>993</v>
      </c>
      <c r="I287" s="76" t="s">
        <v>413</v>
      </c>
      <c r="J287" s="75" t="s">
        <v>408</v>
      </c>
      <c r="K287" s="75">
        <v>20</v>
      </c>
      <c r="L287" s="78">
        <v>1000000</v>
      </c>
      <c r="M287" s="99" t="s">
        <v>80</v>
      </c>
      <c r="N287" s="80" t="s">
        <v>339</v>
      </c>
      <c r="O287" s="75" t="s">
        <v>967</v>
      </c>
    </row>
    <row r="288" spans="1:15" ht="35.25" customHeight="1" x14ac:dyDescent="0.25">
      <c r="A288" s="23">
        <v>1</v>
      </c>
      <c r="B288" s="83" t="s">
        <v>406</v>
      </c>
      <c r="C288" s="83" t="s">
        <v>44</v>
      </c>
      <c r="D288" s="84" t="s">
        <v>14</v>
      </c>
      <c r="E288" s="83" t="s">
        <v>414</v>
      </c>
      <c r="F288" s="83"/>
      <c r="G288" s="83"/>
      <c r="H288" s="83"/>
      <c r="I288" s="83" t="s">
        <v>415</v>
      </c>
      <c r="J288" s="84" t="s">
        <v>416</v>
      </c>
      <c r="K288" s="84">
        <v>14</v>
      </c>
      <c r="L288" s="85">
        <v>16800000</v>
      </c>
      <c r="M288" s="86" t="s">
        <v>80</v>
      </c>
      <c r="N288" s="87" t="s">
        <v>339</v>
      </c>
      <c r="O288" s="84" t="s">
        <v>910</v>
      </c>
    </row>
    <row r="289" spans="1:15" ht="35.25" customHeight="1" x14ac:dyDescent="0.25">
      <c r="A289" s="23">
        <v>1</v>
      </c>
      <c r="B289" s="83" t="s">
        <v>406</v>
      </c>
      <c r="C289" s="83" t="s">
        <v>44</v>
      </c>
      <c r="D289" s="84" t="s">
        <v>14</v>
      </c>
      <c r="E289" s="83" t="s">
        <v>417</v>
      </c>
      <c r="F289" s="83"/>
      <c r="G289" s="83"/>
      <c r="H289" s="83"/>
      <c r="I289" s="83" t="s">
        <v>415</v>
      </c>
      <c r="J289" s="84" t="s">
        <v>416</v>
      </c>
      <c r="K289" s="84">
        <v>16</v>
      </c>
      <c r="L289" s="85">
        <v>12000000</v>
      </c>
      <c r="M289" s="86" t="s">
        <v>80</v>
      </c>
      <c r="N289" s="87" t="s">
        <v>339</v>
      </c>
      <c r="O289" s="84" t="s">
        <v>910</v>
      </c>
    </row>
    <row r="290" spans="1:15" ht="35.25" customHeight="1" x14ac:dyDescent="0.25">
      <c r="A290" s="23">
        <v>1</v>
      </c>
      <c r="B290" s="83" t="s">
        <v>406</v>
      </c>
      <c r="C290" s="83" t="s">
        <v>44</v>
      </c>
      <c r="D290" s="84" t="s">
        <v>14</v>
      </c>
      <c r="E290" s="83" t="s">
        <v>418</v>
      </c>
      <c r="F290" s="83"/>
      <c r="G290" s="83"/>
      <c r="H290" s="83"/>
      <c r="I290" s="83" t="s">
        <v>419</v>
      </c>
      <c r="J290" s="84" t="s">
        <v>416</v>
      </c>
      <c r="K290" s="84">
        <v>4</v>
      </c>
      <c r="L290" s="85">
        <v>4800000</v>
      </c>
      <c r="M290" s="86" t="s">
        <v>80</v>
      </c>
      <c r="N290" s="87" t="s">
        <v>339</v>
      </c>
      <c r="O290" s="84" t="s">
        <v>910</v>
      </c>
    </row>
    <row r="291" spans="1:15" s="65" customFormat="1" ht="35.25" customHeight="1" x14ac:dyDescent="0.25">
      <c r="A291" s="23">
        <v>1</v>
      </c>
      <c r="B291" s="83" t="s">
        <v>406</v>
      </c>
      <c r="C291" s="83" t="s">
        <v>44</v>
      </c>
      <c r="D291" s="84" t="s">
        <v>14</v>
      </c>
      <c r="E291" s="83" t="s">
        <v>420</v>
      </c>
      <c r="F291" s="83"/>
      <c r="G291" s="83"/>
      <c r="H291" s="83"/>
      <c r="I291" s="83" t="s">
        <v>419</v>
      </c>
      <c r="J291" s="84" t="s">
        <v>416</v>
      </c>
      <c r="K291" s="84">
        <v>4</v>
      </c>
      <c r="L291" s="85">
        <v>3200000</v>
      </c>
      <c r="M291" s="86" t="s">
        <v>80</v>
      </c>
      <c r="N291" s="87" t="s">
        <v>339</v>
      </c>
      <c r="O291" s="84" t="s">
        <v>910</v>
      </c>
    </row>
    <row r="292" spans="1:15" s="65" customFormat="1" ht="35.25" customHeight="1" x14ac:dyDescent="0.25">
      <c r="A292" s="23">
        <v>1</v>
      </c>
      <c r="B292" s="83" t="s">
        <v>406</v>
      </c>
      <c r="C292" s="83" t="s">
        <v>44</v>
      </c>
      <c r="D292" s="84" t="s">
        <v>14</v>
      </c>
      <c r="E292" s="83" t="s">
        <v>421</v>
      </c>
      <c r="F292" s="83"/>
      <c r="G292" s="83"/>
      <c r="H292" s="83"/>
      <c r="I292" s="83" t="s">
        <v>143</v>
      </c>
      <c r="J292" s="84" t="s">
        <v>422</v>
      </c>
      <c r="K292" s="84">
        <v>784</v>
      </c>
      <c r="L292" s="85">
        <v>11760000</v>
      </c>
      <c r="M292" s="86" t="s">
        <v>80</v>
      </c>
      <c r="N292" s="87" t="s">
        <v>339</v>
      </c>
      <c r="O292" s="84" t="s">
        <v>910</v>
      </c>
    </row>
    <row r="293" spans="1:15" s="65" customFormat="1" ht="35.25" customHeight="1" x14ac:dyDescent="0.25">
      <c r="A293" s="23">
        <v>1</v>
      </c>
      <c r="B293" s="83" t="s">
        <v>406</v>
      </c>
      <c r="C293" s="83" t="s">
        <v>44</v>
      </c>
      <c r="D293" s="84" t="s">
        <v>14</v>
      </c>
      <c r="E293" s="83" t="s">
        <v>423</v>
      </c>
      <c r="F293" s="83"/>
      <c r="G293" s="83"/>
      <c r="H293" s="83"/>
      <c r="I293" s="83" t="s">
        <v>143</v>
      </c>
      <c r="J293" s="84" t="s">
        <v>422</v>
      </c>
      <c r="K293" s="84">
        <v>56</v>
      </c>
      <c r="L293" s="85">
        <v>280000</v>
      </c>
      <c r="M293" s="86" t="s">
        <v>80</v>
      </c>
      <c r="N293" s="87" t="s">
        <v>339</v>
      </c>
      <c r="O293" s="84" t="s">
        <v>910</v>
      </c>
    </row>
    <row r="294" spans="1:15" s="65" customFormat="1" ht="35.25" customHeight="1" x14ac:dyDescent="0.25">
      <c r="A294" s="23">
        <v>1</v>
      </c>
      <c r="B294" s="83" t="s">
        <v>406</v>
      </c>
      <c r="C294" s="83" t="s">
        <v>44</v>
      </c>
      <c r="D294" s="84" t="s">
        <v>14</v>
      </c>
      <c r="E294" s="83" t="s">
        <v>424</v>
      </c>
      <c r="F294" s="83"/>
      <c r="G294" s="83"/>
      <c r="H294" s="83"/>
      <c r="I294" s="83" t="s">
        <v>425</v>
      </c>
      <c r="J294" s="84" t="s">
        <v>426</v>
      </c>
      <c r="K294" s="84">
        <v>10</v>
      </c>
      <c r="L294" s="85">
        <v>2750000</v>
      </c>
      <c r="M294" s="86" t="s">
        <v>80</v>
      </c>
      <c r="N294" s="87" t="s">
        <v>339</v>
      </c>
      <c r="O294" s="84" t="s">
        <v>910</v>
      </c>
    </row>
    <row r="295" spans="1:15" s="65" customFormat="1" ht="35.25" hidden="1" customHeight="1" x14ac:dyDescent="0.25">
      <c r="A295" s="180"/>
      <c r="B295" s="35" t="s">
        <v>537</v>
      </c>
      <c r="C295" s="35" t="s">
        <v>1116</v>
      </c>
      <c r="D295" s="36" t="s">
        <v>14</v>
      </c>
      <c r="E295" s="35" t="s">
        <v>539</v>
      </c>
      <c r="F295" s="35"/>
      <c r="G295" s="35"/>
      <c r="H295" s="35"/>
      <c r="I295" s="35" t="s">
        <v>540</v>
      </c>
      <c r="J295" s="36" t="s">
        <v>541</v>
      </c>
      <c r="K295" s="36" t="s">
        <v>542</v>
      </c>
      <c r="L295" s="71">
        <v>233227520.40000001</v>
      </c>
      <c r="M295" s="45"/>
      <c r="N295" s="38" t="s">
        <v>339</v>
      </c>
      <c r="O295" s="36" t="s">
        <v>910</v>
      </c>
    </row>
    <row r="296" spans="1:15" s="65" customFormat="1" ht="35.25" hidden="1" customHeight="1" x14ac:dyDescent="0.25">
      <c r="A296" s="180"/>
      <c r="B296" s="35" t="s">
        <v>537</v>
      </c>
      <c r="C296" s="35" t="s">
        <v>1116</v>
      </c>
      <c r="D296" s="36" t="s">
        <v>14</v>
      </c>
      <c r="E296" s="35" t="s">
        <v>546</v>
      </c>
      <c r="F296" s="35"/>
      <c r="G296" s="35"/>
      <c r="H296" s="35"/>
      <c r="I296" s="35" t="s">
        <v>547</v>
      </c>
      <c r="J296" s="36" t="s">
        <v>548</v>
      </c>
      <c r="K296" s="36" t="s">
        <v>123</v>
      </c>
      <c r="L296" s="71">
        <v>30000000</v>
      </c>
      <c r="M296" s="45"/>
      <c r="N296" s="38" t="s">
        <v>339</v>
      </c>
      <c r="O296" s="36" t="s">
        <v>910</v>
      </c>
    </row>
    <row r="297" spans="1:15" s="65" customFormat="1" ht="35.25" customHeight="1" x14ac:dyDescent="0.25">
      <c r="A297" s="23">
        <v>7</v>
      </c>
      <c r="B297" s="130" t="s">
        <v>537</v>
      </c>
      <c r="C297" s="130" t="s">
        <v>1116</v>
      </c>
      <c r="D297" s="131" t="s">
        <v>14</v>
      </c>
      <c r="E297" s="130" t="s">
        <v>594</v>
      </c>
      <c r="F297" s="130"/>
      <c r="G297" s="130"/>
      <c r="H297" s="130"/>
      <c r="I297" s="130" t="s">
        <v>595</v>
      </c>
      <c r="J297" s="131" t="s">
        <v>596</v>
      </c>
      <c r="K297" s="131">
        <v>1</v>
      </c>
      <c r="L297" s="168">
        <v>50000000</v>
      </c>
      <c r="M297" s="134" t="s">
        <v>80</v>
      </c>
      <c r="N297" s="135" t="s">
        <v>339</v>
      </c>
      <c r="O297" s="131" t="s">
        <v>968</v>
      </c>
    </row>
    <row r="298" spans="1:15" ht="35.25" customHeight="1" x14ac:dyDescent="0.25">
      <c r="A298" s="23">
        <v>7</v>
      </c>
      <c r="B298" s="130" t="s">
        <v>537</v>
      </c>
      <c r="C298" s="130" t="s">
        <v>1116</v>
      </c>
      <c r="D298" s="131" t="s">
        <v>14</v>
      </c>
      <c r="E298" s="130" t="s">
        <v>597</v>
      </c>
      <c r="F298" s="130"/>
      <c r="G298" s="130"/>
      <c r="H298" s="130"/>
      <c r="I298" s="130" t="s">
        <v>598</v>
      </c>
      <c r="J298" s="131" t="s">
        <v>599</v>
      </c>
      <c r="K298" s="131">
        <v>4</v>
      </c>
      <c r="L298" s="168">
        <v>4000000</v>
      </c>
      <c r="M298" s="134" t="s">
        <v>80</v>
      </c>
      <c r="N298" s="135" t="s">
        <v>339</v>
      </c>
      <c r="O298" s="131" t="s">
        <v>968</v>
      </c>
    </row>
    <row r="299" spans="1:15" ht="35.25" customHeight="1" x14ac:dyDescent="0.25">
      <c r="A299" s="23">
        <v>7</v>
      </c>
      <c r="B299" s="130" t="s">
        <v>537</v>
      </c>
      <c r="C299" s="130" t="s">
        <v>1116</v>
      </c>
      <c r="D299" s="131" t="s">
        <v>14</v>
      </c>
      <c r="E299" s="130" t="s">
        <v>600</v>
      </c>
      <c r="F299" s="130"/>
      <c r="G299" s="130"/>
      <c r="H299" s="130"/>
      <c r="I299" s="130" t="s">
        <v>601</v>
      </c>
      <c r="J299" s="131" t="s">
        <v>599</v>
      </c>
      <c r="K299" s="131">
        <v>162</v>
      </c>
      <c r="L299" s="168">
        <v>59292000</v>
      </c>
      <c r="M299" s="134" t="s">
        <v>80</v>
      </c>
      <c r="N299" s="135" t="s">
        <v>339</v>
      </c>
      <c r="O299" s="131" t="s">
        <v>968</v>
      </c>
    </row>
    <row r="300" spans="1:15" ht="35.25" customHeight="1" x14ac:dyDescent="0.25">
      <c r="A300" s="23">
        <v>7</v>
      </c>
      <c r="B300" s="130" t="s">
        <v>537</v>
      </c>
      <c r="C300" s="130" t="s">
        <v>1116</v>
      </c>
      <c r="D300" s="131" t="s">
        <v>14</v>
      </c>
      <c r="E300" s="130" t="s">
        <v>602</v>
      </c>
      <c r="F300" s="130"/>
      <c r="G300" s="130"/>
      <c r="H300" s="130"/>
      <c r="I300" s="130" t="s">
        <v>601</v>
      </c>
      <c r="J300" s="131" t="s">
        <v>599</v>
      </c>
      <c r="K300" s="131">
        <v>45</v>
      </c>
      <c r="L300" s="168">
        <v>16470000</v>
      </c>
      <c r="M300" s="134" t="s">
        <v>80</v>
      </c>
      <c r="N300" s="135" t="s">
        <v>339</v>
      </c>
      <c r="O300" s="131" t="s">
        <v>968</v>
      </c>
    </row>
    <row r="301" spans="1:15" ht="35.25" customHeight="1" x14ac:dyDescent="0.25">
      <c r="A301" s="23">
        <v>7</v>
      </c>
      <c r="B301" s="130" t="s">
        <v>537</v>
      </c>
      <c r="C301" s="130" t="s">
        <v>1116</v>
      </c>
      <c r="D301" s="131" t="s">
        <v>14</v>
      </c>
      <c r="E301" s="130" t="s">
        <v>603</v>
      </c>
      <c r="F301" s="130"/>
      <c r="G301" s="130"/>
      <c r="H301" s="130"/>
      <c r="I301" s="130" t="s">
        <v>601</v>
      </c>
      <c r="J301" s="131" t="s">
        <v>599</v>
      </c>
      <c r="K301" s="131">
        <v>10</v>
      </c>
      <c r="L301" s="168">
        <v>3660000</v>
      </c>
      <c r="M301" s="134" t="s">
        <v>80</v>
      </c>
      <c r="N301" s="135" t="s">
        <v>339</v>
      </c>
      <c r="O301" s="131" t="s">
        <v>968</v>
      </c>
    </row>
    <row r="302" spans="1:15" ht="35.25" customHeight="1" x14ac:dyDescent="0.25">
      <c r="A302" s="23">
        <v>7</v>
      </c>
      <c r="B302" s="130" t="s">
        <v>537</v>
      </c>
      <c r="C302" s="130" t="s">
        <v>1116</v>
      </c>
      <c r="D302" s="131" t="s">
        <v>14</v>
      </c>
      <c r="E302" s="130" t="s">
        <v>604</v>
      </c>
      <c r="F302" s="130"/>
      <c r="G302" s="130"/>
      <c r="H302" s="130"/>
      <c r="I302" s="130" t="s">
        <v>601</v>
      </c>
      <c r="J302" s="131" t="s">
        <v>599</v>
      </c>
      <c r="K302" s="131">
        <v>10</v>
      </c>
      <c r="L302" s="168">
        <v>3660000</v>
      </c>
      <c r="M302" s="134" t="s">
        <v>80</v>
      </c>
      <c r="N302" s="135" t="s">
        <v>339</v>
      </c>
      <c r="O302" s="131" t="s">
        <v>968</v>
      </c>
    </row>
    <row r="303" spans="1:15" ht="35.25" hidden="1" customHeight="1" x14ac:dyDescent="0.25">
      <c r="A303" s="180"/>
      <c r="B303" s="35" t="s">
        <v>537</v>
      </c>
      <c r="C303" s="35" t="s">
        <v>1116</v>
      </c>
      <c r="D303" s="36" t="s">
        <v>14</v>
      </c>
      <c r="E303" s="35" t="s">
        <v>570</v>
      </c>
      <c r="F303" s="35"/>
      <c r="G303" s="35"/>
      <c r="H303" s="35"/>
      <c r="I303" s="35" t="s">
        <v>571</v>
      </c>
      <c r="J303" s="36" t="s">
        <v>422</v>
      </c>
      <c r="K303" s="36" t="s">
        <v>572</v>
      </c>
      <c r="L303" s="71">
        <v>750000</v>
      </c>
      <c r="M303" s="45"/>
      <c r="N303" s="38" t="s">
        <v>339</v>
      </c>
      <c r="O303" s="36" t="s">
        <v>910</v>
      </c>
    </row>
    <row r="304" spans="1:15" ht="35.25" hidden="1" customHeight="1" x14ac:dyDescent="0.25">
      <c r="A304" s="180"/>
      <c r="B304" s="35" t="s">
        <v>537</v>
      </c>
      <c r="C304" s="35" t="s">
        <v>1116</v>
      </c>
      <c r="D304" s="36" t="s">
        <v>14</v>
      </c>
      <c r="E304" s="35" t="s">
        <v>570</v>
      </c>
      <c r="F304" s="35"/>
      <c r="G304" s="35"/>
      <c r="H304" s="35"/>
      <c r="I304" s="35" t="s">
        <v>573</v>
      </c>
      <c r="J304" s="36" t="s">
        <v>574</v>
      </c>
      <c r="K304" s="36" t="s">
        <v>575</v>
      </c>
      <c r="L304" s="71">
        <v>2100000</v>
      </c>
      <c r="M304" s="45"/>
      <c r="N304" s="38" t="s">
        <v>339</v>
      </c>
      <c r="O304" s="36" t="s">
        <v>910</v>
      </c>
    </row>
    <row r="305" spans="1:15" ht="35.25" customHeight="1" x14ac:dyDescent="0.25">
      <c r="A305" s="23">
        <v>7</v>
      </c>
      <c r="B305" s="130" t="s">
        <v>537</v>
      </c>
      <c r="C305" s="130" t="s">
        <v>1116</v>
      </c>
      <c r="D305" s="131" t="s">
        <v>14</v>
      </c>
      <c r="E305" s="130" t="s">
        <v>626</v>
      </c>
      <c r="F305" s="130"/>
      <c r="G305" s="130"/>
      <c r="H305" s="130"/>
      <c r="I305" s="130" t="s">
        <v>627</v>
      </c>
      <c r="J305" s="131" t="s">
        <v>17</v>
      </c>
      <c r="K305" s="131">
        <v>6</v>
      </c>
      <c r="L305" s="168">
        <v>6000000</v>
      </c>
      <c r="M305" s="134" t="s">
        <v>80</v>
      </c>
      <c r="N305" s="135" t="s">
        <v>339</v>
      </c>
      <c r="O305" s="131" t="s">
        <v>968</v>
      </c>
    </row>
    <row r="306" spans="1:15" ht="35.25" hidden="1" customHeight="1" x14ac:dyDescent="0.25">
      <c r="A306" s="180"/>
      <c r="B306" s="35" t="s">
        <v>537</v>
      </c>
      <c r="C306" s="35" t="s">
        <v>1116</v>
      </c>
      <c r="D306" s="36" t="s">
        <v>14</v>
      </c>
      <c r="E306" s="35" t="s">
        <v>570</v>
      </c>
      <c r="F306" s="35"/>
      <c r="G306" s="35"/>
      <c r="H306" s="35"/>
      <c r="I306" s="35" t="s">
        <v>580</v>
      </c>
      <c r="J306" s="36" t="s">
        <v>581</v>
      </c>
      <c r="K306" s="36" t="s">
        <v>582</v>
      </c>
      <c r="L306" s="71">
        <v>200000</v>
      </c>
      <c r="M306" s="45"/>
      <c r="N306" s="38" t="s">
        <v>339</v>
      </c>
      <c r="O306" s="36" t="s">
        <v>910</v>
      </c>
    </row>
    <row r="307" spans="1:15" ht="35.25" customHeight="1" x14ac:dyDescent="0.25">
      <c r="A307" s="23">
        <v>7</v>
      </c>
      <c r="B307" s="130" t="s">
        <v>537</v>
      </c>
      <c r="C307" s="130" t="s">
        <v>1116</v>
      </c>
      <c r="D307" s="131" t="s">
        <v>14</v>
      </c>
      <c r="E307" s="130" t="s">
        <v>628</v>
      </c>
      <c r="F307" s="130"/>
      <c r="G307" s="130"/>
      <c r="H307" s="130"/>
      <c r="I307" s="130" t="s">
        <v>627</v>
      </c>
      <c r="J307" s="131" t="s">
        <v>17</v>
      </c>
      <c r="K307" s="131">
        <v>2</v>
      </c>
      <c r="L307" s="168">
        <v>300000</v>
      </c>
      <c r="M307" s="134" t="s">
        <v>80</v>
      </c>
      <c r="N307" s="135" t="s">
        <v>339</v>
      </c>
      <c r="O307" s="131" t="s">
        <v>968</v>
      </c>
    </row>
    <row r="308" spans="1:15" ht="35.25" customHeight="1" x14ac:dyDescent="0.25">
      <c r="A308" s="23">
        <v>7</v>
      </c>
      <c r="B308" s="130" t="s">
        <v>537</v>
      </c>
      <c r="C308" s="130" t="s">
        <v>1116</v>
      </c>
      <c r="D308" s="131" t="s">
        <v>14</v>
      </c>
      <c r="E308" s="130" t="s">
        <v>639</v>
      </c>
      <c r="F308" s="130"/>
      <c r="G308" s="130"/>
      <c r="H308" s="130"/>
      <c r="I308" s="130" t="s">
        <v>640</v>
      </c>
      <c r="J308" s="131" t="s">
        <v>641</v>
      </c>
      <c r="K308" s="131">
        <v>8250</v>
      </c>
      <c r="L308" s="168">
        <v>412500</v>
      </c>
      <c r="M308" s="134" t="s">
        <v>80</v>
      </c>
      <c r="N308" s="135" t="s">
        <v>339</v>
      </c>
      <c r="O308" s="131" t="s">
        <v>968</v>
      </c>
    </row>
    <row r="309" spans="1:15" ht="35.25" hidden="1" customHeight="1" x14ac:dyDescent="0.25">
      <c r="A309"/>
      <c r="B309" s="35" t="s">
        <v>537</v>
      </c>
      <c r="C309" s="35" t="s">
        <v>1116</v>
      </c>
      <c r="D309" s="36" t="s">
        <v>14</v>
      </c>
      <c r="E309" s="35" t="s">
        <v>587</v>
      </c>
      <c r="F309" s="35"/>
      <c r="G309" s="35"/>
      <c r="H309" s="35"/>
      <c r="I309" s="35" t="s">
        <v>570</v>
      </c>
      <c r="J309" s="36" t="s">
        <v>422</v>
      </c>
      <c r="K309" s="36" t="s">
        <v>123</v>
      </c>
      <c r="L309" s="71">
        <v>60000000</v>
      </c>
      <c r="M309" s="45"/>
      <c r="N309" s="38" t="s">
        <v>339</v>
      </c>
      <c r="O309" s="36" t="s">
        <v>910</v>
      </c>
    </row>
    <row r="310" spans="1:15" ht="35.25" customHeight="1" x14ac:dyDescent="0.25">
      <c r="A310" s="286">
        <v>7</v>
      </c>
      <c r="B310" s="130" t="s">
        <v>537</v>
      </c>
      <c r="C310" s="130" t="s">
        <v>1116</v>
      </c>
      <c r="D310" s="131" t="s">
        <v>14</v>
      </c>
      <c r="E310" s="130" t="s">
        <v>642</v>
      </c>
      <c r="F310" s="130"/>
      <c r="G310" s="130"/>
      <c r="H310" s="130"/>
      <c r="I310" s="130" t="s">
        <v>643</v>
      </c>
      <c r="J310" s="131" t="s">
        <v>638</v>
      </c>
      <c r="K310" s="131">
        <v>15</v>
      </c>
      <c r="L310" s="168">
        <v>450000</v>
      </c>
      <c r="M310" s="134" t="s">
        <v>80</v>
      </c>
      <c r="N310" s="135" t="s">
        <v>339</v>
      </c>
      <c r="O310" s="131" t="s">
        <v>968</v>
      </c>
    </row>
    <row r="311" spans="1:15" ht="35.25" customHeight="1" x14ac:dyDescent="0.25">
      <c r="A311" s="23">
        <v>7</v>
      </c>
      <c r="B311" s="130" t="s">
        <v>537</v>
      </c>
      <c r="C311" s="130" t="s">
        <v>1116</v>
      </c>
      <c r="D311" s="131" t="s">
        <v>14</v>
      </c>
      <c r="E311" s="130" t="s">
        <v>646</v>
      </c>
      <c r="F311" s="130"/>
      <c r="G311" s="130"/>
      <c r="H311" s="130"/>
      <c r="I311" s="130" t="s">
        <v>647</v>
      </c>
      <c r="J311" s="131" t="s">
        <v>638</v>
      </c>
      <c r="K311" s="131">
        <v>10000</v>
      </c>
      <c r="L311" s="168">
        <v>200000</v>
      </c>
      <c r="M311" s="134" t="s">
        <v>80</v>
      </c>
      <c r="N311" s="135" t="s">
        <v>339</v>
      </c>
      <c r="O311" s="131" t="s">
        <v>968</v>
      </c>
    </row>
    <row r="312" spans="1:15" ht="35.25" customHeight="1" x14ac:dyDescent="0.25">
      <c r="A312" s="23">
        <v>10</v>
      </c>
      <c r="B312" s="27" t="s">
        <v>537</v>
      </c>
      <c r="C312" s="27" t="s">
        <v>1116</v>
      </c>
      <c r="D312" s="28" t="s">
        <v>20</v>
      </c>
      <c r="E312" s="27" t="s">
        <v>549</v>
      </c>
      <c r="F312" s="27"/>
      <c r="G312" s="27"/>
      <c r="H312" s="27"/>
      <c r="I312" s="27" t="s">
        <v>671</v>
      </c>
      <c r="J312" s="28" t="s">
        <v>672</v>
      </c>
      <c r="K312" s="28">
        <v>38685</v>
      </c>
      <c r="L312" s="70">
        <v>23250000</v>
      </c>
      <c r="M312" s="46" t="s">
        <v>80</v>
      </c>
      <c r="N312" s="30" t="s">
        <v>339</v>
      </c>
      <c r="O312" s="28" t="s">
        <v>40</v>
      </c>
    </row>
    <row r="313" spans="1:15" ht="35.25" customHeight="1" x14ac:dyDescent="0.25">
      <c r="A313" s="23">
        <v>7</v>
      </c>
      <c r="B313" s="130" t="s">
        <v>537</v>
      </c>
      <c r="C313" s="130" t="s">
        <v>1116</v>
      </c>
      <c r="D313" s="131" t="s">
        <v>14</v>
      </c>
      <c r="E313" s="130" t="s">
        <v>698</v>
      </c>
      <c r="F313" s="130"/>
      <c r="G313" s="130"/>
      <c r="H313" s="130"/>
      <c r="I313" s="130" t="s">
        <v>699</v>
      </c>
      <c r="J313" s="131" t="s">
        <v>638</v>
      </c>
      <c r="K313" s="131">
        <v>2</v>
      </c>
      <c r="L313" s="168">
        <v>700000</v>
      </c>
      <c r="M313" s="134" t="s">
        <v>80</v>
      </c>
      <c r="N313" s="135" t="s">
        <v>339</v>
      </c>
      <c r="O313" s="131" t="s">
        <v>968</v>
      </c>
    </row>
    <row r="314" spans="1:15" ht="35.25" customHeight="1" x14ac:dyDescent="0.25">
      <c r="A314" s="182">
        <v>7</v>
      </c>
      <c r="B314" s="130" t="s">
        <v>537</v>
      </c>
      <c r="C314" s="130" t="s">
        <v>1116</v>
      </c>
      <c r="D314" s="131" t="s">
        <v>14</v>
      </c>
      <c r="E314" s="130" t="s">
        <v>700</v>
      </c>
      <c r="F314" s="130"/>
      <c r="G314" s="130"/>
      <c r="H314" s="130"/>
      <c r="I314" s="130" t="s">
        <v>701</v>
      </c>
      <c r="J314" s="131" t="s">
        <v>638</v>
      </c>
      <c r="K314" s="131">
        <v>1</v>
      </c>
      <c r="L314" s="168">
        <v>80000</v>
      </c>
      <c r="M314" s="134" t="s">
        <v>80</v>
      </c>
      <c r="N314" s="135" t="s">
        <v>339</v>
      </c>
      <c r="O314" s="131" t="s">
        <v>968</v>
      </c>
    </row>
    <row r="315" spans="1:15" ht="35.25" customHeight="1" x14ac:dyDescent="0.25">
      <c r="A315" s="182">
        <v>7</v>
      </c>
      <c r="B315" s="130" t="s">
        <v>537</v>
      </c>
      <c r="C315" s="130" t="s">
        <v>1116</v>
      </c>
      <c r="D315" s="131" t="s">
        <v>14</v>
      </c>
      <c r="E315" s="130" t="s">
        <v>702</v>
      </c>
      <c r="F315" s="130"/>
      <c r="G315" s="130"/>
      <c r="H315" s="130"/>
      <c r="I315" s="130" t="s">
        <v>703</v>
      </c>
      <c r="J315" s="131" t="s">
        <v>638</v>
      </c>
      <c r="K315" s="131">
        <v>3</v>
      </c>
      <c r="L315" s="168">
        <v>2400000</v>
      </c>
      <c r="M315" s="134" t="s">
        <v>80</v>
      </c>
      <c r="N315" s="135" t="s">
        <v>339</v>
      </c>
      <c r="O315" s="131" t="s">
        <v>968</v>
      </c>
    </row>
    <row r="316" spans="1:15" ht="35.25" customHeight="1" x14ac:dyDescent="0.25">
      <c r="A316" s="281">
        <v>7</v>
      </c>
      <c r="B316" s="130" t="s">
        <v>537</v>
      </c>
      <c r="C316" s="130" t="s">
        <v>1116</v>
      </c>
      <c r="D316" s="131" t="s">
        <v>14</v>
      </c>
      <c r="E316" s="130" t="s">
        <v>708</v>
      </c>
      <c r="F316" s="130"/>
      <c r="G316" s="130"/>
      <c r="H316" s="130"/>
      <c r="I316" s="130" t="s">
        <v>709</v>
      </c>
      <c r="J316" s="131" t="s">
        <v>638</v>
      </c>
      <c r="K316" s="131">
        <v>1</v>
      </c>
      <c r="L316" s="168">
        <v>50000</v>
      </c>
      <c r="M316" s="134" t="s">
        <v>80</v>
      </c>
      <c r="N316" s="135" t="s">
        <v>339</v>
      </c>
      <c r="O316" s="131" t="s">
        <v>968</v>
      </c>
    </row>
    <row r="317" spans="1:15" ht="35.25" customHeight="1" x14ac:dyDescent="0.25">
      <c r="A317" s="281">
        <v>7</v>
      </c>
      <c r="B317" s="130" t="s">
        <v>537</v>
      </c>
      <c r="C317" s="130" t="s">
        <v>1116</v>
      </c>
      <c r="D317" s="131" t="s">
        <v>14</v>
      </c>
      <c r="E317" s="130" t="s">
        <v>710</v>
      </c>
      <c r="F317" s="130"/>
      <c r="G317" s="130"/>
      <c r="H317" s="130"/>
      <c r="I317" s="130" t="s">
        <v>711</v>
      </c>
      <c r="J317" s="131" t="s">
        <v>638</v>
      </c>
      <c r="K317" s="131">
        <v>12</v>
      </c>
      <c r="L317" s="168">
        <v>1200000</v>
      </c>
      <c r="M317" s="134" t="s">
        <v>80</v>
      </c>
      <c r="N317" s="135" t="s">
        <v>339</v>
      </c>
      <c r="O317" s="131" t="s">
        <v>968</v>
      </c>
    </row>
    <row r="318" spans="1:15" ht="35.25" customHeight="1" x14ac:dyDescent="0.25">
      <c r="A318" s="281">
        <v>7</v>
      </c>
      <c r="B318" s="130" t="s">
        <v>537</v>
      </c>
      <c r="C318" s="130" t="s">
        <v>1116</v>
      </c>
      <c r="D318" s="131" t="s">
        <v>14</v>
      </c>
      <c r="E318" s="130" t="s">
        <v>712</v>
      </c>
      <c r="F318" s="130"/>
      <c r="G318" s="130"/>
      <c r="H318" s="130"/>
      <c r="I318" s="130" t="s">
        <v>713</v>
      </c>
      <c r="J318" s="131" t="s">
        <v>408</v>
      </c>
      <c r="K318" s="131">
        <v>12</v>
      </c>
      <c r="L318" s="168">
        <v>70000</v>
      </c>
      <c r="M318" s="134" t="s">
        <v>80</v>
      </c>
      <c r="N318" s="135" t="s">
        <v>339</v>
      </c>
      <c r="O318" s="131" t="s">
        <v>968</v>
      </c>
    </row>
    <row r="319" spans="1:15" ht="35.25" customHeight="1" x14ac:dyDescent="0.25">
      <c r="A319" s="281">
        <v>7</v>
      </c>
      <c r="B319" s="130" t="s">
        <v>537</v>
      </c>
      <c r="C319" s="130" t="s">
        <v>1116</v>
      </c>
      <c r="D319" s="131" t="s">
        <v>14</v>
      </c>
      <c r="E319" s="130" t="s">
        <v>719</v>
      </c>
      <c r="F319" s="130"/>
      <c r="G319" s="130"/>
      <c r="H319" s="130"/>
      <c r="I319" s="130" t="s">
        <v>720</v>
      </c>
      <c r="J319" s="131" t="s">
        <v>721</v>
      </c>
      <c r="K319" s="131">
        <v>3</v>
      </c>
      <c r="L319" s="168">
        <v>60000</v>
      </c>
      <c r="M319" s="134" t="s">
        <v>80</v>
      </c>
      <c r="N319" s="135" t="s">
        <v>339</v>
      </c>
      <c r="O319" s="131" t="s">
        <v>968</v>
      </c>
    </row>
    <row r="320" spans="1:15" ht="35.25" customHeight="1" x14ac:dyDescent="0.25">
      <c r="A320" s="281">
        <v>7</v>
      </c>
      <c r="B320" s="130" t="s">
        <v>537</v>
      </c>
      <c r="C320" s="130" t="s">
        <v>1116</v>
      </c>
      <c r="D320" s="131" t="s">
        <v>14</v>
      </c>
      <c r="E320" s="130" t="s">
        <v>724</v>
      </c>
      <c r="F320" s="130"/>
      <c r="G320" s="130"/>
      <c r="H320" s="130"/>
      <c r="I320" s="130" t="s">
        <v>725</v>
      </c>
      <c r="J320" s="131" t="s">
        <v>638</v>
      </c>
      <c r="K320" s="131">
        <v>5</v>
      </c>
      <c r="L320" s="168">
        <v>750000</v>
      </c>
      <c r="M320" s="134" t="s">
        <v>80</v>
      </c>
      <c r="N320" s="135" t="s">
        <v>339</v>
      </c>
      <c r="O320" s="131" t="s">
        <v>968</v>
      </c>
    </row>
    <row r="321" spans="1:15" ht="35.25" customHeight="1" x14ac:dyDescent="0.25">
      <c r="A321" s="286">
        <v>7</v>
      </c>
      <c r="B321" s="130" t="s">
        <v>537</v>
      </c>
      <c r="C321" s="130" t="s">
        <v>1116</v>
      </c>
      <c r="D321" s="131" t="s">
        <v>14</v>
      </c>
      <c r="E321" s="130" t="s">
        <v>726</v>
      </c>
      <c r="F321" s="130"/>
      <c r="G321" s="130"/>
      <c r="H321" s="130"/>
      <c r="I321" s="130" t="s">
        <v>727</v>
      </c>
      <c r="J321" s="131" t="s">
        <v>638</v>
      </c>
      <c r="K321" s="131">
        <v>1</v>
      </c>
      <c r="L321" s="168">
        <v>2000000</v>
      </c>
      <c r="M321" s="134" t="s">
        <v>80</v>
      </c>
      <c r="N321" s="135" t="s">
        <v>339</v>
      </c>
      <c r="O321" s="131" t="s">
        <v>968</v>
      </c>
    </row>
    <row r="322" spans="1:15" ht="35.25" customHeight="1" x14ac:dyDescent="0.25">
      <c r="A322" s="286">
        <v>7</v>
      </c>
      <c r="B322" s="130" t="s">
        <v>537</v>
      </c>
      <c r="C322" s="130" t="s">
        <v>1116</v>
      </c>
      <c r="D322" s="131" t="s">
        <v>14</v>
      </c>
      <c r="E322" s="130" t="s">
        <v>726</v>
      </c>
      <c r="F322" s="130"/>
      <c r="G322" s="130"/>
      <c r="H322" s="130"/>
      <c r="I322" s="130" t="s">
        <v>728</v>
      </c>
      <c r="J322" s="131" t="s">
        <v>638</v>
      </c>
      <c r="K322" s="131">
        <v>6</v>
      </c>
      <c r="L322" s="168">
        <v>18000000</v>
      </c>
      <c r="M322" s="134" t="s">
        <v>80</v>
      </c>
      <c r="N322" s="135" t="s">
        <v>339</v>
      </c>
      <c r="O322" s="131" t="s">
        <v>968</v>
      </c>
    </row>
    <row r="323" spans="1:15" ht="35.25" customHeight="1" x14ac:dyDescent="0.25">
      <c r="A323" s="286">
        <v>7</v>
      </c>
      <c r="B323" s="130" t="s">
        <v>537</v>
      </c>
      <c r="C323" s="130" t="s">
        <v>1116</v>
      </c>
      <c r="D323" s="131" t="s">
        <v>14</v>
      </c>
      <c r="E323" s="130" t="s">
        <v>726</v>
      </c>
      <c r="F323" s="130"/>
      <c r="G323" s="130"/>
      <c r="H323" s="130"/>
      <c r="I323" s="130" t="s">
        <v>729</v>
      </c>
      <c r="J323" s="131" t="s">
        <v>430</v>
      </c>
      <c r="K323" s="131">
        <v>3</v>
      </c>
      <c r="L323" s="168">
        <v>3000000</v>
      </c>
      <c r="M323" s="134" t="s">
        <v>80</v>
      </c>
      <c r="N323" s="135" t="s">
        <v>339</v>
      </c>
      <c r="O323" s="131" t="s">
        <v>968</v>
      </c>
    </row>
    <row r="324" spans="1:15" ht="35.25" customHeight="1" x14ac:dyDescent="0.25">
      <c r="A324" s="286">
        <v>7</v>
      </c>
      <c r="B324" s="130" t="s">
        <v>537</v>
      </c>
      <c r="C324" s="130" t="s">
        <v>1116</v>
      </c>
      <c r="D324" s="131" t="s">
        <v>14</v>
      </c>
      <c r="E324" s="130" t="s">
        <v>730</v>
      </c>
      <c r="F324" s="130"/>
      <c r="G324" s="130"/>
      <c r="H324" s="130"/>
      <c r="I324" s="130" t="s">
        <v>731</v>
      </c>
      <c r="J324" s="131" t="s">
        <v>638</v>
      </c>
      <c r="K324" s="131">
        <v>7</v>
      </c>
      <c r="L324" s="168">
        <v>6300000</v>
      </c>
      <c r="M324" s="134" t="s">
        <v>80</v>
      </c>
      <c r="N324" s="135" t="s">
        <v>339</v>
      </c>
      <c r="O324" s="131" t="s">
        <v>968</v>
      </c>
    </row>
    <row r="325" spans="1:15" ht="35.25" customHeight="1" x14ac:dyDescent="0.25">
      <c r="A325" s="286">
        <v>7</v>
      </c>
      <c r="B325" s="130" t="s">
        <v>537</v>
      </c>
      <c r="C325" s="130" t="s">
        <v>1116</v>
      </c>
      <c r="D325" s="131" t="s">
        <v>14</v>
      </c>
      <c r="E325" s="130" t="s">
        <v>732</v>
      </c>
      <c r="F325" s="130"/>
      <c r="G325" s="130"/>
      <c r="H325" s="130"/>
      <c r="I325" s="130" t="s">
        <v>733</v>
      </c>
      <c r="J325" s="131" t="s">
        <v>638</v>
      </c>
      <c r="K325" s="131">
        <v>39</v>
      </c>
      <c r="L325" s="168">
        <v>1248000</v>
      </c>
      <c r="M325" s="134" t="s">
        <v>80</v>
      </c>
      <c r="N325" s="135" t="s">
        <v>339</v>
      </c>
      <c r="O325" s="131" t="s">
        <v>968</v>
      </c>
    </row>
    <row r="326" spans="1:15" ht="35.25" customHeight="1" x14ac:dyDescent="0.25">
      <c r="A326" s="286">
        <v>7</v>
      </c>
      <c r="B326" s="130" t="s">
        <v>537</v>
      </c>
      <c r="C326" s="130" t="s">
        <v>1116</v>
      </c>
      <c r="D326" s="131" t="s">
        <v>14</v>
      </c>
      <c r="E326" s="130" t="s">
        <v>734</v>
      </c>
      <c r="F326" s="130"/>
      <c r="G326" s="130"/>
      <c r="H326" s="130"/>
      <c r="I326" s="130" t="s">
        <v>735</v>
      </c>
      <c r="J326" s="131" t="s">
        <v>638</v>
      </c>
      <c r="K326" s="131">
        <v>720</v>
      </c>
      <c r="L326" s="168">
        <v>250000</v>
      </c>
      <c r="M326" s="134" t="s">
        <v>80</v>
      </c>
      <c r="N326" s="135" t="s">
        <v>339</v>
      </c>
      <c r="O326" s="131" t="s">
        <v>968</v>
      </c>
    </row>
    <row r="327" spans="1:15" ht="35.25" customHeight="1" x14ac:dyDescent="0.25">
      <c r="A327" s="286">
        <v>7</v>
      </c>
      <c r="B327" s="130" t="s">
        <v>537</v>
      </c>
      <c r="C327" s="130" t="s">
        <v>1116</v>
      </c>
      <c r="D327" s="131" t="s">
        <v>14</v>
      </c>
      <c r="E327" s="130" t="s">
        <v>736</v>
      </c>
      <c r="F327" s="130"/>
      <c r="G327" s="130"/>
      <c r="H327" s="130"/>
      <c r="I327" s="130" t="s">
        <v>737</v>
      </c>
      <c r="J327" s="131" t="s">
        <v>638</v>
      </c>
      <c r="K327" s="131">
        <v>20</v>
      </c>
      <c r="L327" s="168">
        <v>540000</v>
      </c>
      <c r="M327" s="134" t="s">
        <v>80</v>
      </c>
      <c r="N327" s="135" t="s">
        <v>339</v>
      </c>
      <c r="O327" s="131" t="s">
        <v>968</v>
      </c>
    </row>
    <row r="328" spans="1:15" ht="35.25" customHeight="1" x14ac:dyDescent="0.25">
      <c r="A328" s="286">
        <v>10</v>
      </c>
      <c r="B328" s="183" t="s">
        <v>537</v>
      </c>
      <c r="C328" s="183" t="s">
        <v>1116</v>
      </c>
      <c r="D328" s="28" t="s">
        <v>20</v>
      </c>
      <c r="E328" s="27" t="s">
        <v>549</v>
      </c>
      <c r="F328" s="27"/>
      <c r="G328" s="27"/>
      <c r="H328" s="27"/>
      <c r="I328" s="27" t="s">
        <v>749</v>
      </c>
      <c r="J328" s="28" t="s">
        <v>672</v>
      </c>
      <c r="K328" s="28" t="s">
        <v>123</v>
      </c>
      <c r="L328" s="70">
        <v>123959856</v>
      </c>
      <c r="M328" s="46" t="s">
        <v>80</v>
      </c>
      <c r="N328" s="30" t="s">
        <v>339</v>
      </c>
      <c r="O328" s="28" t="s">
        <v>40</v>
      </c>
    </row>
    <row r="329" spans="1:15" ht="35.25" customHeight="1" x14ac:dyDescent="0.25">
      <c r="A329" s="286">
        <v>7</v>
      </c>
      <c r="B329" s="130" t="s">
        <v>537</v>
      </c>
      <c r="C329" s="130" t="s">
        <v>1116</v>
      </c>
      <c r="D329" s="131" t="s">
        <v>14</v>
      </c>
      <c r="E329" s="130" t="s">
        <v>848</v>
      </c>
      <c r="F329" s="130"/>
      <c r="G329" s="130"/>
      <c r="H329" s="130"/>
      <c r="I329" s="130" t="s">
        <v>598</v>
      </c>
      <c r="J329" s="131" t="s">
        <v>849</v>
      </c>
      <c r="K329" s="131">
        <v>4</v>
      </c>
      <c r="L329" s="168">
        <v>4000000</v>
      </c>
      <c r="M329" s="134" t="s">
        <v>80</v>
      </c>
      <c r="N329" s="135" t="s">
        <v>339</v>
      </c>
      <c r="O329" s="131" t="s">
        <v>968</v>
      </c>
    </row>
    <row r="330" spans="1:15" ht="35.25" customHeight="1" x14ac:dyDescent="0.25">
      <c r="A330" s="286">
        <v>10</v>
      </c>
      <c r="B330" s="27" t="s">
        <v>537</v>
      </c>
      <c r="C330" s="27" t="s">
        <v>1116</v>
      </c>
      <c r="D330" s="28" t="s">
        <v>20</v>
      </c>
      <c r="E330" s="27" t="s">
        <v>549</v>
      </c>
      <c r="F330" s="27"/>
      <c r="G330" s="27"/>
      <c r="H330" s="27"/>
      <c r="I330" s="27" t="s">
        <v>550</v>
      </c>
      <c r="J330" s="28" t="s">
        <v>548</v>
      </c>
      <c r="K330" s="28" t="s">
        <v>123</v>
      </c>
      <c r="L330" s="70">
        <v>18362502</v>
      </c>
      <c r="M330" s="46" t="s">
        <v>80</v>
      </c>
      <c r="N330" s="30" t="s">
        <v>339</v>
      </c>
      <c r="O330" s="28" t="s">
        <v>40</v>
      </c>
    </row>
    <row r="331" spans="1:15" ht="35.25" customHeight="1" x14ac:dyDescent="0.25">
      <c r="A331" s="283">
        <v>15</v>
      </c>
      <c r="B331" s="76" t="s">
        <v>537</v>
      </c>
      <c r="C331" s="76" t="s">
        <v>1116</v>
      </c>
      <c r="D331" s="75" t="s">
        <v>14</v>
      </c>
      <c r="E331" s="76" t="s">
        <v>178</v>
      </c>
      <c r="F331" s="75" t="s">
        <v>949</v>
      </c>
      <c r="G331" s="75">
        <v>2144</v>
      </c>
      <c r="H331" s="75" t="s">
        <v>672</v>
      </c>
      <c r="I331" s="76" t="s">
        <v>551</v>
      </c>
      <c r="J331" s="75" t="s">
        <v>552</v>
      </c>
      <c r="K331" s="75" t="s">
        <v>553</v>
      </c>
      <c r="L331" s="78">
        <v>10720000</v>
      </c>
      <c r="M331" s="99" t="s">
        <v>80</v>
      </c>
      <c r="N331" s="80" t="s">
        <v>339</v>
      </c>
      <c r="O331" s="75" t="s">
        <v>967</v>
      </c>
    </row>
    <row r="332" spans="1:15" ht="35.25" hidden="1" customHeight="1" x14ac:dyDescent="0.25">
      <c r="A332"/>
      <c r="B332" s="35" t="s">
        <v>537</v>
      </c>
      <c r="C332" s="35" t="s">
        <v>1116</v>
      </c>
      <c r="D332" s="36" t="s">
        <v>14</v>
      </c>
      <c r="E332" s="35" t="s">
        <v>629</v>
      </c>
      <c r="F332" s="35"/>
      <c r="G332" s="35"/>
      <c r="H332" s="35"/>
      <c r="I332" s="35" t="s">
        <v>630</v>
      </c>
      <c r="J332" s="36" t="s">
        <v>631</v>
      </c>
      <c r="K332" s="36" t="s">
        <v>632</v>
      </c>
      <c r="L332" s="71">
        <v>5000000</v>
      </c>
      <c r="M332" s="45"/>
      <c r="N332" s="38" t="s">
        <v>339</v>
      </c>
      <c r="O332" s="36" t="s">
        <v>910</v>
      </c>
    </row>
    <row r="333" spans="1:15" ht="35.25" hidden="1" customHeight="1" x14ac:dyDescent="0.25">
      <c r="A333"/>
      <c r="B333" s="35" t="s">
        <v>537</v>
      </c>
      <c r="C333" s="35" t="s">
        <v>1116</v>
      </c>
      <c r="D333" s="36" t="s">
        <v>14</v>
      </c>
      <c r="E333" s="35" t="s">
        <v>633</v>
      </c>
      <c r="F333" s="35"/>
      <c r="G333" s="35"/>
      <c r="H333" s="35"/>
      <c r="I333" s="35" t="s">
        <v>633</v>
      </c>
      <c r="J333" s="36" t="s">
        <v>634</v>
      </c>
      <c r="K333" s="36" t="s">
        <v>635</v>
      </c>
      <c r="L333" s="71">
        <v>8000000</v>
      </c>
      <c r="M333" s="45"/>
      <c r="N333" s="38" t="s">
        <v>339</v>
      </c>
      <c r="O333" s="36" t="s">
        <v>910</v>
      </c>
    </row>
    <row r="334" spans="1:15" ht="35.25" customHeight="1" x14ac:dyDescent="0.25">
      <c r="A334" s="283">
        <v>15</v>
      </c>
      <c r="B334" s="76" t="s">
        <v>537</v>
      </c>
      <c r="C334" s="76" t="s">
        <v>1116</v>
      </c>
      <c r="D334" s="75" t="s">
        <v>14</v>
      </c>
      <c r="E334" s="76" t="s">
        <v>554</v>
      </c>
      <c r="F334" s="75" t="s">
        <v>977</v>
      </c>
      <c r="G334" s="75">
        <f>410*4</f>
        <v>1640</v>
      </c>
      <c r="H334" s="75" t="s">
        <v>672</v>
      </c>
      <c r="I334" s="76" t="s">
        <v>555</v>
      </c>
      <c r="J334" s="75" t="s">
        <v>556</v>
      </c>
      <c r="K334" s="75" t="s">
        <v>557</v>
      </c>
      <c r="L334" s="78">
        <v>738000000</v>
      </c>
      <c r="M334" s="99" t="s">
        <v>80</v>
      </c>
      <c r="N334" s="80" t="s">
        <v>339</v>
      </c>
      <c r="O334" s="75" t="s">
        <v>967</v>
      </c>
    </row>
    <row r="335" spans="1:15" ht="35.25" customHeight="1" x14ac:dyDescent="0.25">
      <c r="A335" s="283">
        <v>15</v>
      </c>
      <c r="B335" s="76" t="s">
        <v>537</v>
      </c>
      <c r="C335" s="76" t="s">
        <v>1116</v>
      </c>
      <c r="D335" s="75" t="s">
        <v>14</v>
      </c>
      <c r="E335" s="76" t="s">
        <v>558</v>
      </c>
      <c r="F335" s="75" t="s">
        <v>200</v>
      </c>
      <c r="G335" s="75">
        <f>67*100</f>
        <v>6700</v>
      </c>
      <c r="H335" s="75" t="s">
        <v>17</v>
      </c>
      <c r="I335" s="76" t="s">
        <v>559</v>
      </c>
      <c r="J335" s="75" t="s">
        <v>560</v>
      </c>
      <c r="K335" s="75" t="s">
        <v>561</v>
      </c>
      <c r="L335" s="78">
        <v>187600</v>
      </c>
      <c r="M335" s="99" t="s">
        <v>80</v>
      </c>
      <c r="N335" s="80" t="s">
        <v>339</v>
      </c>
      <c r="O335" s="75" t="s">
        <v>967</v>
      </c>
    </row>
    <row r="336" spans="1:15" ht="35.25" customHeight="1" x14ac:dyDescent="0.25">
      <c r="A336" s="283">
        <v>15</v>
      </c>
      <c r="B336" s="76" t="s">
        <v>537</v>
      </c>
      <c r="C336" s="76" t="s">
        <v>1116</v>
      </c>
      <c r="D336" s="75" t="s">
        <v>14</v>
      </c>
      <c r="E336" s="76" t="s">
        <v>562</v>
      </c>
      <c r="F336" s="75" t="s">
        <v>972</v>
      </c>
      <c r="G336" s="75">
        <f>176*50</f>
        <v>8800</v>
      </c>
      <c r="H336" s="75" t="s">
        <v>488</v>
      </c>
      <c r="I336" s="76" t="s">
        <v>563</v>
      </c>
      <c r="J336" s="75" t="s">
        <v>564</v>
      </c>
      <c r="K336" s="75" t="s">
        <v>565</v>
      </c>
      <c r="L336" s="78">
        <v>4576000</v>
      </c>
      <c r="M336" s="99" t="s">
        <v>80</v>
      </c>
      <c r="N336" s="80" t="s">
        <v>339</v>
      </c>
      <c r="O336" s="75" t="s">
        <v>967</v>
      </c>
    </row>
    <row r="337" spans="1:15" ht="35.25" customHeight="1" x14ac:dyDescent="0.25">
      <c r="A337" s="20">
        <v>15</v>
      </c>
      <c r="B337" s="76" t="s">
        <v>537</v>
      </c>
      <c r="C337" s="76" t="s">
        <v>1116</v>
      </c>
      <c r="D337" s="75" t="s">
        <v>14</v>
      </c>
      <c r="E337" s="76" t="s">
        <v>52</v>
      </c>
      <c r="F337" s="75" t="s">
        <v>972</v>
      </c>
      <c r="G337" s="75">
        <f>183*20</f>
        <v>3660</v>
      </c>
      <c r="H337" s="75" t="s">
        <v>488</v>
      </c>
      <c r="I337" s="76" t="s">
        <v>566</v>
      </c>
      <c r="J337" s="75" t="s">
        <v>567</v>
      </c>
      <c r="K337" s="75" t="s">
        <v>568</v>
      </c>
      <c r="L337" s="78">
        <v>1409100</v>
      </c>
      <c r="M337" s="99" t="s">
        <v>80</v>
      </c>
      <c r="N337" s="80" t="s">
        <v>339</v>
      </c>
      <c r="O337" s="75" t="s">
        <v>967</v>
      </c>
    </row>
    <row r="338" spans="1:15" ht="35.25" customHeight="1" x14ac:dyDescent="0.25">
      <c r="A338" s="284">
        <v>1</v>
      </c>
      <c r="B338" s="83" t="s">
        <v>537</v>
      </c>
      <c r="C338" s="83" t="s">
        <v>1116</v>
      </c>
      <c r="D338" s="84" t="s">
        <v>14</v>
      </c>
      <c r="E338" s="83" t="s">
        <v>576</v>
      </c>
      <c r="F338" s="83"/>
      <c r="G338" s="83"/>
      <c r="H338" s="83"/>
      <c r="I338" s="83" t="s">
        <v>577</v>
      </c>
      <c r="J338" s="84" t="s">
        <v>578</v>
      </c>
      <c r="K338" s="84" t="s">
        <v>579</v>
      </c>
      <c r="L338" s="85">
        <v>7000000</v>
      </c>
      <c r="M338" s="86" t="s">
        <v>80</v>
      </c>
      <c r="N338" s="87" t="s">
        <v>339</v>
      </c>
      <c r="O338" s="84" t="s">
        <v>910</v>
      </c>
    </row>
    <row r="339" spans="1:15" ht="35.25" hidden="1" customHeight="1" x14ac:dyDescent="0.25">
      <c r="A339"/>
      <c r="B339" s="35" t="s">
        <v>537</v>
      </c>
      <c r="C339" s="35" t="s">
        <v>1116</v>
      </c>
      <c r="D339" s="36" t="s">
        <v>14</v>
      </c>
      <c r="E339" s="35" t="s">
        <v>648</v>
      </c>
      <c r="F339" s="35"/>
      <c r="G339" s="35"/>
      <c r="H339" s="35"/>
      <c r="I339" s="35" t="s">
        <v>649</v>
      </c>
      <c r="J339" s="36" t="s">
        <v>650</v>
      </c>
      <c r="K339" s="36">
        <v>11</v>
      </c>
      <c r="L339" s="71" t="s">
        <v>76</v>
      </c>
      <c r="M339" s="45"/>
      <c r="N339" s="38" t="s">
        <v>344</v>
      </c>
      <c r="O339" s="36" t="s">
        <v>910</v>
      </c>
    </row>
    <row r="340" spans="1:15" ht="35.25" hidden="1" customHeight="1" x14ac:dyDescent="0.25">
      <c r="A340" s="180"/>
      <c r="B340" s="35" t="s">
        <v>537</v>
      </c>
      <c r="C340" s="35" t="s">
        <v>1116</v>
      </c>
      <c r="D340" s="36" t="s">
        <v>14</v>
      </c>
      <c r="E340" s="35" t="s">
        <v>648</v>
      </c>
      <c r="F340" s="35"/>
      <c r="G340" s="35"/>
      <c r="H340" s="35"/>
      <c r="I340" s="35" t="s">
        <v>651</v>
      </c>
      <c r="J340" s="36" t="s">
        <v>650</v>
      </c>
      <c r="K340" s="36">
        <v>7</v>
      </c>
      <c r="L340" s="71" t="s">
        <v>76</v>
      </c>
      <c r="M340" s="45"/>
      <c r="N340" s="38" t="s">
        <v>344</v>
      </c>
      <c r="O340" s="36" t="s">
        <v>910</v>
      </c>
    </row>
    <row r="341" spans="1:15" ht="35.25" hidden="1" customHeight="1" x14ac:dyDescent="0.25">
      <c r="A341" s="180"/>
      <c r="B341" s="35" t="s">
        <v>537</v>
      </c>
      <c r="C341" s="35" t="s">
        <v>1116</v>
      </c>
      <c r="D341" s="36" t="s">
        <v>14</v>
      </c>
      <c r="E341" s="35" t="s">
        <v>648</v>
      </c>
      <c r="F341" s="35"/>
      <c r="G341" s="35"/>
      <c r="H341" s="35"/>
      <c r="I341" s="35" t="s">
        <v>652</v>
      </c>
      <c r="J341" s="36" t="s">
        <v>650</v>
      </c>
      <c r="K341" s="36">
        <v>1</v>
      </c>
      <c r="L341" s="71" t="s">
        <v>76</v>
      </c>
      <c r="M341" s="45"/>
      <c r="N341" s="38" t="s">
        <v>344</v>
      </c>
      <c r="O341" s="36" t="s">
        <v>910</v>
      </c>
    </row>
    <row r="342" spans="1:15" ht="35.25" hidden="1" customHeight="1" x14ac:dyDescent="0.25">
      <c r="A342" s="180"/>
      <c r="B342" s="35" t="s">
        <v>537</v>
      </c>
      <c r="C342" s="35" t="s">
        <v>1116</v>
      </c>
      <c r="D342" s="36" t="s">
        <v>14</v>
      </c>
      <c r="E342" s="35" t="s">
        <v>648</v>
      </c>
      <c r="F342" s="35"/>
      <c r="G342" s="35"/>
      <c r="H342" s="35"/>
      <c r="I342" s="35" t="s">
        <v>653</v>
      </c>
      <c r="J342" s="36" t="s">
        <v>650</v>
      </c>
      <c r="K342" s="36">
        <v>8</v>
      </c>
      <c r="L342" s="71" t="s">
        <v>76</v>
      </c>
      <c r="M342" s="45"/>
      <c r="N342" s="38" t="s">
        <v>344</v>
      </c>
      <c r="O342" s="36" t="s">
        <v>910</v>
      </c>
    </row>
    <row r="343" spans="1:15" ht="35.25" hidden="1" customHeight="1" x14ac:dyDescent="0.25">
      <c r="A343" s="180"/>
      <c r="B343" s="35" t="s">
        <v>537</v>
      </c>
      <c r="C343" s="35" t="s">
        <v>1116</v>
      </c>
      <c r="D343" s="36" t="s">
        <v>14</v>
      </c>
      <c r="E343" s="35" t="s">
        <v>648</v>
      </c>
      <c r="F343" s="35"/>
      <c r="G343" s="35"/>
      <c r="H343" s="35"/>
      <c r="I343" s="35" t="s">
        <v>654</v>
      </c>
      <c r="J343" s="36" t="s">
        <v>650</v>
      </c>
      <c r="K343" s="36">
        <v>15</v>
      </c>
      <c r="L343" s="71" t="s">
        <v>76</v>
      </c>
      <c r="M343" s="45"/>
      <c r="N343" s="38" t="s">
        <v>344</v>
      </c>
      <c r="O343" s="36" t="s">
        <v>910</v>
      </c>
    </row>
    <row r="344" spans="1:15" ht="35.25" hidden="1" customHeight="1" x14ac:dyDescent="0.25">
      <c r="A344" s="180"/>
      <c r="B344" s="35" t="s">
        <v>537</v>
      </c>
      <c r="C344" s="35" t="s">
        <v>1116</v>
      </c>
      <c r="D344" s="36" t="s">
        <v>14</v>
      </c>
      <c r="E344" s="35" t="s">
        <v>648</v>
      </c>
      <c r="F344" s="35"/>
      <c r="G344" s="35"/>
      <c r="H344" s="35"/>
      <c r="I344" s="35" t="s">
        <v>655</v>
      </c>
      <c r="J344" s="36" t="s">
        <v>650</v>
      </c>
      <c r="K344" s="36">
        <v>2</v>
      </c>
      <c r="L344" s="71" t="s">
        <v>76</v>
      </c>
      <c r="M344" s="45"/>
      <c r="N344" s="38" t="s">
        <v>344</v>
      </c>
      <c r="O344" s="36" t="s">
        <v>910</v>
      </c>
    </row>
    <row r="345" spans="1:15" ht="35.25" hidden="1" customHeight="1" x14ac:dyDescent="0.25">
      <c r="A345" s="180"/>
      <c r="B345" s="35" t="s">
        <v>537</v>
      </c>
      <c r="C345" s="35" t="s">
        <v>1116</v>
      </c>
      <c r="D345" s="36" t="s">
        <v>14</v>
      </c>
      <c r="E345" s="35" t="s">
        <v>648</v>
      </c>
      <c r="F345" s="35"/>
      <c r="G345" s="35"/>
      <c r="H345" s="35"/>
      <c r="I345" s="35" t="s">
        <v>656</v>
      </c>
      <c r="J345" s="36" t="s">
        <v>650</v>
      </c>
      <c r="K345" s="36">
        <v>1</v>
      </c>
      <c r="L345" s="71" t="s">
        <v>76</v>
      </c>
      <c r="M345" s="45"/>
      <c r="N345" s="38" t="s">
        <v>344</v>
      </c>
      <c r="O345" s="36" t="s">
        <v>910</v>
      </c>
    </row>
    <row r="346" spans="1:15" ht="35.25" hidden="1" customHeight="1" x14ac:dyDescent="0.25">
      <c r="A346" s="180"/>
      <c r="B346" s="35" t="s">
        <v>537</v>
      </c>
      <c r="C346" s="35" t="s">
        <v>1116</v>
      </c>
      <c r="D346" s="36" t="s">
        <v>14</v>
      </c>
      <c r="E346" s="35" t="s">
        <v>648</v>
      </c>
      <c r="F346" s="35"/>
      <c r="G346" s="35"/>
      <c r="H346" s="35"/>
      <c r="I346" s="35" t="s">
        <v>657</v>
      </c>
      <c r="J346" s="36" t="s">
        <v>650</v>
      </c>
      <c r="K346" s="36">
        <v>32</v>
      </c>
      <c r="L346" s="71" t="s">
        <v>76</v>
      </c>
      <c r="M346" s="45"/>
      <c r="N346" s="38" t="s">
        <v>344</v>
      </c>
      <c r="O346" s="36" t="s">
        <v>910</v>
      </c>
    </row>
    <row r="347" spans="1:15" ht="35.25" hidden="1" customHeight="1" x14ac:dyDescent="0.25">
      <c r="A347" s="180"/>
      <c r="B347" s="35" t="s">
        <v>537</v>
      </c>
      <c r="C347" s="35" t="s">
        <v>1116</v>
      </c>
      <c r="D347" s="36" t="s">
        <v>14</v>
      </c>
      <c r="E347" s="35" t="s">
        <v>648</v>
      </c>
      <c r="F347" s="35"/>
      <c r="G347" s="35"/>
      <c r="H347" s="35"/>
      <c r="I347" s="35" t="s">
        <v>658</v>
      </c>
      <c r="J347" s="36" t="s">
        <v>650</v>
      </c>
      <c r="K347" s="36">
        <v>3</v>
      </c>
      <c r="L347" s="71" t="s">
        <v>76</v>
      </c>
      <c r="M347" s="45"/>
      <c r="N347" s="38" t="s">
        <v>344</v>
      </c>
      <c r="O347" s="36" t="s">
        <v>910</v>
      </c>
    </row>
    <row r="348" spans="1:15" ht="35.25" hidden="1" customHeight="1" x14ac:dyDescent="0.25">
      <c r="A348" s="180"/>
      <c r="B348" s="35" t="s">
        <v>537</v>
      </c>
      <c r="C348" s="35" t="s">
        <v>1116</v>
      </c>
      <c r="D348" s="36" t="s">
        <v>14</v>
      </c>
      <c r="E348" s="35" t="s">
        <v>648</v>
      </c>
      <c r="F348" s="35"/>
      <c r="G348" s="35"/>
      <c r="H348" s="35"/>
      <c r="I348" s="35" t="s">
        <v>659</v>
      </c>
      <c r="J348" s="36" t="s">
        <v>650</v>
      </c>
      <c r="K348" s="36">
        <v>5</v>
      </c>
      <c r="L348" s="71" t="s">
        <v>76</v>
      </c>
      <c r="M348" s="45"/>
      <c r="N348" s="38" t="s">
        <v>344</v>
      </c>
      <c r="O348" s="36" t="s">
        <v>910</v>
      </c>
    </row>
    <row r="349" spans="1:15" ht="35.25" hidden="1" customHeight="1" x14ac:dyDescent="0.25">
      <c r="A349" s="180"/>
      <c r="B349" s="35" t="s">
        <v>537</v>
      </c>
      <c r="C349" s="35" t="s">
        <v>1116</v>
      </c>
      <c r="D349" s="36" t="s">
        <v>14</v>
      </c>
      <c r="E349" s="35" t="s">
        <v>648</v>
      </c>
      <c r="F349" s="35"/>
      <c r="G349" s="35"/>
      <c r="H349" s="35"/>
      <c r="I349" s="35" t="s">
        <v>660</v>
      </c>
      <c r="J349" s="36" t="s">
        <v>650</v>
      </c>
      <c r="K349" s="36">
        <v>4</v>
      </c>
      <c r="L349" s="71" t="s">
        <v>76</v>
      </c>
      <c r="M349" s="45"/>
      <c r="N349" s="38" t="s">
        <v>344</v>
      </c>
      <c r="O349" s="36" t="s">
        <v>910</v>
      </c>
    </row>
    <row r="350" spans="1:15" ht="35.25" hidden="1" customHeight="1" x14ac:dyDescent="0.25">
      <c r="A350" s="180"/>
      <c r="B350" s="35" t="s">
        <v>537</v>
      </c>
      <c r="C350" s="35" t="s">
        <v>1116</v>
      </c>
      <c r="D350" s="36" t="s">
        <v>14</v>
      </c>
      <c r="E350" s="35" t="s">
        <v>648</v>
      </c>
      <c r="F350" s="35"/>
      <c r="G350" s="35"/>
      <c r="H350" s="35"/>
      <c r="I350" s="35" t="s">
        <v>661</v>
      </c>
      <c r="J350" s="36" t="s">
        <v>650</v>
      </c>
      <c r="K350" s="36">
        <v>1</v>
      </c>
      <c r="L350" s="71" t="s">
        <v>76</v>
      </c>
      <c r="M350" s="45"/>
      <c r="N350" s="38" t="s">
        <v>344</v>
      </c>
      <c r="O350" s="36" t="s">
        <v>910</v>
      </c>
    </row>
    <row r="351" spans="1:15" ht="35.25" hidden="1" customHeight="1" x14ac:dyDescent="0.25">
      <c r="A351" s="180"/>
      <c r="B351" s="35" t="s">
        <v>537</v>
      </c>
      <c r="C351" s="35" t="s">
        <v>1116</v>
      </c>
      <c r="D351" s="36" t="s">
        <v>14</v>
      </c>
      <c r="E351" s="35" t="s">
        <v>648</v>
      </c>
      <c r="F351" s="35"/>
      <c r="G351" s="35"/>
      <c r="H351" s="35"/>
      <c r="I351" s="35" t="s">
        <v>662</v>
      </c>
      <c r="J351" s="36" t="s">
        <v>650</v>
      </c>
      <c r="K351" s="36">
        <v>3</v>
      </c>
      <c r="L351" s="71" t="s">
        <v>76</v>
      </c>
      <c r="M351" s="45"/>
      <c r="N351" s="38" t="s">
        <v>344</v>
      </c>
      <c r="O351" s="36" t="s">
        <v>910</v>
      </c>
    </row>
    <row r="352" spans="1:15" ht="35.25" hidden="1" customHeight="1" x14ac:dyDescent="0.25">
      <c r="A352" s="180"/>
      <c r="B352" s="35" t="s">
        <v>537</v>
      </c>
      <c r="C352" s="35" t="s">
        <v>1116</v>
      </c>
      <c r="D352" s="36" t="s">
        <v>14</v>
      </c>
      <c r="E352" s="35" t="s">
        <v>648</v>
      </c>
      <c r="F352" s="35"/>
      <c r="G352" s="35"/>
      <c r="H352" s="35"/>
      <c r="I352" s="35" t="s">
        <v>663</v>
      </c>
      <c r="J352" s="36" t="s">
        <v>650</v>
      </c>
      <c r="K352" s="36">
        <v>6</v>
      </c>
      <c r="L352" s="71" t="s">
        <v>76</v>
      </c>
      <c r="M352" s="45"/>
      <c r="N352" s="38" t="s">
        <v>344</v>
      </c>
      <c r="O352" s="36" t="s">
        <v>910</v>
      </c>
    </row>
    <row r="353" spans="1:15" ht="35.25" hidden="1" customHeight="1" x14ac:dyDescent="0.25">
      <c r="A353" s="180"/>
      <c r="B353" s="35" t="s">
        <v>537</v>
      </c>
      <c r="C353" s="35" t="s">
        <v>1116</v>
      </c>
      <c r="D353" s="36" t="s">
        <v>14</v>
      </c>
      <c r="E353" s="35" t="s">
        <v>648</v>
      </c>
      <c r="F353" s="35"/>
      <c r="G353" s="35"/>
      <c r="H353" s="35"/>
      <c r="I353" s="35" t="s">
        <v>664</v>
      </c>
      <c r="J353" s="36" t="s">
        <v>650</v>
      </c>
      <c r="K353" s="36">
        <v>7</v>
      </c>
      <c r="L353" s="71" t="s">
        <v>76</v>
      </c>
      <c r="M353" s="45"/>
      <c r="N353" s="38" t="s">
        <v>344</v>
      </c>
      <c r="O353" s="36" t="s">
        <v>910</v>
      </c>
    </row>
    <row r="354" spans="1:15" ht="35.25" hidden="1" customHeight="1" x14ac:dyDescent="0.25">
      <c r="A354" s="180"/>
      <c r="B354" s="35" t="s">
        <v>537</v>
      </c>
      <c r="C354" s="35" t="s">
        <v>1116</v>
      </c>
      <c r="D354" s="36" t="s">
        <v>14</v>
      </c>
      <c r="E354" s="35" t="s">
        <v>648</v>
      </c>
      <c r="F354" s="35"/>
      <c r="G354" s="35"/>
      <c r="H354" s="35"/>
      <c r="I354" s="35" t="s">
        <v>665</v>
      </c>
      <c r="J354" s="36" t="s">
        <v>650</v>
      </c>
      <c r="K354" s="36">
        <v>7</v>
      </c>
      <c r="L354" s="71" t="s">
        <v>76</v>
      </c>
      <c r="M354" s="45"/>
      <c r="N354" s="38" t="s">
        <v>344</v>
      </c>
      <c r="O354" s="36" t="s">
        <v>910</v>
      </c>
    </row>
    <row r="355" spans="1:15" ht="35.25" hidden="1" customHeight="1" x14ac:dyDescent="0.25">
      <c r="A355" s="180"/>
      <c r="B355" s="35" t="s">
        <v>537</v>
      </c>
      <c r="C355" s="35" t="s">
        <v>1116</v>
      </c>
      <c r="D355" s="36" t="s">
        <v>14</v>
      </c>
      <c r="E355" s="35" t="s">
        <v>648</v>
      </c>
      <c r="F355" s="35"/>
      <c r="G355" s="35"/>
      <c r="H355" s="35"/>
      <c r="I355" s="35" t="s">
        <v>666</v>
      </c>
      <c r="J355" s="36" t="s">
        <v>650</v>
      </c>
      <c r="K355" s="36">
        <v>3</v>
      </c>
      <c r="L355" s="71" t="s">
        <v>76</v>
      </c>
      <c r="M355" s="45"/>
      <c r="N355" s="38" t="s">
        <v>344</v>
      </c>
      <c r="O355" s="36" t="s">
        <v>910</v>
      </c>
    </row>
    <row r="356" spans="1:15" ht="35.25" hidden="1" customHeight="1" x14ac:dyDescent="0.25">
      <c r="A356" s="180"/>
      <c r="B356" s="35" t="s">
        <v>537</v>
      </c>
      <c r="C356" s="35" t="s">
        <v>1116</v>
      </c>
      <c r="D356" s="36" t="s">
        <v>14</v>
      </c>
      <c r="E356" s="35" t="s">
        <v>648</v>
      </c>
      <c r="F356" s="35"/>
      <c r="G356" s="35"/>
      <c r="H356" s="35"/>
      <c r="I356" s="35" t="s">
        <v>667</v>
      </c>
      <c r="J356" s="36" t="s">
        <v>650</v>
      </c>
      <c r="K356" s="36">
        <v>4</v>
      </c>
      <c r="L356" s="71" t="s">
        <v>76</v>
      </c>
      <c r="M356" s="45"/>
      <c r="N356" s="38" t="s">
        <v>344</v>
      </c>
      <c r="O356" s="36" t="s">
        <v>910</v>
      </c>
    </row>
    <row r="357" spans="1:15" ht="35.25" hidden="1" customHeight="1" x14ac:dyDescent="0.25">
      <c r="A357" s="180"/>
      <c r="B357" s="35" t="s">
        <v>537</v>
      </c>
      <c r="C357" s="35" t="s">
        <v>1116</v>
      </c>
      <c r="D357" s="36" t="s">
        <v>14</v>
      </c>
      <c r="E357" s="35" t="s">
        <v>648</v>
      </c>
      <c r="F357" s="35"/>
      <c r="G357" s="35"/>
      <c r="H357" s="35"/>
      <c r="I357" s="35" t="s">
        <v>668</v>
      </c>
      <c r="J357" s="36" t="s">
        <v>650</v>
      </c>
      <c r="K357" s="36">
        <v>1</v>
      </c>
      <c r="L357" s="71" t="s">
        <v>76</v>
      </c>
      <c r="M357" s="45"/>
      <c r="N357" s="38" t="s">
        <v>344</v>
      </c>
      <c r="O357" s="36" t="s">
        <v>910</v>
      </c>
    </row>
    <row r="358" spans="1:15" ht="35.25" hidden="1" customHeight="1" x14ac:dyDescent="0.25">
      <c r="A358" s="180"/>
      <c r="B358" s="35" t="s">
        <v>537</v>
      </c>
      <c r="C358" s="35" t="s">
        <v>1116</v>
      </c>
      <c r="D358" s="36" t="s">
        <v>14</v>
      </c>
      <c r="E358" s="35" t="s">
        <v>648</v>
      </c>
      <c r="F358" s="35"/>
      <c r="G358" s="35"/>
      <c r="H358" s="35"/>
      <c r="I358" s="35" t="s">
        <v>669</v>
      </c>
      <c r="J358" s="36" t="s">
        <v>650</v>
      </c>
      <c r="K358" s="36">
        <v>2</v>
      </c>
      <c r="L358" s="71" t="s">
        <v>76</v>
      </c>
      <c r="M358" s="45"/>
      <c r="N358" s="38" t="s">
        <v>344</v>
      </c>
      <c r="O358" s="36" t="s">
        <v>910</v>
      </c>
    </row>
    <row r="359" spans="1:15" ht="35.25" hidden="1" customHeight="1" x14ac:dyDescent="0.25">
      <c r="A359" s="180"/>
      <c r="B359" s="35" t="s">
        <v>537</v>
      </c>
      <c r="C359" s="35" t="s">
        <v>1116</v>
      </c>
      <c r="D359" s="36" t="s">
        <v>14</v>
      </c>
      <c r="E359" s="35" t="s">
        <v>648</v>
      </c>
      <c r="F359" s="35"/>
      <c r="G359" s="35"/>
      <c r="H359" s="35"/>
      <c r="I359" s="35" t="s">
        <v>670</v>
      </c>
      <c r="J359" s="36" t="s">
        <v>650</v>
      </c>
      <c r="K359" s="36">
        <v>1</v>
      </c>
      <c r="L359" s="71" t="s">
        <v>76</v>
      </c>
      <c r="M359" s="45"/>
      <c r="N359" s="38" t="s">
        <v>344</v>
      </c>
      <c r="O359" s="36" t="s">
        <v>910</v>
      </c>
    </row>
    <row r="360" spans="1:15" ht="35.25" customHeight="1" x14ac:dyDescent="0.25">
      <c r="A360" s="73">
        <v>1</v>
      </c>
      <c r="B360" s="83" t="s">
        <v>537</v>
      </c>
      <c r="C360" s="83" t="s">
        <v>1116</v>
      </c>
      <c r="D360" s="84" t="s">
        <v>14</v>
      </c>
      <c r="E360" s="83" t="s">
        <v>583</v>
      </c>
      <c r="F360" s="83"/>
      <c r="G360" s="83"/>
      <c r="H360" s="83"/>
      <c r="I360" s="83" t="s">
        <v>584</v>
      </c>
      <c r="J360" s="84" t="s">
        <v>585</v>
      </c>
      <c r="K360" s="84">
        <v>1</v>
      </c>
      <c r="L360" s="85" t="s">
        <v>76</v>
      </c>
      <c r="M360" s="86" t="s">
        <v>80</v>
      </c>
      <c r="N360" s="87" t="s">
        <v>339</v>
      </c>
      <c r="O360" s="84" t="s">
        <v>910</v>
      </c>
    </row>
    <row r="361" spans="1:15" ht="35.25" hidden="1" customHeight="1" x14ac:dyDescent="0.25">
      <c r="A361" s="180"/>
      <c r="B361" s="35" t="s">
        <v>537</v>
      </c>
      <c r="C361" s="35" t="s">
        <v>1116</v>
      </c>
      <c r="D361" s="36" t="s">
        <v>14</v>
      </c>
      <c r="E361" s="35" t="s">
        <v>546</v>
      </c>
      <c r="F361" s="35"/>
      <c r="G361" s="35"/>
      <c r="H361" s="35"/>
      <c r="I361" s="35" t="s">
        <v>673</v>
      </c>
      <c r="J361" s="36" t="s">
        <v>674</v>
      </c>
      <c r="K361" s="36">
        <v>206</v>
      </c>
      <c r="L361" s="71">
        <v>13941747</v>
      </c>
      <c r="M361" s="45"/>
      <c r="N361" s="38" t="s">
        <v>339</v>
      </c>
      <c r="O361" s="36" t="s">
        <v>910</v>
      </c>
    </row>
    <row r="362" spans="1:15" ht="35.25" hidden="1" customHeight="1" x14ac:dyDescent="0.25">
      <c r="A362" s="180"/>
      <c r="B362" s="35" t="s">
        <v>537</v>
      </c>
      <c r="C362" s="35" t="s">
        <v>1116</v>
      </c>
      <c r="D362" s="36" t="s">
        <v>14</v>
      </c>
      <c r="E362" s="35" t="s">
        <v>675</v>
      </c>
      <c r="F362" s="35"/>
      <c r="G362" s="35"/>
      <c r="H362" s="35"/>
      <c r="I362" s="35" t="s">
        <v>676</v>
      </c>
      <c r="J362" s="36" t="s">
        <v>634</v>
      </c>
      <c r="K362" s="36"/>
      <c r="L362" s="71">
        <v>39750000</v>
      </c>
      <c r="M362" s="45"/>
      <c r="N362" s="38" t="s">
        <v>339</v>
      </c>
      <c r="O362" s="36" t="s">
        <v>910</v>
      </c>
    </row>
    <row r="363" spans="1:15" ht="35.25" customHeight="1" x14ac:dyDescent="0.25">
      <c r="A363" s="73">
        <v>1</v>
      </c>
      <c r="B363" s="83" t="s">
        <v>537</v>
      </c>
      <c r="C363" s="83" t="s">
        <v>1116</v>
      </c>
      <c r="D363" s="84" t="s">
        <v>14</v>
      </c>
      <c r="E363" s="83" t="s">
        <v>583</v>
      </c>
      <c r="F363" s="83"/>
      <c r="G363" s="83"/>
      <c r="H363" s="83"/>
      <c r="I363" s="83" t="s">
        <v>586</v>
      </c>
      <c r="J363" s="84" t="s">
        <v>585</v>
      </c>
      <c r="K363" s="84">
        <v>2</v>
      </c>
      <c r="L363" s="85" t="s">
        <v>76</v>
      </c>
      <c r="M363" s="86" t="s">
        <v>80</v>
      </c>
      <c r="N363" s="87" t="s">
        <v>339</v>
      </c>
      <c r="O363" s="84" t="s">
        <v>910</v>
      </c>
    </row>
    <row r="364" spans="1:15" ht="35.25" customHeight="1" x14ac:dyDescent="0.25">
      <c r="A364" s="73">
        <v>1</v>
      </c>
      <c r="B364" s="83" t="s">
        <v>537</v>
      </c>
      <c r="C364" s="83" t="s">
        <v>1116</v>
      </c>
      <c r="D364" s="84" t="s">
        <v>14</v>
      </c>
      <c r="E364" s="83" t="s">
        <v>588</v>
      </c>
      <c r="F364" s="83"/>
      <c r="G364" s="83"/>
      <c r="H364" s="83"/>
      <c r="I364" s="83" t="s">
        <v>589</v>
      </c>
      <c r="J364" s="84" t="s">
        <v>590</v>
      </c>
      <c r="K364" s="84">
        <v>3</v>
      </c>
      <c r="L364" s="85">
        <v>18000000</v>
      </c>
      <c r="M364" s="86" t="s">
        <v>80</v>
      </c>
      <c r="N364" s="87" t="s">
        <v>339</v>
      </c>
      <c r="O364" s="84" t="s">
        <v>910</v>
      </c>
    </row>
    <row r="365" spans="1:15" ht="35.25" customHeight="1" x14ac:dyDescent="0.25">
      <c r="A365" s="73">
        <v>1</v>
      </c>
      <c r="B365" s="83" t="s">
        <v>537</v>
      </c>
      <c r="C365" s="83" t="s">
        <v>1116</v>
      </c>
      <c r="D365" s="84" t="s">
        <v>14</v>
      </c>
      <c r="E365" s="83" t="s">
        <v>588</v>
      </c>
      <c r="F365" s="83"/>
      <c r="G365" s="83"/>
      <c r="H365" s="83"/>
      <c r="I365" s="83" t="s">
        <v>591</v>
      </c>
      <c r="J365" s="84" t="s">
        <v>590</v>
      </c>
      <c r="K365" s="84">
        <v>1</v>
      </c>
      <c r="L365" s="85">
        <v>6000000</v>
      </c>
      <c r="M365" s="86" t="s">
        <v>80</v>
      </c>
      <c r="N365" s="87" t="s">
        <v>339</v>
      </c>
      <c r="O365" s="84" t="s">
        <v>910</v>
      </c>
    </row>
    <row r="366" spans="1:15" ht="35.25" customHeight="1" x14ac:dyDescent="0.25">
      <c r="A366" s="73">
        <v>1</v>
      </c>
      <c r="B366" s="83" t="s">
        <v>537</v>
      </c>
      <c r="C366" s="83" t="s">
        <v>1116</v>
      </c>
      <c r="D366" s="84" t="s">
        <v>14</v>
      </c>
      <c r="E366" s="83" t="s">
        <v>588</v>
      </c>
      <c r="F366" s="83"/>
      <c r="G366" s="83"/>
      <c r="H366" s="83"/>
      <c r="I366" s="83" t="s">
        <v>592</v>
      </c>
      <c r="J366" s="84" t="s">
        <v>590</v>
      </c>
      <c r="K366" s="84">
        <v>1</v>
      </c>
      <c r="L366" s="85">
        <v>6000000</v>
      </c>
      <c r="M366" s="86" t="s">
        <v>80</v>
      </c>
      <c r="N366" s="87" t="s">
        <v>339</v>
      </c>
      <c r="O366" s="84" t="s">
        <v>910</v>
      </c>
    </row>
    <row r="367" spans="1:15" ht="35.25" customHeight="1" x14ac:dyDescent="0.25">
      <c r="A367" s="73">
        <v>1</v>
      </c>
      <c r="B367" s="83" t="s">
        <v>537</v>
      </c>
      <c r="C367" s="83" t="s">
        <v>1116</v>
      </c>
      <c r="D367" s="84" t="s">
        <v>14</v>
      </c>
      <c r="E367" s="83" t="s">
        <v>588</v>
      </c>
      <c r="F367" s="83"/>
      <c r="G367" s="83"/>
      <c r="H367" s="83"/>
      <c r="I367" s="83" t="s">
        <v>593</v>
      </c>
      <c r="J367" s="84" t="s">
        <v>590</v>
      </c>
      <c r="K367" s="84">
        <v>1</v>
      </c>
      <c r="L367" s="85">
        <v>6000000</v>
      </c>
      <c r="M367" s="86" t="s">
        <v>80</v>
      </c>
      <c r="N367" s="87" t="s">
        <v>339</v>
      </c>
      <c r="O367" s="84" t="s">
        <v>910</v>
      </c>
    </row>
    <row r="368" spans="1:15" ht="35.25" customHeight="1" x14ac:dyDescent="0.25">
      <c r="A368" s="20">
        <v>15</v>
      </c>
      <c r="B368" s="76" t="s">
        <v>537</v>
      </c>
      <c r="C368" s="76" t="s">
        <v>1116</v>
      </c>
      <c r="D368" s="75" t="s">
        <v>14</v>
      </c>
      <c r="E368" s="76" t="s">
        <v>605</v>
      </c>
      <c r="F368" s="75" t="s">
        <v>949</v>
      </c>
      <c r="G368" s="75">
        <f>K368</f>
        <v>8576</v>
      </c>
      <c r="H368" s="75" t="s">
        <v>672</v>
      </c>
      <c r="I368" s="76" t="s">
        <v>606</v>
      </c>
      <c r="J368" s="75" t="s">
        <v>607</v>
      </c>
      <c r="K368" s="75">
        <v>8576</v>
      </c>
      <c r="L368" s="78">
        <v>42880000</v>
      </c>
      <c r="M368" s="99" t="s">
        <v>80</v>
      </c>
      <c r="N368" s="80" t="s">
        <v>339</v>
      </c>
      <c r="O368" s="75" t="s">
        <v>967</v>
      </c>
    </row>
    <row r="369" spans="1:15" ht="35.25" customHeight="1" x14ac:dyDescent="0.25">
      <c r="A369" s="283">
        <v>15</v>
      </c>
      <c r="B369" s="76" t="s">
        <v>537</v>
      </c>
      <c r="C369" s="76" t="s">
        <v>1116</v>
      </c>
      <c r="D369" s="75" t="s">
        <v>14</v>
      </c>
      <c r="E369" s="76" t="s">
        <v>605</v>
      </c>
      <c r="F369" s="75" t="s">
        <v>949</v>
      </c>
      <c r="G369" s="75">
        <f>K369</f>
        <v>1344</v>
      </c>
      <c r="H369" s="75" t="s">
        <v>488</v>
      </c>
      <c r="I369" s="76" t="s">
        <v>608</v>
      </c>
      <c r="J369" s="75" t="s">
        <v>609</v>
      </c>
      <c r="K369" s="75">
        <v>1344</v>
      </c>
      <c r="L369" s="78">
        <v>12096000</v>
      </c>
      <c r="M369" s="99" t="s">
        <v>80</v>
      </c>
      <c r="N369" s="80" t="s">
        <v>339</v>
      </c>
      <c r="O369" s="75" t="s">
        <v>967</v>
      </c>
    </row>
    <row r="370" spans="1:15" ht="35.25" customHeight="1" x14ac:dyDescent="0.25">
      <c r="A370" s="283">
        <v>15</v>
      </c>
      <c r="B370" s="76" t="s">
        <v>537</v>
      </c>
      <c r="C370" s="76" t="s">
        <v>1116</v>
      </c>
      <c r="D370" s="75" t="s">
        <v>14</v>
      </c>
      <c r="E370" s="76" t="s">
        <v>610</v>
      </c>
      <c r="F370" s="75" t="s">
        <v>977</v>
      </c>
      <c r="G370" s="75">
        <f>K370*4</f>
        <v>6560</v>
      </c>
      <c r="H370" s="75" t="s">
        <v>672</v>
      </c>
      <c r="I370" s="76" t="s">
        <v>611</v>
      </c>
      <c r="J370" s="75" t="s">
        <v>612</v>
      </c>
      <c r="K370" s="75">
        <v>1640</v>
      </c>
      <c r="L370" s="78">
        <v>2952000</v>
      </c>
      <c r="M370" s="99" t="s">
        <v>80</v>
      </c>
      <c r="N370" s="80" t="s">
        <v>339</v>
      </c>
      <c r="O370" s="75" t="s">
        <v>967</v>
      </c>
    </row>
    <row r="371" spans="1:15" ht="35.25" customHeight="1" x14ac:dyDescent="0.25">
      <c r="A371" s="20">
        <v>15</v>
      </c>
      <c r="B371" s="76" t="s">
        <v>537</v>
      </c>
      <c r="C371" s="76" t="s">
        <v>1116</v>
      </c>
      <c r="D371" s="75" t="s">
        <v>14</v>
      </c>
      <c r="E371" s="76" t="s">
        <v>613</v>
      </c>
      <c r="F371" s="75" t="s">
        <v>979</v>
      </c>
      <c r="G371" s="75">
        <f>K371</f>
        <v>5000</v>
      </c>
      <c r="H371" s="116" t="s">
        <v>997</v>
      </c>
      <c r="I371" s="76" t="s">
        <v>614</v>
      </c>
      <c r="J371" s="75" t="s">
        <v>615</v>
      </c>
      <c r="K371" s="75">
        <v>5000</v>
      </c>
      <c r="L371" s="78">
        <v>50000000</v>
      </c>
      <c r="M371" s="99" t="s">
        <v>80</v>
      </c>
      <c r="N371" s="80" t="s">
        <v>339</v>
      </c>
      <c r="O371" s="75" t="s">
        <v>967</v>
      </c>
    </row>
    <row r="372" spans="1:15" ht="35.25" customHeight="1" x14ac:dyDescent="0.25">
      <c r="A372" s="20">
        <v>15</v>
      </c>
      <c r="B372" s="76" t="s">
        <v>537</v>
      </c>
      <c r="C372" s="76" t="s">
        <v>1116</v>
      </c>
      <c r="D372" s="75" t="s">
        <v>14</v>
      </c>
      <c r="E372" s="76" t="s">
        <v>613</v>
      </c>
      <c r="F372" s="75" t="s">
        <v>979</v>
      </c>
      <c r="G372" s="75">
        <f>K372*100</f>
        <v>26800</v>
      </c>
      <c r="H372" s="75" t="s">
        <v>488</v>
      </c>
      <c r="I372" s="76" t="s">
        <v>616</v>
      </c>
      <c r="J372" s="75" t="s">
        <v>617</v>
      </c>
      <c r="K372" s="75">
        <v>268</v>
      </c>
      <c r="L372" s="78">
        <v>750400</v>
      </c>
      <c r="M372" s="99" t="s">
        <v>80</v>
      </c>
      <c r="N372" s="80" t="s">
        <v>339</v>
      </c>
      <c r="O372" s="75" t="s">
        <v>967</v>
      </c>
    </row>
    <row r="373" spans="1:15" ht="35.25" customHeight="1" x14ac:dyDescent="0.25">
      <c r="A373" s="283">
        <v>15</v>
      </c>
      <c r="B373" s="76" t="s">
        <v>537</v>
      </c>
      <c r="C373" s="76" t="s">
        <v>1116</v>
      </c>
      <c r="D373" s="75" t="s">
        <v>14</v>
      </c>
      <c r="E373" s="76" t="s">
        <v>613</v>
      </c>
      <c r="F373" s="75" t="s">
        <v>984</v>
      </c>
      <c r="G373" s="75">
        <f>K373*40</f>
        <v>15360</v>
      </c>
      <c r="H373" s="75" t="s">
        <v>488</v>
      </c>
      <c r="I373" s="76" t="s">
        <v>618</v>
      </c>
      <c r="J373" s="75" t="s">
        <v>619</v>
      </c>
      <c r="K373" s="75">
        <v>384</v>
      </c>
      <c r="L373" s="78">
        <v>53760000</v>
      </c>
      <c r="M373" s="99" t="s">
        <v>80</v>
      </c>
      <c r="N373" s="80" t="s">
        <v>339</v>
      </c>
      <c r="O373" s="75" t="s">
        <v>967</v>
      </c>
    </row>
    <row r="374" spans="1:15" ht="35.25" customHeight="1" x14ac:dyDescent="0.25">
      <c r="A374" s="20">
        <v>15</v>
      </c>
      <c r="B374" s="76" t="s">
        <v>537</v>
      </c>
      <c r="C374" s="76" t="s">
        <v>1116</v>
      </c>
      <c r="D374" s="75" t="s">
        <v>14</v>
      </c>
      <c r="E374" s="76" t="s">
        <v>613</v>
      </c>
      <c r="F374" s="75" t="s">
        <v>972</v>
      </c>
      <c r="G374" s="75">
        <f>K374*50</f>
        <v>17600</v>
      </c>
      <c r="H374" s="75" t="s">
        <v>488</v>
      </c>
      <c r="I374" s="76" t="s">
        <v>620</v>
      </c>
      <c r="J374" s="75" t="s">
        <v>621</v>
      </c>
      <c r="K374" s="75">
        <v>352</v>
      </c>
      <c r="L374" s="78">
        <v>9152000</v>
      </c>
      <c r="M374" s="99" t="s">
        <v>80</v>
      </c>
      <c r="N374" s="80" t="s">
        <v>339</v>
      </c>
      <c r="O374" s="75" t="s">
        <v>967</v>
      </c>
    </row>
    <row r="375" spans="1:15" ht="35.25" customHeight="1" x14ac:dyDescent="0.25">
      <c r="A375" s="20">
        <v>15</v>
      </c>
      <c r="B375" s="76" t="s">
        <v>537</v>
      </c>
      <c r="C375" s="76" t="s">
        <v>1116</v>
      </c>
      <c r="D375" s="75" t="s">
        <v>14</v>
      </c>
      <c r="E375" s="76" t="s">
        <v>613</v>
      </c>
      <c r="F375" s="75" t="s">
        <v>972</v>
      </c>
      <c r="G375" s="75">
        <f>K375*20</f>
        <v>14640</v>
      </c>
      <c r="H375" s="75" t="s">
        <v>488</v>
      </c>
      <c r="I375" s="76" t="s">
        <v>52</v>
      </c>
      <c r="J375" s="75" t="s">
        <v>622</v>
      </c>
      <c r="K375" s="75">
        <v>732</v>
      </c>
      <c r="L375" s="78">
        <v>5636400</v>
      </c>
      <c r="M375" s="99" t="s">
        <v>80</v>
      </c>
      <c r="N375" s="80" t="s">
        <v>339</v>
      </c>
      <c r="O375" s="75" t="s">
        <v>967</v>
      </c>
    </row>
    <row r="376" spans="1:15" ht="35.25" customHeight="1" x14ac:dyDescent="0.25">
      <c r="A376" s="20">
        <v>15</v>
      </c>
      <c r="B376" s="76" t="s">
        <v>537</v>
      </c>
      <c r="C376" s="76" t="s">
        <v>1116</v>
      </c>
      <c r="D376" s="75" t="s">
        <v>14</v>
      </c>
      <c r="E376" s="76" t="s">
        <v>613</v>
      </c>
      <c r="F376" s="75" t="s">
        <v>979</v>
      </c>
      <c r="G376" s="75">
        <f>K376</f>
        <v>14532</v>
      </c>
      <c r="H376" s="75" t="s">
        <v>488</v>
      </c>
      <c r="I376" s="76" t="s">
        <v>623</v>
      </c>
      <c r="J376" s="75" t="s">
        <v>17</v>
      </c>
      <c r="K376" s="75">
        <v>14532</v>
      </c>
      <c r="L376" s="78">
        <v>50862000</v>
      </c>
      <c r="M376" s="99" t="s">
        <v>80</v>
      </c>
      <c r="N376" s="80" t="s">
        <v>339</v>
      </c>
      <c r="O376" s="75" t="s">
        <v>967</v>
      </c>
    </row>
    <row r="377" spans="1:15" ht="35.25" customHeight="1" x14ac:dyDescent="0.25">
      <c r="A377" s="73">
        <v>22</v>
      </c>
      <c r="B377" s="76" t="s">
        <v>537</v>
      </c>
      <c r="C377" s="75" t="s">
        <v>1116</v>
      </c>
      <c r="D377" s="75" t="s">
        <v>14</v>
      </c>
      <c r="E377" s="76" t="s">
        <v>111</v>
      </c>
      <c r="F377" s="76"/>
      <c r="G377" s="76"/>
      <c r="H377" s="76"/>
      <c r="I377" s="76" t="s">
        <v>624</v>
      </c>
      <c r="J377" s="75" t="s">
        <v>625</v>
      </c>
      <c r="K377" s="75">
        <v>16</v>
      </c>
      <c r="L377" s="78">
        <v>200000000</v>
      </c>
      <c r="M377" s="99" t="s">
        <v>80</v>
      </c>
      <c r="N377" s="80" t="s">
        <v>339</v>
      </c>
      <c r="O377" s="75" t="s">
        <v>111</v>
      </c>
    </row>
    <row r="378" spans="1:15" ht="35.25" customHeight="1" x14ac:dyDescent="0.25">
      <c r="A378" s="20">
        <v>15</v>
      </c>
      <c r="B378" s="76" t="s">
        <v>537</v>
      </c>
      <c r="C378" s="76" t="s">
        <v>1116</v>
      </c>
      <c r="D378" s="75" t="s">
        <v>14</v>
      </c>
      <c r="E378" s="76" t="s">
        <v>636</v>
      </c>
      <c r="F378" s="75" t="s">
        <v>975</v>
      </c>
      <c r="G378" s="75">
        <f>K378</f>
        <v>20540</v>
      </c>
      <c r="H378" s="75" t="s">
        <v>488</v>
      </c>
      <c r="I378" s="76" t="s">
        <v>637</v>
      </c>
      <c r="J378" s="75" t="s">
        <v>638</v>
      </c>
      <c r="K378" s="75">
        <v>20540</v>
      </c>
      <c r="L378" s="78">
        <v>4108000</v>
      </c>
      <c r="M378" s="99" t="s">
        <v>80</v>
      </c>
      <c r="N378" s="80" t="s">
        <v>339</v>
      </c>
      <c r="O378" s="75" t="s">
        <v>967</v>
      </c>
    </row>
    <row r="379" spans="1:15" ht="64.5" customHeight="1" x14ac:dyDescent="0.25">
      <c r="A379" s="20">
        <v>15</v>
      </c>
      <c r="B379" s="76" t="s">
        <v>537</v>
      </c>
      <c r="C379" s="76" t="s">
        <v>1116</v>
      </c>
      <c r="D379" s="75" t="s">
        <v>14</v>
      </c>
      <c r="E379" s="76" t="s">
        <v>644</v>
      </c>
      <c r="F379" s="75" t="s">
        <v>975</v>
      </c>
      <c r="G379" s="75">
        <f>K379</f>
        <v>1000</v>
      </c>
      <c r="H379" s="75" t="s">
        <v>488</v>
      </c>
      <c r="I379" s="76" t="s">
        <v>645</v>
      </c>
      <c r="J379" s="75" t="s">
        <v>430</v>
      </c>
      <c r="K379" s="75">
        <v>1000</v>
      </c>
      <c r="L379" s="78">
        <v>180000</v>
      </c>
      <c r="M379" s="99" t="s">
        <v>80</v>
      </c>
      <c r="N379" s="80" t="s">
        <v>339</v>
      </c>
      <c r="O379" s="75" t="s">
        <v>967</v>
      </c>
    </row>
    <row r="380" spans="1:15" ht="64.5" customHeight="1" x14ac:dyDescent="0.25">
      <c r="A380" s="20">
        <v>15</v>
      </c>
      <c r="B380" s="76" t="s">
        <v>537</v>
      </c>
      <c r="C380" s="76" t="s">
        <v>1116</v>
      </c>
      <c r="D380" s="75" t="s">
        <v>14</v>
      </c>
      <c r="E380" s="76" t="s">
        <v>562</v>
      </c>
      <c r="F380" s="75" t="s">
        <v>972</v>
      </c>
      <c r="G380" s="75">
        <f>K380*50</f>
        <v>1500</v>
      </c>
      <c r="H380" s="75" t="s">
        <v>488</v>
      </c>
      <c r="I380" s="76" t="s">
        <v>677</v>
      </c>
      <c r="J380" s="75" t="s">
        <v>678</v>
      </c>
      <c r="K380" s="75">
        <v>30</v>
      </c>
      <c r="L380" s="78">
        <v>70000</v>
      </c>
      <c r="M380" s="99" t="s">
        <v>80</v>
      </c>
      <c r="N380" s="80" t="s">
        <v>339</v>
      </c>
      <c r="O380" s="75" t="s">
        <v>967</v>
      </c>
    </row>
    <row r="381" spans="1:15" ht="64.5" customHeight="1" x14ac:dyDescent="0.25">
      <c r="A381" s="20">
        <v>15</v>
      </c>
      <c r="B381" s="76" t="s">
        <v>537</v>
      </c>
      <c r="C381" s="76" t="s">
        <v>1116</v>
      </c>
      <c r="D381" s="75" t="s">
        <v>14</v>
      </c>
      <c r="E381" s="76" t="s">
        <v>679</v>
      </c>
      <c r="F381" s="75" t="s">
        <v>200</v>
      </c>
      <c r="G381" s="75">
        <f>K381*200</f>
        <v>6000</v>
      </c>
      <c r="H381" s="75" t="s">
        <v>488</v>
      </c>
      <c r="I381" s="76" t="s">
        <v>680</v>
      </c>
      <c r="J381" s="75" t="s">
        <v>681</v>
      </c>
      <c r="K381" s="75">
        <v>30</v>
      </c>
      <c r="L381" s="78">
        <v>140000</v>
      </c>
      <c r="M381" s="99" t="s">
        <v>80</v>
      </c>
      <c r="N381" s="80" t="s">
        <v>339</v>
      </c>
      <c r="O381" s="75" t="s">
        <v>967</v>
      </c>
    </row>
    <row r="382" spans="1:15" ht="64.5" customHeight="1" x14ac:dyDescent="0.25">
      <c r="A382" s="20">
        <v>15</v>
      </c>
      <c r="B382" s="76" t="s">
        <v>537</v>
      </c>
      <c r="C382" s="76" t="s">
        <v>1116</v>
      </c>
      <c r="D382" s="75" t="s">
        <v>14</v>
      </c>
      <c r="E382" s="76" t="s">
        <v>682</v>
      </c>
      <c r="F382" s="75" t="s">
        <v>200</v>
      </c>
      <c r="G382" s="75">
        <f>K382*200</f>
        <v>6000</v>
      </c>
      <c r="H382" s="75" t="s">
        <v>488</v>
      </c>
      <c r="I382" s="76" t="s">
        <v>683</v>
      </c>
      <c r="J382" s="75" t="s">
        <v>681</v>
      </c>
      <c r="K382" s="75">
        <v>30</v>
      </c>
      <c r="L382" s="78">
        <v>140000</v>
      </c>
      <c r="M382" s="99" t="s">
        <v>80</v>
      </c>
      <c r="N382" s="80" t="s">
        <v>339</v>
      </c>
      <c r="O382" s="75" t="s">
        <v>967</v>
      </c>
    </row>
    <row r="383" spans="1:15" ht="64.5" customHeight="1" x14ac:dyDescent="0.25">
      <c r="A383" s="20">
        <v>15</v>
      </c>
      <c r="B383" s="76" t="s">
        <v>537</v>
      </c>
      <c r="C383" s="76" t="s">
        <v>1116</v>
      </c>
      <c r="D383" s="75" t="s">
        <v>14</v>
      </c>
      <c r="E383" s="76" t="s">
        <v>684</v>
      </c>
      <c r="F383" s="75" t="s">
        <v>50</v>
      </c>
      <c r="G383" s="75">
        <f>K383</f>
        <v>70</v>
      </c>
      <c r="H383" s="75" t="s">
        <v>488</v>
      </c>
      <c r="I383" s="76" t="s">
        <v>685</v>
      </c>
      <c r="J383" s="75" t="s">
        <v>17</v>
      </c>
      <c r="K383" s="75">
        <v>70</v>
      </c>
      <c r="L383" s="78">
        <v>500000</v>
      </c>
      <c r="M383" s="99" t="s">
        <v>80</v>
      </c>
      <c r="N383" s="80" t="s">
        <v>339</v>
      </c>
      <c r="O383" s="75" t="s">
        <v>967</v>
      </c>
    </row>
    <row r="384" spans="1:15" ht="64.5" customHeight="1" x14ac:dyDescent="0.25">
      <c r="A384" s="20">
        <v>15</v>
      </c>
      <c r="B384" s="76" t="s">
        <v>537</v>
      </c>
      <c r="C384" s="76" t="s">
        <v>1116</v>
      </c>
      <c r="D384" s="75" t="s">
        <v>14</v>
      </c>
      <c r="E384" s="76" t="s">
        <v>686</v>
      </c>
      <c r="F384" s="75" t="s">
        <v>973</v>
      </c>
      <c r="G384" s="75">
        <f>K384</f>
        <v>500</v>
      </c>
      <c r="H384" s="75" t="s">
        <v>488</v>
      </c>
      <c r="I384" s="76" t="s">
        <v>687</v>
      </c>
      <c r="J384" s="75" t="s">
        <v>17</v>
      </c>
      <c r="K384" s="75">
        <v>500</v>
      </c>
      <c r="L384" s="78">
        <v>2480000</v>
      </c>
      <c r="M384" s="99" t="s">
        <v>80</v>
      </c>
      <c r="N384" s="80" t="s">
        <v>339</v>
      </c>
      <c r="O384" s="75" t="s">
        <v>967</v>
      </c>
    </row>
    <row r="385" spans="1:15" ht="64.5" customHeight="1" x14ac:dyDescent="0.25">
      <c r="A385" s="20">
        <v>15</v>
      </c>
      <c r="B385" s="76" t="s">
        <v>537</v>
      </c>
      <c r="C385" s="76" t="s">
        <v>1116</v>
      </c>
      <c r="D385" s="75" t="s">
        <v>14</v>
      </c>
      <c r="E385" s="76" t="s">
        <v>688</v>
      </c>
      <c r="F385" s="75" t="s">
        <v>972</v>
      </c>
      <c r="G385" s="75">
        <f>K385*50</f>
        <v>500</v>
      </c>
      <c r="H385" s="75" t="s">
        <v>488</v>
      </c>
      <c r="I385" s="76" t="s">
        <v>689</v>
      </c>
      <c r="J385" s="75" t="s">
        <v>690</v>
      </c>
      <c r="K385" s="75">
        <v>10</v>
      </c>
      <c r="L385" s="78">
        <v>98875</v>
      </c>
      <c r="M385" s="99" t="s">
        <v>80</v>
      </c>
      <c r="N385" s="80" t="s">
        <v>339</v>
      </c>
      <c r="O385" s="75" t="s">
        <v>967</v>
      </c>
    </row>
    <row r="386" spans="1:15" ht="64.5" customHeight="1" x14ac:dyDescent="0.25">
      <c r="A386" s="20">
        <v>15</v>
      </c>
      <c r="B386" s="76" t="s">
        <v>537</v>
      </c>
      <c r="C386" s="76" t="s">
        <v>1116</v>
      </c>
      <c r="D386" s="75" t="s">
        <v>14</v>
      </c>
      <c r="E386" s="76" t="s">
        <v>52</v>
      </c>
      <c r="F386" s="75" t="s">
        <v>972</v>
      </c>
      <c r="G386" s="75">
        <f>K386</f>
        <v>250</v>
      </c>
      <c r="H386" s="75" t="s">
        <v>488</v>
      </c>
      <c r="I386" s="76" t="s">
        <v>691</v>
      </c>
      <c r="J386" s="75" t="s">
        <v>638</v>
      </c>
      <c r="K386" s="75">
        <v>250</v>
      </c>
      <c r="L386" s="78">
        <v>250000</v>
      </c>
      <c r="M386" s="99" t="s">
        <v>80</v>
      </c>
      <c r="N386" s="80" t="s">
        <v>339</v>
      </c>
      <c r="O386" s="75" t="s">
        <v>967</v>
      </c>
    </row>
    <row r="387" spans="1:15" ht="64.5" customHeight="1" x14ac:dyDescent="0.25">
      <c r="A387" s="20">
        <v>15</v>
      </c>
      <c r="B387" s="76" t="s">
        <v>537</v>
      </c>
      <c r="C387" s="76" t="s">
        <v>1116</v>
      </c>
      <c r="D387" s="75" t="s">
        <v>14</v>
      </c>
      <c r="E387" s="76" t="s">
        <v>692</v>
      </c>
      <c r="F387" s="75" t="s">
        <v>979</v>
      </c>
      <c r="G387" s="75">
        <f>K387</f>
        <v>30</v>
      </c>
      <c r="H387" s="75" t="s">
        <v>488</v>
      </c>
      <c r="I387" s="76" t="s">
        <v>693</v>
      </c>
      <c r="J387" s="75" t="s">
        <v>638</v>
      </c>
      <c r="K387" s="75">
        <v>30</v>
      </c>
      <c r="L387" s="78">
        <v>440000</v>
      </c>
      <c r="M387" s="99" t="s">
        <v>80</v>
      </c>
      <c r="N387" s="80" t="s">
        <v>339</v>
      </c>
      <c r="O387" s="75" t="s">
        <v>967</v>
      </c>
    </row>
    <row r="388" spans="1:15" ht="64.5" customHeight="1" x14ac:dyDescent="0.25">
      <c r="A388" s="20">
        <v>15</v>
      </c>
      <c r="B388" s="76" t="s">
        <v>537</v>
      </c>
      <c r="C388" s="76" t="s">
        <v>1116</v>
      </c>
      <c r="D388" s="75" t="s">
        <v>14</v>
      </c>
      <c r="E388" s="76" t="s">
        <v>694</v>
      </c>
      <c r="F388" s="75" t="s">
        <v>979</v>
      </c>
      <c r="G388" s="75">
        <f>K388</f>
        <v>30</v>
      </c>
      <c r="H388" s="75" t="s">
        <v>488</v>
      </c>
      <c r="I388" s="76" t="s">
        <v>695</v>
      </c>
      <c r="J388" s="75" t="s">
        <v>638</v>
      </c>
      <c r="K388" s="75">
        <v>30</v>
      </c>
      <c r="L388" s="78">
        <v>220000</v>
      </c>
      <c r="M388" s="99" t="s">
        <v>80</v>
      </c>
      <c r="N388" s="80" t="s">
        <v>339</v>
      </c>
      <c r="O388" s="75" t="s">
        <v>967</v>
      </c>
    </row>
    <row r="389" spans="1:15" ht="64.5" customHeight="1" x14ac:dyDescent="0.25">
      <c r="A389" s="20">
        <v>15</v>
      </c>
      <c r="B389" s="76" t="s">
        <v>537</v>
      </c>
      <c r="C389" s="76" t="s">
        <v>1116</v>
      </c>
      <c r="D389" s="75" t="s">
        <v>14</v>
      </c>
      <c r="E389" s="76" t="s">
        <v>696</v>
      </c>
      <c r="F389" s="75" t="s">
        <v>987</v>
      </c>
      <c r="G389" s="75">
        <f>K389</f>
        <v>26</v>
      </c>
      <c r="H389" s="75" t="s">
        <v>488</v>
      </c>
      <c r="I389" s="76" t="s">
        <v>697</v>
      </c>
      <c r="J389" s="75" t="s">
        <v>638</v>
      </c>
      <c r="K389" s="75">
        <v>26</v>
      </c>
      <c r="L389" s="78">
        <v>1300000</v>
      </c>
      <c r="M389" s="99" t="s">
        <v>80</v>
      </c>
      <c r="N389" s="80" t="s">
        <v>339</v>
      </c>
      <c r="O389" s="75" t="s">
        <v>967</v>
      </c>
    </row>
    <row r="390" spans="1:15" ht="64.5" customHeight="1" x14ac:dyDescent="0.25">
      <c r="A390" s="20">
        <v>15</v>
      </c>
      <c r="B390" s="76" t="s">
        <v>537</v>
      </c>
      <c r="C390" s="76" t="s">
        <v>1116</v>
      </c>
      <c r="D390" s="75" t="s">
        <v>14</v>
      </c>
      <c r="E390" s="76" t="s">
        <v>127</v>
      </c>
      <c r="F390" s="75" t="s">
        <v>949</v>
      </c>
      <c r="G390" s="75">
        <f>K390</f>
        <v>40</v>
      </c>
      <c r="H390" s="75" t="s">
        <v>488</v>
      </c>
      <c r="I390" s="76" t="s">
        <v>704</v>
      </c>
      <c r="J390" s="75" t="s">
        <v>17</v>
      </c>
      <c r="K390" s="75">
        <v>40</v>
      </c>
      <c r="L390" s="78">
        <v>200000</v>
      </c>
      <c r="M390" s="99" t="s">
        <v>80</v>
      </c>
      <c r="N390" s="80" t="s">
        <v>339</v>
      </c>
      <c r="O390" s="75" t="s">
        <v>967</v>
      </c>
    </row>
    <row r="391" spans="1:15" ht="64.5" customHeight="1" x14ac:dyDescent="0.25">
      <c r="A391" s="20">
        <v>15</v>
      </c>
      <c r="B391" s="76" t="s">
        <v>537</v>
      </c>
      <c r="C391" s="76" t="s">
        <v>1116</v>
      </c>
      <c r="D391" s="75" t="s">
        <v>14</v>
      </c>
      <c r="E391" s="76" t="s">
        <v>705</v>
      </c>
      <c r="F391" s="75" t="s">
        <v>949</v>
      </c>
      <c r="G391" s="75">
        <f>K391*4</f>
        <v>48</v>
      </c>
      <c r="H391" s="75" t="s">
        <v>672</v>
      </c>
      <c r="I391" s="76" t="s">
        <v>706</v>
      </c>
      <c r="J391" s="75" t="s">
        <v>707</v>
      </c>
      <c r="K391" s="75">
        <v>12</v>
      </c>
      <c r="L391" s="78">
        <v>120000</v>
      </c>
      <c r="M391" s="99" t="s">
        <v>80</v>
      </c>
      <c r="N391" s="80" t="s">
        <v>339</v>
      </c>
      <c r="O391" s="75" t="s">
        <v>967</v>
      </c>
    </row>
    <row r="392" spans="1:15" ht="64.5" hidden="1" customHeight="1" x14ac:dyDescent="0.25">
      <c r="A392" s="180"/>
      <c r="B392" s="35" t="s">
        <v>537</v>
      </c>
      <c r="C392" s="35" t="s">
        <v>1116</v>
      </c>
      <c r="D392" s="36" t="s">
        <v>14</v>
      </c>
      <c r="E392" s="35" t="s">
        <v>738</v>
      </c>
      <c r="F392" s="35"/>
      <c r="G392" s="35"/>
      <c r="H392" s="35"/>
      <c r="I392" s="35" t="s">
        <v>739</v>
      </c>
      <c r="J392" s="36" t="s">
        <v>740</v>
      </c>
      <c r="K392" s="36" t="s">
        <v>741</v>
      </c>
      <c r="L392" s="71">
        <v>41550288.916666664</v>
      </c>
      <c r="M392" s="45"/>
      <c r="N392" s="38" t="s">
        <v>339</v>
      </c>
      <c r="O392" s="36" t="s">
        <v>910</v>
      </c>
    </row>
    <row r="393" spans="1:15" ht="64.5" hidden="1" customHeight="1" x14ac:dyDescent="0.25">
      <c r="A393" s="180"/>
      <c r="B393" s="35" t="s">
        <v>537</v>
      </c>
      <c r="C393" s="35" t="s">
        <v>1116</v>
      </c>
      <c r="D393" s="36" t="s">
        <v>14</v>
      </c>
      <c r="E393" s="35" t="s">
        <v>742</v>
      </c>
      <c r="F393" s="35"/>
      <c r="G393" s="35"/>
      <c r="H393" s="35"/>
      <c r="I393" s="35" t="s">
        <v>743</v>
      </c>
      <c r="J393" s="36" t="s">
        <v>744</v>
      </c>
      <c r="K393" s="36" t="s">
        <v>745</v>
      </c>
      <c r="L393" s="71" t="s">
        <v>76</v>
      </c>
      <c r="M393" s="45"/>
      <c r="N393" s="38" t="s">
        <v>339</v>
      </c>
      <c r="O393" s="36" t="s">
        <v>910</v>
      </c>
    </row>
    <row r="394" spans="1:15" ht="64.5" customHeight="1" x14ac:dyDescent="0.25">
      <c r="A394" s="20">
        <v>15</v>
      </c>
      <c r="B394" s="76" t="s">
        <v>537</v>
      </c>
      <c r="C394" s="76" t="s">
        <v>1116</v>
      </c>
      <c r="D394" s="75" t="s">
        <v>14</v>
      </c>
      <c r="E394" s="76" t="s">
        <v>714</v>
      </c>
      <c r="F394" s="75" t="s">
        <v>998</v>
      </c>
      <c r="G394" s="75">
        <f>K394</f>
        <v>30</v>
      </c>
      <c r="H394" s="75" t="s">
        <v>488</v>
      </c>
      <c r="I394" s="76" t="s">
        <v>715</v>
      </c>
      <c r="J394" s="75" t="s">
        <v>716</v>
      </c>
      <c r="K394" s="75">
        <v>30</v>
      </c>
      <c r="L394" s="78">
        <v>200000</v>
      </c>
      <c r="M394" s="99" t="s">
        <v>80</v>
      </c>
      <c r="N394" s="80" t="s">
        <v>339</v>
      </c>
      <c r="O394" s="75" t="s">
        <v>967</v>
      </c>
    </row>
    <row r="395" spans="1:15" ht="35.25" customHeight="1" x14ac:dyDescent="0.25">
      <c r="A395" s="20">
        <v>15</v>
      </c>
      <c r="B395" s="76" t="s">
        <v>537</v>
      </c>
      <c r="C395" s="76" t="s">
        <v>1116</v>
      </c>
      <c r="D395" s="75" t="s">
        <v>14</v>
      </c>
      <c r="E395" s="76" t="s">
        <v>717</v>
      </c>
      <c r="F395" s="75" t="s">
        <v>979</v>
      </c>
      <c r="G395" s="75">
        <f>K395</f>
        <v>6</v>
      </c>
      <c r="H395" s="75" t="s">
        <v>488</v>
      </c>
      <c r="I395" s="76" t="s">
        <v>999</v>
      </c>
      <c r="J395" s="75" t="s">
        <v>408</v>
      </c>
      <c r="K395" s="75">
        <v>6</v>
      </c>
      <c r="L395" s="78">
        <v>700000</v>
      </c>
      <c r="M395" s="99" t="s">
        <v>80</v>
      </c>
      <c r="N395" s="80" t="s">
        <v>339</v>
      </c>
      <c r="O395" s="75" t="s">
        <v>967</v>
      </c>
    </row>
    <row r="396" spans="1:15" ht="35.25" hidden="1" customHeight="1" x14ac:dyDescent="0.25">
      <c r="A396" s="180"/>
      <c r="B396" s="35" t="s">
        <v>537</v>
      </c>
      <c r="C396" s="35" t="s">
        <v>1116</v>
      </c>
      <c r="D396" s="36" t="s">
        <v>14</v>
      </c>
      <c r="E396" s="35" t="s">
        <v>546</v>
      </c>
      <c r="F396" s="35"/>
      <c r="G396" s="35"/>
      <c r="H396" s="35"/>
      <c r="I396" s="35" t="s">
        <v>750</v>
      </c>
      <c r="J396" s="36" t="s">
        <v>546</v>
      </c>
      <c r="K396" s="36" t="s">
        <v>123</v>
      </c>
      <c r="L396" s="71">
        <v>415635000</v>
      </c>
      <c r="M396" s="45"/>
      <c r="N396" s="38" t="s">
        <v>339</v>
      </c>
      <c r="O396" s="36" t="s">
        <v>910</v>
      </c>
    </row>
    <row r="397" spans="1:15" ht="35.25" customHeight="1" x14ac:dyDescent="0.25">
      <c r="A397" s="73">
        <v>1</v>
      </c>
      <c r="B397" s="83" t="s">
        <v>537</v>
      </c>
      <c r="C397" s="83" t="s">
        <v>1116</v>
      </c>
      <c r="D397" s="84" t="s">
        <v>14</v>
      </c>
      <c r="E397" s="83" t="s">
        <v>746</v>
      </c>
      <c r="F397" s="83"/>
      <c r="G397" s="83"/>
      <c r="H397" s="83"/>
      <c r="I397" s="83" t="s">
        <v>747</v>
      </c>
      <c r="J397" s="84" t="s">
        <v>748</v>
      </c>
      <c r="K397" s="84">
        <v>3</v>
      </c>
      <c r="L397" s="85" t="s">
        <v>76</v>
      </c>
      <c r="M397" s="86" t="s">
        <v>80</v>
      </c>
      <c r="N397" s="87" t="s">
        <v>339</v>
      </c>
      <c r="O397" s="84" t="s">
        <v>910</v>
      </c>
    </row>
    <row r="398" spans="1:15" ht="35.25" customHeight="1" x14ac:dyDescent="0.25">
      <c r="A398" s="20">
        <v>15</v>
      </c>
      <c r="B398" s="76" t="s">
        <v>537</v>
      </c>
      <c r="C398" s="76" t="s">
        <v>1116</v>
      </c>
      <c r="D398" s="75" t="s">
        <v>14</v>
      </c>
      <c r="E398" s="76" t="s">
        <v>751</v>
      </c>
      <c r="F398" s="75" t="s">
        <v>990</v>
      </c>
      <c r="G398" s="75">
        <f>K398*4</f>
        <v>2272</v>
      </c>
      <c r="H398" s="75" t="s">
        <v>672</v>
      </c>
      <c r="I398" s="76" t="s">
        <v>752</v>
      </c>
      <c r="J398" s="75" t="s">
        <v>394</v>
      </c>
      <c r="K398" s="75">
        <v>568</v>
      </c>
      <c r="L398" s="78">
        <v>1249600</v>
      </c>
      <c r="M398" s="99" t="s">
        <v>80</v>
      </c>
      <c r="N398" s="80" t="s">
        <v>339</v>
      </c>
      <c r="O398" s="75" t="s">
        <v>967</v>
      </c>
    </row>
    <row r="399" spans="1:15" ht="35.25" customHeight="1" x14ac:dyDescent="0.25">
      <c r="A399" s="20">
        <v>15</v>
      </c>
      <c r="B399" s="76" t="s">
        <v>537</v>
      </c>
      <c r="C399" s="76" t="s">
        <v>1116</v>
      </c>
      <c r="D399" s="75" t="s">
        <v>14</v>
      </c>
      <c r="E399" s="76" t="s">
        <v>753</v>
      </c>
      <c r="F399" s="75" t="s">
        <v>949</v>
      </c>
      <c r="G399" s="75">
        <f>0.295*K399</f>
        <v>1716.8999999999999</v>
      </c>
      <c r="H399" s="75" t="s">
        <v>672</v>
      </c>
      <c r="I399" s="76" t="s">
        <v>754</v>
      </c>
      <c r="J399" s="75" t="s">
        <v>755</v>
      </c>
      <c r="K399" s="75">
        <v>5820</v>
      </c>
      <c r="L399" s="78">
        <v>6984000</v>
      </c>
      <c r="M399" s="99" t="s">
        <v>80</v>
      </c>
      <c r="N399" s="80" t="s">
        <v>339</v>
      </c>
      <c r="O399" s="75" t="s">
        <v>967</v>
      </c>
    </row>
    <row r="400" spans="1:15" ht="35.25" customHeight="1" x14ac:dyDescent="0.25">
      <c r="A400" s="20">
        <v>15</v>
      </c>
      <c r="B400" s="76" t="s">
        <v>537</v>
      </c>
      <c r="C400" s="76" t="s">
        <v>1116</v>
      </c>
      <c r="D400" s="75" t="s">
        <v>14</v>
      </c>
      <c r="E400" s="76" t="s">
        <v>756</v>
      </c>
      <c r="F400" s="75" t="s">
        <v>949</v>
      </c>
      <c r="G400" s="75">
        <f>K400*4</f>
        <v>900</v>
      </c>
      <c r="H400" s="75" t="s">
        <v>672</v>
      </c>
      <c r="I400" s="76" t="s">
        <v>757</v>
      </c>
      <c r="J400" s="75" t="s">
        <v>394</v>
      </c>
      <c r="K400" s="75">
        <v>225</v>
      </c>
      <c r="L400" s="78">
        <v>1687500</v>
      </c>
      <c r="M400" s="99" t="s">
        <v>80</v>
      </c>
      <c r="N400" s="80" t="s">
        <v>339</v>
      </c>
      <c r="O400" s="75" t="s">
        <v>967</v>
      </c>
    </row>
    <row r="401" spans="1:15" ht="35.25" customHeight="1" x14ac:dyDescent="0.25">
      <c r="A401" s="20">
        <v>15</v>
      </c>
      <c r="B401" s="76" t="s">
        <v>537</v>
      </c>
      <c r="C401" s="76" t="s">
        <v>1116</v>
      </c>
      <c r="D401" s="75" t="s">
        <v>14</v>
      </c>
      <c r="E401" s="76" t="s">
        <v>758</v>
      </c>
      <c r="F401" s="75" t="s">
        <v>758</v>
      </c>
      <c r="G401" s="75">
        <f>K401*4</f>
        <v>5672</v>
      </c>
      <c r="H401" s="75" t="s">
        <v>672</v>
      </c>
      <c r="I401" s="76" t="s">
        <v>759</v>
      </c>
      <c r="J401" s="75" t="s">
        <v>394</v>
      </c>
      <c r="K401" s="75">
        <v>1418</v>
      </c>
      <c r="L401" s="78">
        <v>2127000</v>
      </c>
      <c r="M401" s="99" t="s">
        <v>80</v>
      </c>
      <c r="N401" s="80" t="s">
        <v>339</v>
      </c>
      <c r="O401" s="75" t="s">
        <v>967</v>
      </c>
    </row>
    <row r="402" spans="1:15" ht="30" x14ac:dyDescent="0.25">
      <c r="A402" s="20">
        <v>15</v>
      </c>
      <c r="B402" s="76" t="s">
        <v>537</v>
      </c>
      <c r="C402" s="76" t="s">
        <v>1116</v>
      </c>
      <c r="D402" s="75" t="s">
        <v>14</v>
      </c>
      <c r="E402" s="76" t="s">
        <v>760</v>
      </c>
      <c r="F402" s="75" t="s">
        <v>1000</v>
      </c>
      <c r="G402" s="75">
        <f t="shared" ref="G402:G407" si="2">K402</f>
        <v>550</v>
      </c>
      <c r="H402" s="75" t="s">
        <v>488</v>
      </c>
      <c r="I402" s="76" t="s">
        <v>761</v>
      </c>
      <c r="J402" s="75" t="s">
        <v>762</v>
      </c>
      <c r="K402" s="75">
        <v>550</v>
      </c>
      <c r="L402" s="78">
        <v>797500</v>
      </c>
      <c r="M402" s="99" t="s">
        <v>80</v>
      </c>
      <c r="N402" s="80" t="s">
        <v>339</v>
      </c>
      <c r="O402" s="75" t="s">
        <v>967</v>
      </c>
    </row>
    <row r="403" spans="1:15" ht="30" x14ac:dyDescent="0.25">
      <c r="A403" s="20">
        <v>15</v>
      </c>
      <c r="B403" s="76" t="s">
        <v>537</v>
      </c>
      <c r="C403" s="76" t="s">
        <v>1116</v>
      </c>
      <c r="D403" s="75" t="s">
        <v>14</v>
      </c>
      <c r="E403" s="76" t="s">
        <v>763</v>
      </c>
      <c r="F403" s="75" t="s">
        <v>991</v>
      </c>
      <c r="G403" s="75">
        <f t="shared" si="2"/>
        <v>1450</v>
      </c>
      <c r="H403" s="75" t="s">
        <v>488</v>
      </c>
      <c r="I403" s="76" t="s">
        <v>764</v>
      </c>
      <c r="J403" s="75" t="s">
        <v>765</v>
      </c>
      <c r="K403" s="75">
        <v>1450</v>
      </c>
      <c r="L403" s="78">
        <v>761250</v>
      </c>
      <c r="M403" s="99" t="s">
        <v>80</v>
      </c>
      <c r="N403" s="80" t="s">
        <v>339</v>
      </c>
      <c r="O403" s="75" t="s">
        <v>967</v>
      </c>
    </row>
    <row r="404" spans="1:15" ht="30" x14ac:dyDescent="0.25">
      <c r="A404" s="20">
        <v>15</v>
      </c>
      <c r="B404" s="76" t="s">
        <v>537</v>
      </c>
      <c r="C404" s="76" t="s">
        <v>1116</v>
      </c>
      <c r="D404" s="75" t="s">
        <v>14</v>
      </c>
      <c r="E404" s="76" t="s">
        <v>766</v>
      </c>
      <c r="F404" s="75" t="s">
        <v>991</v>
      </c>
      <c r="G404" s="75">
        <f t="shared" si="2"/>
        <v>600</v>
      </c>
      <c r="H404" s="75" t="s">
        <v>488</v>
      </c>
      <c r="I404" s="76" t="s">
        <v>767</v>
      </c>
      <c r="J404" s="75" t="s">
        <v>17</v>
      </c>
      <c r="K404" s="75">
        <v>600</v>
      </c>
      <c r="L404" s="78">
        <v>600000</v>
      </c>
      <c r="M404" s="99" t="s">
        <v>80</v>
      </c>
      <c r="N404" s="80" t="s">
        <v>339</v>
      </c>
      <c r="O404" s="75" t="s">
        <v>967</v>
      </c>
    </row>
    <row r="405" spans="1:15" ht="30" x14ac:dyDescent="0.25">
      <c r="A405" s="20">
        <v>15</v>
      </c>
      <c r="B405" s="76" t="s">
        <v>537</v>
      </c>
      <c r="C405" s="76" t="s">
        <v>1116</v>
      </c>
      <c r="D405" s="75" t="s">
        <v>14</v>
      </c>
      <c r="E405" s="76" t="s">
        <v>768</v>
      </c>
      <c r="F405" s="75" t="s">
        <v>1001</v>
      </c>
      <c r="G405" s="75">
        <f t="shared" si="2"/>
        <v>20</v>
      </c>
      <c r="H405" s="75" t="s">
        <v>488</v>
      </c>
      <c r="I405" s="76" t="s">
        <v>769</v>
      </c>
      <c r="J405" s="75" t="s">
        <v>17</v>
      </c>
      <c r="K405" s="75">
        <v>20</v>
      </c>
      <c r="L405" s="78">
        <v>20000</v>
      </c>
      <c r="M405" s="99" t="s">
        <v>80</v>
      </c>
      <c r="N405" s="80" t="s">
        <v>339</v>
      </c>
      <c r="O405" s="75" t="s">
        <v>967</v>
      </c>
    </row>
    <row r="406" spans="1:15" ht="30" x14ac:dyDescent="0.25">
      <c r="A406" s="20">
        <v>15</v>
      </c>
      <c r="B406" s="76" t="s">
        <v>537</v>
      </c>
      <c r="C406" s="76" t="s">
        <v>1116</v>
      </c>
      <c r="D406" s="75" t="s">
        <v>14</v>
      </c>
      <c r="E406" s="76" t="s">
        <v>770</v>
      </c>
      <c r="F406" s="75" t="s">
        <v>1001</v>
      </c>
      <c r="G406" s="75">
        <f t="shared" si="2"/>
        <v>70</v>
      </c>
      <c r="H406" s="75" t="s">
        <v>488</v>
      </c>
      <c r="I406" s="76" t="s">
        <v>771</v>
      </c>
      <c r="J406" s="75" t="s">
        <v>17</v>
      </c>
      <c r="K406" s="75">
        <v>70</v>
      </c>
      <c r="L406" s="78">
        <v>70000</v>
      </c>
      <c r="M406" s="99" t="s">
        <v>80</v>
      </c>
      <c r="N406" s="80" t="s">
        <v>339</v>
      </c>
      <c r="O406" s="75" t="s">
        <v>967</v>
      </c>
    </row>
    <row r="407" spans="1:15" ht="30" x14ac:dyDescent="0.25">
      <c r="A407" s="20">
        <v>15</v>
      </c>
      <c r="B407" s="76" t="s">
        <v>537</v>
      </c>
      <c r="C407" s="76" t="s">
        <v>1116</v>
      </c>
      <c r="D407" s="75" t="s">
        <v>14</v>
      </c>
      <c r="E407" s="76" t="s">
        <v>772</v>
      </c>
      <c r="F407" s="75" t="s">
        <v>1000</v>
      </c>
      <c r="G407" s="75">
        <f t="shared" si="2"/>
        <v>90</v>
      </c>
      <c r="H407" s="75" t="s">
        <v>488</v>
      </c>
      <c r="I407" s="76" t="s">
        <v>752</v>
      </c>
      <c r="J407" s="75" t="s">
        <v>612</v>
      </c>
      <c r="K407" s="75">
        <v>90</v>
      </c>
      <c r="L407" s="78">
        <v>198000</v>
      </c>
      <c r="M407" s="99" t="s">
        <v>80</v>
      </c>
      <c r="N407" s="80" t="s">
        <v>339</v>
      </c>
      <c r="O407" s="75" t="s">
        <v>967</v>
      </c>
    </row>
    <row r="408" spans="1:15" ht="45" x14ac:dyDescent="0.25">
      <c r="A408" s="73">
        <v>9</v>
      </c>
      <c r="B408" s="167" t="s">
        <v>537</v>
      </c>
      <c r="C408" s="167" t="s">
        <v>1116</v>
      </c>
      <c r="D408" s="169" t="s">
        <v>14</v>
      </c>
      <c r="E408" s="167" t="s">
        <v>774</v>
      </c>
      <c r="F408" s="167"/>
      <c r="G408" s="167"/>
      <c r="H408" s="167"/>
      <c r="I408" s="167" t="s">
        <v>775</v>
      </c>
      <c r="J408" s="169" t="s">
        <v>776</v>
      </c>
      <c r="K408" s="169">
        <v>3000</v>
      </c>
      <c r="L408" s="170">
        <v>33060000</v>
      </c>
      <c r="M408" s="171" t="s">
        <v>80</v>
      </c>
      <c r="N408" s="172" t="s">
        <v>344</v>
      </c>
      <c r="O408" s="169" t="s">
        <v>968</v>
      </c>
    </row>
    <row r="409" spans="1:15" ht="75" x14ac:dyDescent="0.25">
      <c r="A409" s="73">
        <v>9</v>
      </c>
      <c r="B409" s="167" t="s">
        <v>537</v>
      </c>
      <c r="C409" s="167" t="s">
        <v>1116</v>
      </c>
      <c r="D409" s="169" t="s">
        <v>14</v>
      </c>
      <c r="E409" s="167" t="s">
        <v>777</v>
      </c>
      <c r="F409" s="167"/>
      <c r="G409" s="167"/>
      <c r="H409" s="167"/>
      <c r="I409" s="167" t="s">
        <v>778</v>
      </c>
      <c r="J409" s="169" t="s">
        <v>615</v>
      </c>
      <c r="K409" s="169">
        <v>50</v>
      </c>
      <c r="L409" s="170">
        <v>55100000</v>
      </c>
      <c r="M409" s="171" t="s">
        <v>80</v>
      </c>
      <c r="N409" s="172" t="s">
        <v>344</v>
      </c>
      <c r="O409" s="169" t="s">
        <v>968</v>
      </c>
    </row>
    <row r="410" spans="1:15" ht="195" x14ac:dyDescent="0.25">
      <c r="A410" s="73">
        <v>9</v>
      </c>
      <c r="B410" s="167" t="s">
        <v>537</v>
      </c>
      <c r="C410" s="167" t="s">
        <v>1116</v>
      </c>
      <c r="D410" s="169" t="s">
        <v>14</v>
      </c>
      <c r="E410" s="167" t="s">
        <v>779</v>
      </c>
      <c r="F410" s="167"/>
      <c r="G410" s="167"/>
      <c r="H410" s="167"/>
      <c r="I410" s="167" t="s">
        <v>780</v>
      </c>
      <c r="J410" s="169" t="s">
        <v>781</v>
      </c>
      <c r="K410" s="169">
        <v>10</v>
      </c>
      <c r="L410" s="170">
        <v>200000</v>
      </c>
      <c r="M410" s="171" t="s">
        <v>80</v>
      </c>
      <c r="N410" s="172" t="s">
        <v>344</v>
      </c>
      <c r="O410" s="169" t="s">
        <v>968</v>
      </c>
    </row>
    <row r="411" spans="1:15" ht="68.25" customHeight="1" x14ac:dyDescent="0.25">
      <c r="A411" s="73">
        <v>9</v>
      </c>
      <c r="B411" s="167" t="s">
        <v>537</v>
      </c>
      <c r="C411" s="167" t="s">
        <v>1116</v>
      </c>
      <c r="D411" s="169" t="s">
        <v>14</v>
      </c>
      <c r="E411" s="167" t="s">
        <v>779</v>
      </c>
      <c r="F411" s="167"/>
      <c r="G411" s="167"/>
      <c r="H411" s="167"/>
      <c r="I411" s="167" t="s">
        <v>782</v>
      </c>
      <c r="J411" s="169" t="s">
        <v>783</v>
      </c>
      <c r="K411" s="169">
        <v>15</v>
      </c>
      <c r="L411" s="170">
        <v>1050000</v>
      </c>
      <c r="M411" s="171" t="s">
        <v>80</v>
      </c>
      <c r="N411" s="172" t="s">
        <v>344</v>
      </c>
      <c r="O411" s="169" t="s">
        <v>968</v>
      </c>
    </row>
    <row r="412" spans="1:15" ht="65.25" customHeight="1" x14ac:dyDescent="0.25">
      <c r="A412" s="73">
        <v>9</v>
      </c>
      <c r="B412" s="167" t="s">
        <v>537</v>
      </c>
      <c r="C412" s="167" t="s">
        <v>1116</v>
      </c>
      <c r="D412" s="169" t="s">
        <v>14</v>
      </c>
      <c r="E412" s="167" t="s">
        <v>779</v>
      </c>
      <c r="F412" s="167"/>
      <c r="G412" s="167"/>
      <c r="H412" s="167"/>
      <c r="I412" s="167" t="s">
        <v>784</v>
      </c>
      <c r="J412" s="169" t="s">
        <v>785</v>
      </c>
      <c r="K412" s="169">
        <v>20</v>
      </c>
      <c r="L412" s="170">
        <v>900000</v>
      </c>
      <c r="M412" s="171" t="s">
        <v>80</v>
      </c>
      <c r="N412" s="172" t="s">
        <v>344</v>
      </c>
      <c r="O412" s="169" t="s">
        <v>968</v>
      </c>
    </row>
    <row r="413" spans="1:15" ht="60" x14ac:dyDescent="0.25">
      <c r="A413" s="23">
        <v>19</v>
      </c>
      <c r="B413" s="76" t="s">
        <v>537</v>
      </c>
      <c r="C413" s="76" t="s">
        <v>1116</v>
      </c>
      <c r="D413" s="75" t="s">
        <v>14</v>
      </c>
      <c r="E413" s="76" t="s">
        <v>197</v>
      </c>
      <c r="F413" s="76"/>
      <c r="G413" s="75">
        <f t="shared" ref="G413:G418" si="3">K413</f>
        <v>175</v>
      </c>
      <c r="H413" s="75"/>
      <c r="I413" s="76" t="s">
        <v>786</v>
      </c>
      <c r="J413" s="75" t="s">
        <v>787</v>
      </c>
      <c r="K413" s="75">
        <v>175</v>
      </c>
      <c r="L413" s="78">
        <v>3500000</v>
      </c>
      <c r="M413" s="99" t="s">
        <v>80</v>
      </c>
      <c r="N413" s="80" t="s">
        <v>344</v>
      </c>
      <c r="O413" s="75" t="s">
        <v>967</v>
      </c>
    </row>
    <row r="414" spans="1:15" ht="45" x14ac:dyDescent="0.25">
      <c r="A414" s="23">
        <v>19</v>
      </c>
      <c r="B414" s="76" t="s">
        <v>537</v>
      </c>
      <c r="C414" s="76" t="s">
        <v>1116</v>
      </c>
      <c r="D414" s="75" t="s">
        <v>14</v>
      </c>
      <c r="E414" s="76" t="s">
        <v>197</v>
      </c>
      <c r="F414" s="76"/>
      <c r="G414" s="75">
        <f t="shared" si="3"/>
        <v>300</v>
      </c>
      <c r="H414" s="75"/>
      <c r="I414" s="76" t="s">
        <v>788</v>
      </c>
      <c r="J414" s="75" t="s">
        <v>789</v>
      </c>
      <c r="K414" s="75">
        <v>300</v>
      </c>
      <c r="L414" s="78">
        <v>2190000</v>
      </c>
      <c r="M414" s="99" t="s">
        <v>80</v>
      </c>
      <c r="N414" s="80" t="s">
        <v>344</v>
      </c>
      <c r="O414" s="75" t="s">
        <v>967</v>
      </c>
    </row>
    <row r="415" spans="1:15" ht="45" x14ac:dyDescent="0.25">
      <c r="A415" s="23">
        <v>19</v>
      </c>
      <c r="B415" s="76" t="s">
        <v>537</v>
      </c>
      <c r="C415" s="76" t="s">
        <v>1116</v>
      </c>
      <c r="D415" s="75" t="s">
        <v>14</v>
      </c>
      <c r="E415" s="76" t="s">
        <v>197</v>
      </c>
      <c r="F415" s="76"/>
      <c r="G415" s="75">
        <f t="shared" si="3"/>
        <v>300</v>
      </c>
      <c r="H415" s="75"/>
      <c r="I415" s="76" t="s">
        <v>790</v>
      </c>
      <c r="J415" s="75" t="s">
        <v>789</v>
      </c>
      <c r="K415" s="75">
        <v>300</v>
      </c>
      <c r="L415" s="78">
        <v>2190000</v>
      </c>
      <c r="M415" s="99" t="s">
        <v>80</v>
      </c>
      <c r="N415" s="80" t="s">
        <v>344</v>
      </c>
      <c r="O415" s="75" t="s">
        <v>967</v>
      </c>
    </row>
    <row r="416" spans="1:15" ht="45" x14ac:dyDescent="0.25">
      <c r="A416" s="23">
        <v>19</v>
      </c>
      <c r="B416" s="76" t="s">
        <v>537</v>
      </c>
      <c r="C416" s="76" t="s">
        <v>1116</v>
      </c>
      <c r="D416" s="75" t="s">
        <v>14</v>
      </c>
      <c r="E416" s="76" t="s">
        <v>197</v>
      </c>
      <c r="F416" s="76"/>
      <c r="G416" s="75">
        <f t="shared" si="3"/>
        <v>300</v>
      </c>
      <c r="H416" s="75"/>
      <c r="I416" s="76" t="s">
        <v>791</v>
      </c>
      <c r="J416" s="75" t="s">
        <v>789</v>
      </c>
      <c r="K416" s="75">
        <v>300</v>
      </c>
      <c r="L416" s="78">
        <v>2190000</v>
      </c>
      <c r="M416" s="99" t="s">
        <v>80</v>
      </c>
      <c r="N416" s="80" t="s">
        <v>344</v>
      </c>
      <c r="O416" s="75" t="s">
        <v>967</v>
      </c>
    </row>
    <row r="417" spans="1:15" ht="60" x14ac:dyDescent="0.25">
      <c r="A417" s="23">
        <v>19</v>
      </c>
      <c r="B417" s="76" t="s">
        <v>537</v>
      </c>
      <c r="C417" s="76" t="s">
        <v>1116</v>
      </c>
      <c r="D417" s="75" t="s">
        <v>14</v>
      </c>
      <c r="E417" s="76" t="s">
        <v>197</v>
      </c>
      <c r="F417" s="76"/>
      <c r="G417" s="75">
        <f t="shared" si="3"/>
        <v>100</v>
      </c>
      <c r="H417" s="75"/>
      <c r="I417" s="76" t="s">
        <v>792</v>
      </c>
      <c r="J417" s="75" t="s">
        <v>789</v>
      </c>
      <c r="K417" s="75">
        <v>100</v>
      </c>
      <c r="L417" s="78">
        <v>750000</v>
      </c>
      <c r="M417" s="99" t="s">
        <v>80</v>
      </c>
      <c r="N417" s="80" t="s">
        <v>344</v>
      </c>
      <c r="O417" s="75" t="s">
        <v>967</v>
      </c>
    </row>
    <row r="418" spans="1:15" ht="82.5" customHeight="1" x14ac:dyDescent="0.25">
      <c r="A418" s="23">
        <v>19</v>
      </c>
      <c r="B418" s="76" t="s">
        <v>537</v>
      </c>
      <c r="C418" s="76" t="s">
        <v>1116</v>
      </c>
      <c r="D418" s="75" t="s">
        <v>14</v>
      </c>
      <c r="E418" s="76" t="s">
        <v>197</v>
      </c>
      <c r="F418" s="76"/>
      <c r="G418" s="75">
        <f t="shared" si="3"/>
        <v>50</v>
      </c>
      <c r="H418" s="75"/>
      <c r="I418" s="76" t="s">
        <v>793</v>
      </c>
      <c r="J418" s="75" t="s">
        <v>794</v>
      </c>
      <c r="K418" s="75">
        <v>50</v>
      </c>
      <c r="L418" s="78">
        <v>500000</v>
      </c>
      <c r="M418" s="99" t="s">
        <v>80</v>
      </c>
      <c r="N418" s="80" t="s">
        <v>344</v>
      </c>
      <c r="O418" s="75" t="s">
        <v>967</v>
      </c>
    </row>
    <row r="419" spans="1:15" ht="63" customHeight="1" x14ac:dyDescent="0.25">
      <c r="A419" s="73">
        <v>9</v>
      </c>
      <c r="B419" s="167" t="s">
        <v>537</v>
      </c>
      <c r="C419" s="167" t="s">
        <v>1116</v>
      </c>
      <c r="D419" s="169" t="s">
        <v>14</v>
      </c>
      <c r="E419" s="167" t="s">
        <v>779</v>
      </c>
      <c r="F419" s="167"/>
      <c r="G419" s="167"/>
      <c r="H419" s="167"/>
      <c r="I419" s="167" t="s">
        <v>795</v>
      </c>
      <c r="J419" s="169" t="s">
        <v>796</v>
      </c>
      <c r="K419" s="169">
        <v>25</v>
      </c>
      <c r="L419" s="170">
        <v>27750000</v>
      </c>
      <c r="M419" s="171" t="s">
        <v>80</v>
      </c>
      <c r="N419" s="172" t="s">
        <v>344</v>
      </c>
      <c r="O419" s="169" t="s">
        <v>968</v>
      </c>
    </row>
    <row r="420" spans="1:15" ht="36" customHeight="1" x14ac:dyDescent="0.25">
      <c r="A420" s="73">
        <v>9</v>
      </c>
      <c r="B420" s="167" t="s">
        <v>537</v>
      </c>
      <c r="C420" s="167" t="s">
        <v>1116</v>
      </c>
      <c r="D420" s="169" t="s">
        <v>14</v>
      </c>
      <c r="E420" s="167" t="s">
        <v>779</v>
      </c>
      <c r="F420" s="167"/>
      <c r="G420" s="167"/>
      <c r="H420" s="167"/>
      <c r="I420" s="167" t="s">
        <v>797</v>
      </c>
      <c r="J420" s="169" t="s">
        <v>798</v>
      </c>
      <c r="K420" s="169">
        <v>40</v>
      </c>
      <c r="L420" s="170">
        <v>48400000</v>
      </c>
      <c r="M420" s="171" t="s">
        <v>80</v>
      </c>
      <c r="N420" s="172" t="s">
        <v>344</v>
      </c>
      <c r="O420" s="169" t="s">
        <v>968</v>
      </c>
    </row>
    <row r="421" spans="1:15" ht="195" x14ac:dyDescent="0.25">
      <c r="A421" s="73">
        <v>9</v>
      </c>
      <c r="B421" s="167" t="s">
        <v>537</v>
      </c>
      <c r="C421" s="167" t="s">
        <v>1116</v>
      </c>
      <c r="D421" s="169" t="s">
        <v>14</v>
      </c>
      <c r="E421" s="167" t="s">
        <v>779</v>
      </c>
      <c r="F421" s="167"/>
      <c r="G421" s="167"/>
      <c r="H421" s="167"/>
      <c r="I421" s="167" t="s">
        <v>799</v>
      </c>
      <c r="J421" s="169" t="s">
        <v>800</v>
      </c>
      <c r="K421" s="169">
        <v>20</v>
      </c>
      <c r="L421" s="170">
        <v>2600000</v>
      </c>
      <c r="M421" s="171" t="s">
        <v>80</v>
      </c>
      <c r="N421" s="172" t="s">
        <v>344</v>
      </c>
      <c r="O421" s="169" t="s">
        <v>968</v>
      </c>
    </row>
    <row r="422" spans="1:15" ht="60" x14ac:dyDescent="0.25">
      <c r="A422" s="73">
        <v>9</v>
      </c>
      <c r="B422" s="167" t="s">
        <v>537</v>
      </c>
      <c r="C422" s="167" t="s">
        <v>1116</v>
      </c>
      <c r="D422" s="169" t="s">
        <v>14</v>
      </c>
      <c r="E422" s="167" t="s">
        <v>779</v>
      </c>
      <c r="F422" s="167"/>
      <c r="G422" s="167"/>
      <c r="H422" s="167"/>
      <c r="I422" s="167" t="s">
        <v>801</v>
      </c>
      <c r="J422" s="169" t="s">
        <v>800</v>
      </c>
      <c r="K422" s="169">
        <v>20</v>
      </c>
      <c r="L422" s="170">
        <v>1600000</v>
      </c>
      <c r="M422" s="171" t="s">
        <v>80</v>
      </c>
      <c r="N422" s="172" t="s">
        <v>344</v>
      </c>
      <c r="O422" s="169" t="s">
        <v>968</v>
      </c>
    </row>
    <row r="423" spans="1:15" ht="195" x14ac:dyDescent="0.25">
      <c r="A423" s="73">
        <v>9</v>
      </c>
      <c r="B423" s="167" t="s">
        <v>537</v>
      </c>
      <c r="C423" s="167" t="s">
        <v>1116</v>
      </c>
      <c r="D423" s="169" t="s">
        <v>14</v>
      </c>
      <c r="E423" s="167" t="s">
        <v>779</v>
      </c>
      <c r="F423" s="167"/>
      <c r="G423" s="167"/>
      <c r="H423" s="167"/>
      <c r="I423" s="167" t="s">
        <v>802</v>
      </c>
      <c r="J423" s="169" t="s">
        <v>803</v>
      </c>
      <c r="K423" s="169">
        <v>35</v>
      </c>
      <c r="L423" s="170">
        <v>2800000</v>
      </c>
      <c r="M423" s="171" t="s">
        <v>80</v>
      </c>
      <c r="N423" s="172" t="s">
        <v>344</v>
      </c>
      <c r="O423" s="169" t="s">
        <v>968</v>
      </c>
    </row>
    <row r="424" spans="1:15" ht="135" x14ac:dyDescent="0.25">
      <c r="A424" s="73">
        <v>9</v>
      </c>
      <c r="B424" s="167" t="s">
        <v>537</v>
      </c>
      <c r="C424" s="167" t="s">
        <v>1116</v>
      </c>
      <c r="D424" s="169" t="s">
        <v>14</v>
      </c>
      <c r="E424" s="167" t="s">
        <v>779</v>
      </c>
      <c r="F424" s="167"/>
      <c r="G424" s="167"/>
      <c r="H424" s="167"/>
      <c r="I424" s="167" t="s">
        <v>804</v>
      </c>
      <c r="J424" s="169" t="s">
        <v>805</v>
      </c>
      <c r="K424" s="169">
        <v>42</v>
      </c>
      <c r="L424" s="170">
        <v>1680000</v>
      </c>
      <c r="M424" s="171" t="s">
        <v>80</v>
      </c>
      <c r="N424" s="172" t="s">
        <v>344</v>
      </c>
      <c r="O424" s="169" t="s">
        <v>968</v>
      </c>
    </row>
    <row r="425" spans="1:15" ht="120" x14ac:dyDescent="0.25">
      <c r="A425" s="73">
        <v>9</v>
      </c>
      <c r="B425" s="167" t="s">
        <v>537</v>
      </c>
      <c r="C425" s="167" t="s">
        <v>1116</v>
      </c>
      <c r="D425" s="169" t="s">
        <v>14</v>
      </c>
      <c r="E425" s="167" t="s">
        <v>779</v>
      </c>
      <c r="F425" s="167"/>
      <c r="G425" s="167"/>
      <c r="H425" s="167"/>
      <c r="I425" s="167" t="s">
        <v>806</v>
      </c>
      <c r="J425" s="169" t="s">
        <v>807</v>
      </c>
      <c r="K425" s="169">
        <v>10</v>
      </c>
      <c r="L425" s="170">
        <v>576000</v>
      </c>
      <c r="M425" s="171" t="s">
        <v>80</v>
      </c>
      <c r="N425" s="172" t="s">
        <v>344</v>
      </c>
      <c r="O425" s="169" t="s">
        <v>968</v>
      </c>
    </row>
    <row r="426" spans="1:15" ht="75" x14ac:dyDescent="0.25">
      <c r="A426" s="284">
        <v>9</v>
      </c>
      <c r="B426" s="167" t="s">
        <v>537</v>
      </c>
      <c r="C426" s="167" t="s">
        <v>1116</v>
      </c>
      <c r="D426" s="169" t="s">
        <v>14</v>
      </c>
      <c r="E426" s="167" t="s">
        <v>779</v>
      </c>
      <c r="F426" s="167"/>
      <c r="G426" s="167"/>
      <c r="H426" s="167"/>
      <c r="I426" s="167" t="s">
        <v>808</v>
      </c>
      <c r="J426" s="169" t="s">
        <v>809</v>
      </c>
      <c r="K426" s="169">
        <v>2</v>
      </c>
      <c r="L426" s="170">
        <v>20000</v>
      </c>
      <c r="M426" s="171" t="s">
        <v>80</v>
      </c>
      <c r="N426" s="172" t="s">
        <v>344</v>
      </c>
      <c r="O426" s="169" t="s">
        <v>968</v>
      </c>
    </row>
    <row r="427" spans="1:15" ht="60" x14ac:dyDescent="0.25">
      <c r="A427" s="73">
        <v>9</v>
      </c>
      <c r="B427" s="167" t="s">
        <v>537</v>
      </c>
      <c r="C427" s="167" t="s">
        <v>1116</v>
      </c>
      <c r="D427" s="169" t="s">
        <v>14</v>
      </c>
      <c r="E427" s="167" t="s">
        <v>779</v>
      </c>
      <c r="F427" s="167"/>
      <c r="G427" s="167"/>
      <c r="H427" s="167"/>
      <c r="I427" s="167" t="s">
        <v>810</v>
      </c>
      <c r="J427" s="169" t="s">
        <v>809</v>
      </c>
      <c r="K427" s="169">
        <v>2</v>
      </c>
      <c r="L427" s="170">
        <v>20000</v>
      </c>
      <c r="M427" s="171" t="s">
        <v>80</v>
      </c>
      <c r="N427" s="172" t="s">
        <v>344</v>
      </c>
      <c r="O427" s="169" t="s">
        <v>968</v>
      </c>
    </row>
    <row r="428" spans="1:15" ht="75" x14ac:dyDescent="0.25">
      <c r="A428" s="73">
        <v>9</v>
      </c>
      <c r="B428" s="167" t="s">
        <v>537</v>
      </c>
      <c r="C428" s="167" t="s">
        <v>1116</v>
      </c>
      <c r="D428" s="169" t="s">
        <v>14</v>
      </c>
      <c r="E428" s="167" t="s">
        <v>779</v>
      </c>
      <c r="F428" s="167"/>
      <c r="G428" s="167"/>
      <c r="H428" s="167"/>
      <c r="I428" s="167" t="s">
        <v>811</v>
      </c>
      <c r="J428" s="169" t="s">
        <v>809</v>
      </c>
      <c r="K428" s="169">
        <v>1</v>
      </c>
      <c r="L428" s="170">
        <v>180000</v>
      </c>
      <c r="M428" s="171" t="s">
        <v>80</v>
      </c>
      <c r="N428" s="172" t="s">
        <v>344</v>
      </c>
      <c r="O428" s="169" t="s">
        <v>968</v>
      </c>
    </row>
    <row r="429" spans="1:15" ht="60" x14ac:dyDescent="0.25">
      <c r="A429" s="73">
        <v>9</v>
      </c>
      <c r="B429" s="167" t="s">
        <v>537</v>
      </c>
      <c r="C429" s="167" t="s">
        <v>1116</v>
      </c>
      <c r="D429" s="169" t="s">
        <v>14</v>
      </c>
      <c r="E429" s="167" t="s">
        <v>779</v>
      </c>
      <c r="F429" s="167"/>
      <c r="G429" s="167"/>
      <c r="H429" s="167"/>
      <c r="I429" s="167" t="s">
        <v>812</v>
      </c>
      <c r="J429" s="169" t="s">
        <v>809</v>
      </c>
      <c r="K429" s="169">
        <v>2</v>
      </c>
      <c r="L429" s="170">
        <v>20000</v>
      </c>
      <c r="M429" s="171" t="s">
        <v>80</v>
      </c>
      <c r="N429" s="172" t="s">
        <v>344</v>
      </c>
      <c r="O429" s="169" t="s">
        <v>968</v>
      </c>
    </row>
    <row r="430" spans="1:15" ht="75" x14ac:dyDescent="0.25">
      <c r="A430" s="73">
        <v>9</v>
      </c>
      <c r="B430" s="167" t="s">
        <v>537</v>
      </c>
      <c r="C430" s="167" t="s">
        <v>1116</v>
      </c>
      <c r="D430" s="169" t="s">
        <v>14</v>
      </c>
      <c r="E430" s="167" t="s">
        <v>779</v>
      </c>
      <c r="F430" s="167"/>
      <c r="G430" s="167"/>
      <c r="H430" s="167"/>
      <c r="I430" s="167" t="s">
        <v>813</v>
      </c>
      <c r="J430" s="169" t="s">
        <v>809</v>
      </c>
      <c r="K430" s="169">
        <v>2</v>
      </c>
      <c r="L430" s="170">
        <v>20000</v>
      </c>
      <c r="M430" s="171" t="s">
        <v>80</v>
      </c>
      <c r="N430" s="172" t="s">
        <v>344</v>
      </c>
      <c r="O430" s="169" t="s">
        <v>968</v>
      </c>
    </row>
    <row r="431" spans="1:15" ht="90.75" customHeight="1" x14ac:dyDescent="0.25">
      <c r="A431" s="73">
        <v>9</v>
      </c>
      <c r="B431" s="167" t="s">
        <v>537</v>
      </c>
      <c r="C431" s="167" t="s">
        <v>1116</v>
      </c>
      <c r="D431" s="169" t="s">
        <v>14</v>
      </c>
      <c r="E431" s="167" t="s">
        <v>779</v>
      </c>
      <c r="F431" s="167"/>
      <c r="G431" s="167"/>
      <c r="H431" s="167"/>
      <c r="I431" s="167" t="s">
        <v>814</v>
      </c>
      <c r="J431" s="169" t="s">
        <v>809</v>
      </c>
      <c r="K431" s="169">
        <v>1</v>
      </c>
      <c r="L431" s="170">
        <v>180000</v>
      </c>
      <c r="M431" s="171" t="s">
        <v>80</v>
      </c>
      <c r="N431" s="172" t="s">
        <v>344</v>
      </c>
      <c r="O431" s="169" t="s">
        <v>968</v>
      </c>
    </row>
    <row r="432" spans="1:15" ht="87.75" customHeight="1" x14ac:dyDescent="0.25">
      <c r="A432" s="73">
        <v>9</v>
      </c>
      <c r="B432" s="167" t="s">
        <v>537</v>
      </c>
      <c r="C432" s="167" t="s">
        <v>1116</v>
      </c>
      <c r="D432" s="169" t="s">
        <v>14</v>
      </c>
      <c r="E432" s="167" t="s">
        <v>779</v>
      </c>
      <c r="F432" s="167"/>
      <c r="G432" s="167"/>
      <c r="H432" s="167"/>
      <c r="I432" s="167" t="s">
        <v>815</v>
      </c>
      <c r="J432" s="169" t="s">
        <v>809</v>
      </c>
      <c r="K432" s="169">
        <v>2</v>
      </c>
      <c r="L432" s="170">
        <v>20000</v>
      </c>
      <c r="M432" s="171" t="s">
        <v>80</v>
      </c>
      <c r="N432" s="172" t="s">
        <v>344</v>
      </c>
      <c r="O432" s="169" t="s">
        <v>968</v>
      </c>
    </row>
    <row r="433" spans="1:15" ht="60" x14ac:dyDescent="0.25">
      <c r="A433" s="73">
        <v>9</v>
      </c>
      <c r="B433" s="167" t="s">
        <v>537</v>
      </c>
      <c r="C433" s="167" t="s">
        <v>1116</v>
      </c>
      <c r="D433" s="169" t="s">
        <v>14</v>
      </c>
      <c r="E433" s="167" t="s">
        <v>779</v>
      </c>
      <c r="F433" s="167"/>
      <c r="G433" s="167"/>
      <c r="H433" s="167"/>
      <c r="I433" s="167" t="s">
        <v>816</v>
      </c>
      <c r="J433" s="169" t="s">
        <v>809</v>
      </c>
      <c r="K433" s="169">
        <v>2</v>
      </c>
      <c r="L433" s="170">
        <v>20000</v>
      </c>
      <c r="M433" s="171" t="s">
        <v>80</v>
      </c>
      <c r="N433" s="172" t="s">
        <v>344</v>
      </c>
      <c r="O433" s="169" t="s">
        <v>968</v>
      </c>
    </row>
    <row r="434" spans="1:15" ht="60" x14ac:dyDescent="0.25">
      <c r="A434" s="73">
        <v>9</v>
      </c>
      <c r="B434" s="167" t="s">
        <v>537</v>
      </c>
      <c r="C434" s="167" t="s">
        <v>1116</v>
      </c>
      <c r="D434" s="169" t="s">
        <v>14</v>
      </c>
      <c r="E434" s="167" t="s">
        <v>779</v>
      </c>
      <c r="F434" s="167"/>
      <c r="G434" s="167"/>
      <c r="H434" s="167"/>
      <c r="I434" s="167" t="s">
        <v>817</v>
      </c>
      <c r="J434" s="169" t="s">
        <v>809</v>
      </c>
      <c r="K434" s="169">
        <v>1</v>
      </c>
      <c r="L434" s="170">
        <v>180000</v>
      </c>
      <c r="M434" s="171" t="s">
        <v>80</v>
      </c>
      <c r="N434" s="172" t="s">
        <v>344</v>
      </c>
      <c r="O434" s="169" t="s">
        <v>968</v>
      </c>
    </row>
    <row r="435" spans="1:15" ht="180" x14ac:dyDescent="0.25">
      <c r="A435" s="73">
        <v>9</v>
      </c>
      <c r="B435" s="167" t="s">
        <v>537</v>
      </c>
      <c r="C435" s="167" t="s">
        <v>1116</v>
      </c>
      <c r="D435" s="169" t="s">
        <v>14</v>
      </c>
      <c r="E435" s="167" t="s">
        <v>779</v>
      </c>
      <c r="F435" s="167"/>
      <c r="G435" s="167"/>
      <c r="H435" s="167"/>
      <c r="I435" s="167" t="s">
        <v>818</v>
      </c>
      <c r="J435" s="169" t="s">
        <v>819</v>
      </c>
      <c r="K435" s="169">
        <v>20</v>
      </c>
      <c r="L435" s="170">
        <v>24000000</v>
      </c>
      <c r="M435" s="171" t="s">
        <v>80</v>
      </c>
      <c r="N435" s="172" t="s">
        <v>344</v>
      </c>
      <c r="O435" s="169" t="s">
        <v>968</v>
      </c>
    </row>
    <row r="436" spans="1:15" ht="150" x14ac:dyDescent="0.25">
      <c r="A436" s="73">
        <v>9</v>
      </c>
      <c r="B436" s="167" t="s">
        <v>537</v>
      </c>
      <c r="C436" s="167" t="s">
        <v>1116</v>
      </c>
      <c r="D436" s="169" t="s">
        <v>14</v>
      </c>
      <c r="E436" s="167" t="s">
        <v>779</v>
      </c>
      <c r="F436" s="167"/>
      <c r="G436" s="167"/>
      <c r="H436" s="167"/>
      <c r="I436" s="167" t="s">
        <v>820</v>
      </c>
      <c r="J436" s="169" t="s">
        <v>819</v>
      </c>
      <c r="K436" s="169">
        <v>20</v>
      </c>
      <c r="L436" s="170">
        <v>5000000</v>
      </c>
      <c r="M436" s="171" t="s">
        <v>80</v>
      </c>
      <c r="N436" s="172" t="s">
        <v>344</v>
      </c>
      <c r="O436" s="169" t="s">
        <v>968</v>
      </c>
    </row>
    <row r="437" spans="1:15" ht="90" x14ac:dyDescent="0.25">
      <c r="A437" s="73">
        <v>9</v>
      </c>
      <c r="B437" s="167" t="s">
        <v>537</v>
      </c>
      <c r="C437" s="167" t="s">
        <v>1116</v>
      </c>
      <c r="D437" s="169" t="s">
        <v>14</v>
      </c>
      <c r="E437" s="167" t="s">
        <v>779</v>
      </c>
      <c r="F437" s="167"/>
      <c r="G437" s="167"/>
      <c r="H437" s="167"/>
      <c r="I437" s="167" t="s">
        <v>821</v>
      </c>
      <c r="J437" s="169" t="s">
        <v>822</v>
      </c>
      <c r="K437" s="169">
        <v>25</v>
      </c>
      <c r="L437" s="170">
        <v>1625000</v>
      </c>
      <c r="M437" s="171" t="s">
        <v>80</v>
      </c>
      <c r="N437" s="172" t="s">
        <v>344</v>
      </c>
      <c r="O437" s="169" t="s">
        <v>968</v>
      </c>
    </row>
    <row r="438" spans="1:15" ht="45" x14ac:dyDescent="0.25">
      <c r="A438" s="73">
        <v>9</v>
      </c>
      <c r="B438" s="167" t="s">
        <v>537</v>
      </c>
      <c r="C438" s="167" t="s">
        <v>1116</v>
      </c>
      <c r="D438" s="169" t="s">
        <v>14</v>
      </c>
      <c r="E438" s="167" t="s">
        <v>823</v>
      </c>
      <c r="F438" s="167"/>
      <c r="G438" s="167"/>
      <c r="H438" s="167"/>
      <c r="I438" s="167" t="s">
        <v>824</v>
      </c>
      <c r="J438" s="169" t="s">
        <v>638</v>
      </c>
      <c r="K438" s="169">
        <v>1</v>
      </c>
      <c r="L438" s="170">
        <v>2376980</v>
      </c>
      <c r="M438" s="171" t="s">
        <v>80</v>
      </c>
      <c r="N438" s="172" t="s">
        <v>344</v>
      </c>
      <c r="O438" s="169" t="s">
        <v>968</v>
      </c>
    </row>
    <row r="439" spans="1:15" ht="105" x14ac:dyDescent="0.25">
      <c r="A439" s="73">
        <v>9</v>
      </c>
      <c r="B439" s="167" t="s">
        <v>537</v>
      </c>
      <c r="C439" s="167" t="s">
        <v>1116</v>
      </c>
      <c r="D439" s="169" t="s">
        <v>14</v>
      </c>
      <c r="E439" s="167" t="s">
        <v>825</v>
      </c>
      <c r="F439" s="167"/>
      <c r="G439" s="167"/>
      <c r="H439" s="167"/>
      <c r="I439" s="167" t="s">
        <v>826</v>
      </c>
      <c r="J439" s="169" t="s">
        <v>638</v>
      </c>
      <c r="K439" s="169">
        <v>1</v>
      </c>
      <c r="L439" s="170">
        <v>8101200</v>
      </c>
      <c r="M439" s="171" t="s">
        <v>80</v>
      </c>
      <c r="N439" s="172" t="s">
        <v>344</v>
      </c>
      <c r="O439" s="169" t="s">
        <v>968</v>
      </c>
    </row>
    <row r="440" spans="1:15" ht="45" x14ac:dyDescent="0.25">
      <c r="A440" s="73">
        <v>9</v>
      </c>
      <c r="B440" s="167" t="s">
        <v>537</v>
      </c>
      <c r="C440" s="167" t="s">
        <v>1116</v>
      </c>
      <c r="D440" s="169" t="s">
        <v>14</v>
      </c>
      <c r="E440" s="167" t="s">
        <v>827</v>
      </c>
      <c r="F440" s="167"/>
      <c r="G440" s="167"/>
      <c r="H440" s="167"/>
      <c r="I440" s="167" t="s">
        <v>828</v>
      </c>
      <c r="J440" s="169" t="s">
        <v>638</v>
      </c>
      <c r="K440" s="169">
        <v>1</v>
      </c>
      <c r="L440" s="170">
        <v>16328000</v>
      </c>
      <c r="M440" s="171" t="s">
        <v>80</v>
      </c>
      <c r="N440" s="172" t="s">
        <v>344</v>
      </c>
      <c r="O440" s="169" t="s">
        <v>968</v>
      </c>
    </row>
    <row r="441" spans="1:15" ht="45" x14ac:dyDescent="0.25">
      <c r="A441" s="73">
        <v>9</v>
      </c>
      <c r="B441" s="167" t="s">
        <v>537</v>
      </c>
      <c r="C441" s="167" t="s">
        <v>1116</v>
      </c>
      <c r="D441" s="169" t="s">
        <v>14</v>
      </c>
      <c r="E441" s="167" t="s">
        <v>829</v>
      </c>
      <c r="F441" s="167"/>
      <c r="G441" s="167"/>
      <c r="H441" s="167"/>
      <c r="I441" s="167" t="s">
        <v>830</v>
      </c>
      <c r="J441" s="169" t="s">
        <v>638</v>
      </c>
      <c r="K441" s="169">
        <v>2</v>
      </c>
      <c r="L441" s="170">
        <v>16101920</v>
      </c>
      <c r="M441" s="171" t="s">
        <v>80</v>
      </c>
      <c r="N441" s="172" t="s">
        <v>344</v>
      </c>
      <c r="O441" s="169" t="s">
        <v>968</v>
      </c>
    </row>
    <row r="442" spans="1:15" ht="75" x14ac:dyDescent="0.25">
      <c r="A442" s="73">
        <v>9</v>
      </c>
      <c r="B442" s="167" t="s">
        <v>537</v>
      </c>
      <c r="C442" s="167" t="s">
        <v>1116</v>
      </c>
      <c r="D442" s="169" t="s">
        <v>14</v>
      </c>
      <c r="E442" s="167" t="s">
        <v>831</v>
      </c>
      <c r="F442" s="167"/>
      <c r="G442" s="167"/>
      <c r="H442" s="167"/>
      <c r="I442" s="167" t="s">
        <v>832</v>
      </c>
      <c r="J442" s="169" t="s">
        <v>638</v>
      </c>
      <c r="K442" s="169">
        <v>1</v>
      </c>
      <c r="L442" s="170">
        <v>24806000</v>
      </c>
      <c r="M442" s="171" t="s">
        <v>80</v>
      </c>
      <c r="N442" s="172" t="s">
        <v>344</v>
      </c>
      <c r="O442" s="169" t="s">
        <v>968</v>
      </c>
    </row>
    <row r="443" spans="1:15" ht="75" x14ac:dyDescent="0.25">
      <c r="A443" s="73">
        <v>9</v>
      </c>
      <c r="B443" s="167" t="s">
        <v>537</v>
      </c>
      <c r="C443" s="167" t="s">
        <v>1116</v>
      </c>
      <c r="D443" s="169" t="s">
        <v>14</v>
      </c>
      <c r="E443" s="167" t="s">
        <v>831</v>
      </c>
      <c r="F443" s="167"/>
      <c r="G443" s="167"/>
      <c r="H443" s="167"/>
      <c r="I443" s="167" t="s">
        <v>833</v>
      </c>
      <c r="J443" s="169" t="s">
        <v>638</v>
      </c>
      <c r="K443" s="169">
        <v>1</v>
      </c>
      <c r="L443" s="170">
        <v>23560200</v>
      </c>
      <c r="M443" s="171" t="s">
        <v>80</v>
      </c>
      <c r="N443" s="172" t="s">
        <v>344</v>
      </c>
      <c r="O443" s="169" t="s">
        <v>968</v>
      </c>
    </row>
    <row r="444" spans="1:15" ht="45" x14ac:dyDescent="0.25">
      <c r="A444" s="23">
        <v>9</v>
      </c>
      <c r="B444" s="167" t="s">
        <v>537</v>
      </c>
      <c r="C444" s="167" t="s">
        <v>1116</v>
      </c>
      <c r="D444" s="169" t="s">
        <v>14</v>
      </c>
      <c r="E444" s="167" t="s">
        <v>825</v>
      </c>
      <c r="F444" s="167"/>
      <c r="G444" s="167"/>
      <c r="H444" s="167"/>
      <c r="I444" s="167" t="s">
        <v>834</v>
      </c>
      <c r="J444" s="169" t="s">
        <v>638</v>
      </c>
      <c r="K444" s="169">
        <v>1</v>
      </c>
      <c r="L444" s="170">
        <v>2001000</v>
      </c>
      <c r="M444" s="171" t="s">
        <v>80</v>
      </c>
      <c r="N444" s="172" t="s">
        <v>344</v>
      </c>
      <c r="O444" s="169" t="s">
        <v>968</v>
      </c>
    </row>
    <row r="445" spans="1:15" ht="75" x14ac:dyDescent="0.25">
      <c r="A445" s="23">
        <v>1</v>
      </c>
      <c r="B445" s="83" t="s">
        <v>537</v>
      </c>
      <c r="C445" s="83" t="s">
        <v>1116</v>
      </c>
      <c r="D445" s="84" t="s">
        <v>14</v>
      </c>
      <c r="E445" s="83" t="s">
        <v>835</v>
      </c>
      <c r="F445" s="83"/>
      <c r="G445" s="83"/>
      <c r="H445" s="83"/>
      <c r="I445" s="83" t="s">
        <v>836</v>
      </c>
      <c r="J445" s="84" t="s">
        <v>837</v>
      </c>
      <c r="K445" s="84" t="s">
        <v>838</v>
      </c>
      <c r="L445" s="85">
        <v>10800000</v>
      </c>
      <c r="M445" s="86" t="s">
        <v>80</v>
      </c>
      <c r="N445" s="87" t="s">
        <v>339</v>
      </c>
      <c r="O445" s="84" t="s">
        <v>910</v>
      </c>
    </row>
    <row r="446" spans="1:15" ht="75" x14ac:dyDescent="0.25">
      <c r="A446" s="23">
        <v>1</v>
      </c>
      <c r="B446" s="83" t="s">
        <v>537</v>
      </c>
      <c r="C446" s="83" t="s">
        <v>1116</v>
      </c>
      <c r="D446" s="84" t="s">
        <v>14</v>
      </c>
      <c r="E446" s="83" t="s">
        <v>835</v>
      </c>
      <c r="F446" s="83"/>
      <c r="G446" s="83"/>
      <c r="H446" s="83"/>
      <c r="I446" s="83" t="s">
        <v>839</v>
      </c>
      <c r="J446" s="84" t="s">
        <v>837</v>
      </c>
      <c r="K446" s="84" t="s">
        <v>838</v>
      </c>
      <c r="L446" s="85">
        <v>13500000</v>
      </c>
      <c r="M446" s="86" t="s">
        <v>80</v>
      </c>
      <c r="N446" s="87" t="s">
        <v>339</v>
      </c>
      <c r="O446" s="84" t="s">
        <v>910</v>
      </c>
    </row>
    <row r="447" spans="1:15" ht="30" x14ac:dyDescent="0.25">
      <c r="A447" s="23">
        <v>1</v>
      </c>
      <c r="B447" s="83" t="s">
        <v>537</v>
      </c>
      <c r="C447" s="83" t="s">
        <v>1116</v>
      </c>
      <c r="D447" s="84" t="s">
        <v>14</v>
      </c>
      <c r="E447" s="83" t="s">
        <v>835</v>
      </c>
      <c r="F447" s="83"/>
      <c r="G447" s="83"/>
      <c r="H447" s="83"/>
      <c r="I447" s="83" t="s">
        <v>840</v>
      </c>
      <c r="J447" s="84" t="s">
        <v>837</v>
      </c>
      <c r="K447" s="84" t="s">
        <v>841</v>
      </c>
      <c r="L447" s="85">
        <v>3600000</v>
      </c>
      <c r="M447" s="86" t="s">
        <v>80</v>
      </c>
      <c r="N447" s="87" t="s">
        <v>339</v>
      </c>
      <c r="O447" s="84" t="s">
        <v>910</v>
      </c>
    </row>
    <row r="448" spans="1:15" ht="30" x14ac:dyDescent="0.25">
      <c r="A448" s="23">
        <v>1</v>
      </c>
      <c r="B448" s="83" t="s">
        <v>537</v>
      </c>
      <c r="C448" s="83" t="s">
        <v>1116</v>
      </c>
      <c r="D448" s="84" t="s">
        <v>14</v>
      </c>
      <c r="E448" s="83" t="s">
        <v>835</v>
      </c>
      <c r="F448" s="83"/>
      <c r="G448" s="83"/>
      <c r="H448" s="83"/>
      <c r="I448" s="83" t="s">
        <v>842</v>
      </c>
      <c r="J448" s="84" t="s">
        <v>837</v>
      </c>
      <c r="K448" s="84" t="s">
        <v>841</v>
      </c>
      <c r="L448" s="85">
        <v>9000000</v>
      </c>
      <c r="M448" s="86" t="s">
        <v>80</v>
      </c>
      <c r="N448" s="87" t="s">
        <v>339</v>
      </c>
      <c r="O448" s="84" t="s">
        <v>910</v>
      </c>
    </row>
    <row r="449" spans="1:16" ht="30" hidden="1" x14ac:dyDescent="0.25">
      <c r="A449" s="180"/>
      <c r="B449" s="35" t="s">
        <v>537</v>
      </c>
      <c r="C449" s="35" t="s">
        <v>1116</v>
      </c>
      <c r="D449" s="36" t="s">
        <v>14</v>
      </c>
      <c r="E449" s="35" t="s">
        <v>845</v>
      </c>
      <c r="F449" s="35"/>
      <c r="G449" s="35"/>
      <c r="H449" s="35"/>
      <c r="I449" s="35" t="s">
        <v>846</v>
      </c>
      <c r="J449" s="36" t="s">
        <v>740</v>
      </c>
      <c r="K449" s="36" t="s">
        <v>847</v>
      </c>
      <c r="L449" s="71">
        <v>500000</v>
      </c>
      <c r="M449" s="45"/>
      <c r="N449" s="38" t="s">
        <v>339</v>
      </c>
      <c r="O449" s="36" t="s">
        <v>910</v>
      </c>
    </row>
    <row r="450" spans="1:16" ht="60.75" customHeight="1" x14ac:dyDescent="0.25">
      <c r="A450" s="73">
        <v>1</v>
      </c>
      <c r="B450" s="83" t="s">
        <v>537</v>
      </c>
      <c r="C450" s="83" t="s">
        <v>1116</v>
      </c>
      <c r="D450" s="84" t="s">
        <v>14</v>
      </c>
      <c r="E450" s="83" t="s">
        <v>835</v>
      </c>
      <c r="F450" s="83"/>
      <c r="G450" s="83"/>
      <c r="H450" s="83"/>
      <c r="I450" s="83" t="s">
        <v>843</v>
      </c>
      <c r="J450" s="84"/>
      <c r="K450" s="84"/>
      <c r="L450" s="85" t="s">
        <v>76</v>
      </c>
      <c r="M450" s="86" t="s">
        <v>80</v>
      </c>
      <c r="N450" s="87" t="s">
        <v>339</v>
      </c>
      <c r="O450" s="84" t="s">
        <v>910</v>
      </c>
    </row>
    <row r="451" spans="1:16" ht="33" customHeight="1" x14ac:dyDescent="0.25">
      <c r="A451" s="23">
        <v>10</v>
      </c>
      <c r="B451" s="22" t="s">
        <v>427</v>
      </c>
      <c r="C451" s="20" t="s">
        <v>44</v>
      </c>
      <c r="D451" s="20" t="s">
        <v>14</v>
      </c>
      <c r="E451" s="245" t="s">
        <v>1223</v>
      </c>
      <c r="F451" s="291"/>
      <c r="G451" s="227" t="s">
        <v>1224</v>
      </c>
      <c r="H451" s="309">
        <v>1</v>
      </c>
      <c r="I451" s="246"/>
      <c r="J451" s="245" t="s">
        <v>1224</v>
      </c>
      <c r="K451" s="247">
        <v>1</v>
      </c>
      <c r="L451" s="258">
        <v>250000000</v>
      </c>
      <c r="M451" s="47" t="s">
        <v>80</v>
      </c>
      <c r="N451" s="26" t="s">
        <v>339</v>
      </c>
      <c r="O451" s="20"/>
    </row>
    <row r="452" spans="1:16" x14ac:dyDescent="0.25">
      <c r="A452" s="23">
        <v>10</v>
      </c>
      <c r="B452" s="22" t="s">
        <v>427</v>
      </c>
      <c r="C452" s="20" t="s">
        <v>44</v>
      </c>
      <c r="D452" s="20" t="s">
        <v>14</v>
      </c>
      <c r="E452" s="245" t="s">
        <v>1225</v>
      </c>
      <c r="F452" s="291"/>
      <c r="G452" s="227" t="s">
        <v>638</v>
      </c>
      <c r="H452" s="309">
        <f>4000*150</f>
        <v>600000</v>
      </c>
      <c r="I452" s="246"/>
      <c r="J452" s="245" t="s">
        <v>638</v>
      </c>
      <c r="K452" s="247">
        <f>4000*150</f>
        <v>600000</v>
      </c>
      <c r="L452" s="258">
        <v>165000000</v>
      </c>
      <c r="M452" s="47" t="s">
        <v>80</v>
      </c>
      <c r="N452" s="26" t="s">
        <v>339</v>
      </c>
      <c r="O452" s="20"/>
    </row>
    <row r="453" spans="1:16" x14ac:dyDescent="0.25">
      <c r="A453" s="23">
        <v>10</v>
      </c>
      <c r="B453" s="22" t="s">
        <v>427</v>
      </c>
      <c r="C453" s="20" t="s">
        <v>44</v>
      </c>
      <c r="D453" s="20" t="s">
        <v>14</v>
      </c>
      <c r="E453" s="245" t="s">
        <v>1226</v>
      </c>
      <c r="F453" s="291"/>
      <c r="G453" s="227" t="s">
        <v>1224</v>
      </c>
      <c r="H453" s="309">
        <v>1</v>
      </c>
      <c r="I453" s="246"/>
      <c r="J453" s="245" t="s">
        <v>1224</v>
      </c>
      <c r="K453" s="247">
        <v>1</v>
      </c>
      <c r="L453" s="258">
        <v>550000000</v>
      </c>
      <c r="M453" s="47" t="s">
        <v>80</v>
      </c>
      <c r="N453" s="26" t="s">
        <v>339</v>
      </c>
      <c r="O453" s="20"/>
    </row>
    <row r="454" spans="1:16" ht="135" x14ac:dyDescent="0.25">
      <c r="A454" s="23">
        <v>10</v>
      </c>
      <c r="B454" s="22" t="s">
        <v>427</v>
      </c>
      <c r="C454" s="20" t="s">
        <v>44</v>
      </c>
      <c r="D454" s="20" t="s">
        <v>14</v>
      </c>
      <c r="E454" s="228" t="s">
        <v>1227</v>
      </c>
      <c r="F454" s="229" t="s">
        <v>1228</v>
      </c>
      <c r="G454" s="230" t="s">
        <v>1224</v>
      </c>
      <c r="H454" s="231">
        <v>1</v>
      </c>
      <c r="I454" s="229" t="s">
        <v>1228</v>
      </c>
      <c r="J454" s="230" t="s">
        <v>1224</v>
      </c>
      <c r="K454" s="231">
        <v>1</v>
      </c>
      <c r="L454" s="259">
        <v>75000000</v>
      </c>
      <c r="M454" s="47" t="s">
        <v>80</v>
      </c>
      <c r="N454" s="26" t="s">
        <v>339</v>
      </c>
      <c r="O454" s="20"/>
      <c r="P454" t="s">
        <v>1156</v>
      </c>
    </row>
    <row r="455" spans="1:16" ht="255" x14ac:dyDescent="0.25">
      <c r="A455" s="23">
        <v>10</v>
      </c>
      <c r="B455" s="22" t="s">
        <v>427</v>
      </c>
      <c r="C455" s="20" t="s">
        <v>44</v>
      </c>
      <c r="D455" s="20" t="s">
        <v>14</v>
      </c>
      <c r="E455" s="228" t="s">
        <v>1229</v>
      </c>
      <c r="F455" s="229" t="s">
        <v>1230</v>
      </c>
      <c r="G455" s="230" t="s">
        <v>1224</v>
      </c>
      <c r="H455" s="231">
        <v>1</v>
      </c>
      <c r="I455" s="229" t="s">
        <v>1230</v>
      </c>
      <c r="J455" s="230" t="s">
        <v>1224</v>
      </c>
      <c r="K455" s="231">
        <v>1</v>
      </c>
      <c r="L455" s="259">
        <v>400000000</v>
      </c>
      <c r="M455" s="47" t="s">
        <v>80</v>
      </c>
      <c r="N455" s="26" t="s">
        <v>339</v>
      </c>
      <c r="O455" s="20"/>
    </row>
    <row r="456" spans="1:16" ht="45" x14ac:dyDescent="0.25">
      <c r="A456" s="23">
        <v>10</v>
      </c>
      <c r="B456" s="22" t="s">
        <v>427</v>
      </c>
      <c r="C456" s="20" t="s">
        <v>44</v>
      </c>
      <c r="D456" s="20" t="s">
        <v>14</v>
      </c>
      <c r="E456" s="228" t="s">
        <v>1231</v>
      </c>
      <c r="F456" s="229" t="s">
        <v>1232</v>
      </c>
      <c r="G456" s="230" t="s">
        <v>672</v>
      </c>
      <c r="H456" s="231">
        <v>680000</v>
      </c>
      <c r="I456" s="229" t="s">
        <v>1232</v>
      </c>
      <c r="J456" s="230" t="s">
        <v>672</v>
      </c>
      <c r="K456" s="231">
        <v>680000</v>
      </c>
      <c r="L456" s="259">
        <v>40800000</v>
      </c>
      <c r="M456" s="47" t="s">
        <v>80</v>
      </c>
      <c r="N456" s="26" t="s">
        <v>339</v>
      </c>
      <c r="O456" s="20"/>
      <c r="P456" t="s">
        <v>1156</v>
      </c>
    </row>
    <row r="457" spans="1:16" ht="57.75" customHeight="1" x14ac:dyDescent="0.25">
      <c r="A457" s="23">
        <v>10</v>
      </c>
      <c r="B457" s="22" t="s">
        <v>427</v>
      </c>
      <c r="C457" s="20" t="s">
        <v>44</v>
      </c>
      <c r="D457" s="20" t="s">
        <v>14</v>
      </c>
      <c r="E457" s="228" t="s">
        <v>1233</v>
      </c>
      <c r="F457" s="229" t="s">
        <v>1234</v>
      </c>
      <c r="G457" s="230" t="s">
        <v>1235</v>
      </c>
      <c r="H457" s="231">
        <f>6800*5</f>
        <v>34000</v>
      </c>
      <c r="I457" s="229" t="s">
        <v>1234</v>
      </c>
      <c r="J457" s="230" t="s">
        <v>1235</v>
      </c>
      <c r="K457" s="231">
        <f>6800*5</f>
        <v>34000</v>
      </c>
      <c r="L457" s="259">
        <v>78200000</v>
      </c>
      <c r="M457" s="47" t="s">
        <v>80</v>
      </c>
      <c r="N457" s="26" t="s">
        <v>339</v>
      </c>
      <c r="O457" s="20"/>
    </row>
    <row r="458" spans="1:16" ht="30.75" customHeight="1" x14ac:dyDescent="0.25">
      <c r="A458" s="23">
        <v>10</v>
      </c>
      <c r="B458" s="22" t="s">
        <v>427</v>
      </c>
      <c r="C458" s="20" t="s">
        <v>44</v>
      </c>
      <c r="D458" s="20" t="s">
        <v>14</v>
      </c>
      <c r="E458" s="230" t="s">
        <v>1236</v>
      </c>
      <c r="F458" s="232" t="s">
        <v>436</v>
      </c>
      <c r="G458" s="230" t="s">
        <v>430</v>
      </c>
      <c r="H458" s="231">
        <v>3350</v>
      </c>
      <c r="I458" s="232" t="s">
        <v>436</v>
      </c>
      <c r="J458" s="230" t="s">
        <v>430</v>
      </c>
      <c r="K458" s="231">
        <v>3350</v>
      </c>
      <c r="L458" s="260">
        <v>268000000</v>
      </c>
      <c r="M458" s="47" t="s">
        <v>80</v>
      </c>
      <c r="N458" s="26" t="s">
        <v>339</v>
      </c>
      <c r="O458" s="20"/>
    </row>
    <row r="459" spans="1:16" ht="75" x14ac:dyDescent="0.25">
      <c r="A459" s="218">
        <v>10</v>
      </c>
      <c r="B459" s="217" t="s">
        <v>427</v>
      </c>
      <c r="C459" s="257" t="s">
        <v>44</v>
      </c>
      <c r="D459" s="257" t="s">
        <v>14</v>
      </c>
      <c r="E459" s="289" t="s">
        <v>1237</v>
      </c>
      <c r="F459" s="232" t="s">
        <v>1238</v>
      </c>
      <c r="G459" s="230" t="s">
        <v>638</v>
      </c>
      <c r="H459" s="231">
        <v>10050</v>
      </c>
      <c r="I459" s="324" t="s">
        <v>1238</v>
      </c>
      <c r="J459" s="289" t="s">
        <v>638</v>
      </c>
      <c r="K459" s="321">
        <v>10050</v>
      </c>
      <c r="L459" s="327">
        <v>603000000</v>
      </c>
      <c r="M459" s="329" t="s">
        <v>80</v>
      </c>
      <c r="N459" s="331" t="s">
        <v>339</v>
      </c>
      <c r="O459" s="257"/>
    </row>
    <row r="460" spans="1:16" ht="60" x14ac:dyDescent="0.25">
      <c r="A460" s="23">
        <v>10</v>
      </c>
      <c r="B460" s="22" t="s">
        <v>427</v>
      </c>
      <c r="C460" s="20" t="s">
        <v>44</v>
      </c>
      <c r="D460" s="20" t="s">
        <v>14</v>
      </c>
      <c r="E460" s="230" t="s">
        <v>1239</v>
      </c>
      <c r="F460" s="294" t="s">
        <v>1240</v>
      </c>
      <c r="G460" s="306" t="s">
        <v>638</v>
      </c>
      <c r="H460" s="312">
        <v>20100</v>
      </c>
      <c r="I460" s="232" t="s">
        <v>1240</v>
      </c>
      <c r="J460" s="230" t="s">
        <v>638</v>
      </c>
      <c r="K460" s="231">
        <v>20100</v>
      </c>
      <c r="L460" s="260">
        <v>110550000</v>
      </c>
      <c r="M460" s="47" t="s">
        <v>80</v>
      </c>
      <c r="N460" s="26" t="s">
        <v>339</v>
      </c>
      <c r="O460" s="20"/>
    </row>
    <row r="461" spans="1:16" ht="180" x14ac:dyDescent="0.25">
      <c r="A461" s="23">
        <v>10</v>
      </c>
      <c r="B461" s="22" t="s">
        <v>427</v>
      </c>
      <c r="C461" s="20" t="s">
        <v>44</v>
      </c>
      <c r="D461" s="20" t="s">
        <v>14</v>
      </c>
      <c r="E461" s="228" t="s">
        <v>1241</v>
      </c>
      <c r="F461" s="296" t="s">
        <v>1242</v>
      </c>
      <c r="G461" s="306" t="s">
        <v>430</v>
      </c>
      <c r="H461" s="312">
        <v>5000</v>
      </c>
      <c r="I461" s="229" t="s">
        <v>1242</v>
      </c>
      <c r="J461" s="230" t="s">
        <v>430</v>
      </c>
      <c r="K461" s="231">
        <v>5000</v>
      </c>
      <c r="L461" s="260">
        <v>125000000</v>
      </c>
      <c r="M461" s="47" t="s">
        <v>80</v>
      </c>
      <c r="N461" s="26" t="s">
        <v>339</v>
      </c>
      <c r="O461" s="20"/>
    </row>
    <row r="462" spans="1:16" ht="60" x14ac:dyDescent="0.25">
      <c r="A462" s="23">
        <v>10</v>
      </c>
      <c r="B462" s="22" t="s">
        <v>427</v>
      </c>
      <c r="C462" s="20" t="s">
        <v>44</v>
      </c>
      <c r="D462" s="20" t="s">
        <v>14</v>
      </c>
      <c r="E462" s="228" t="s">
        <v>1243</v>
      </c>
      <c r="F462" s="296" t="s">
        <v>1244</v>
      </c>
      <c r="G462" s="306" t="s">
        <v>638</v>
      </c>
      <c r="H462" s="312">
        <v>1000</v>
      </c>
      <c r="I462" s="229" t="s">
        <v>1244</v>
      </c>
      <c r="J462" s="230" t="s">
        <v>638</v>
      </c>
      <c r="K462" s="231">
        <v>1000</v>
      </c>
      <c r="L462" s="260">
        <v>500000000</v>
      </c>
      <c r="M462" s="47" t="s">
        <v>80</v>
      </c>
      <c r="N462" s="26" t="s">
        <v>339</v>
      </c>
      <c r="O462" s="20"/>
    </row>
    <row r="463" spans="1:16" ht="60" x14ac:dyDescent="0.25">
      <c r="A463" s="23">
        <v>10</v>
      </c>
      <c r="B463" s="22" t="s">
        <v>427</v>
      </c>
      <c r="C463" s="20" t="s">
        <v>44</v>
      </c>
      <c r="D463" s="20" t="s">
        <v>14</v>
      </c>
      <c r="E463" s="228" t="s">
        <v>1245</v>
      </c>
      <c r="F463" s="296" t="s">
        <v>1246</v>
      </c>
      <c r="G463" s="306" t="s">
        <v>430</v>
      </c>
      <c r="H463" s="312">
        <v>4000</v>
      </c>
      <c r="I463" s="229" t="s">
        <v>1246</v>
      </c>
      <c r="J463" s="230" t="s">
        <v>430</v>
      </c>
      <c r="K463" s="231">
        <v>4000</v>
      </c>
      <c r="L463" s="260">
        <v>240000000</v>
      </c>
      <c r="M463" s="47" t="s">
        <v>80</v>
      </c>
      <c r="N463" s="26" t="s">
        <v>339</v>
      </c>
      <c r="O463" s="20"/>
    </row>
    <row r="464" spans="1:16" ht="45" x14ac:dyDescent="0.25">
      <c r="A464" s="23">
        <v>10</v>
      </c>
      <c r="B464" s="22" t="s">
        <v>427</v>
      </c>
      <c r="C464" s="20" t="s">
        <v>44</v>
      </c>
      <c r="D464" s="20" t="s">
        <v>14</v>
      </c>
      <c r="E464" s="228" t="s">
        <v>1247</v>
      </c>
      <c r="F464" s="296" t="s">
        <v>1248</v>
      </c>
      <c r="G464" s="306" t="s">
        <v>638</v>
      </c>
      <c r="H464" s="312">
        <v>1000</v>
      </c>
      <c r="I464" s="229" t="s">
        <v>1248</v>
      </c>
      <c r="J464" s="230" t="s">
        <v>638</v>
      </c>
      <c r="K464" s="231">
        <v>1000</v>
      </c>
      <c r="L464" s="260">
        <v>25000000</v>
      </c>
      <c r="M464" s="47" t="s">
        <v>80</v>
      </c>
      <c r="N464" s="26" t="s">
        <v>339</v>
      </c>
      <c r="O464" s="20"/>
    </row>
    <row r="465" spans="1:15" ht="45" x14ac:dyDescent="0.25">
      <c r="A465" s="23">
        <v>10</v>
      </c>
      <c r="B465" s="22" t="s">
        <v>427</v>
      </c>
      <c r="C465" s="20" t="s">
        <v>44</v>
      </c>
      <c r="D465" s="20" t="s">
        <v>14</v>
      </c>
      <c r="E465" s="228" t="s">
        <v>1249</v>
      </c>
      <c r="F465" s="296" t="s">
        <v>1250</v>
      </c>
      <c r="G465" s="306" t="s">
        <v>638</v>
      </c>
      <c r="H465" s="312">
        <v>1000</v>
      </c>
      <c r="I465" s="229" t="s">
        <v>1250</v>
      </c>
      <c r="J465" s="230" t="s">
        <v>638</v>
      </c>
      <c r="K465" s="231">
        <v>1000</v>
      </c>
      <c r="L465" s="260">
        <v>400000000</v>
      </c>
      <c r="M465" s="47" t="s">
        <v>80</v>
      </c>
      <c r="N465" s="26" t="s">
        <v>339</v>
      </c>
      <c r="O465" s="20"/>
    </row>
    <row r="466" spans="1:15" x14ac:dyDescent="0.25">
      <c r="A466" s="23">
        <v>10</v>
      </c>
      <c r="B466" s="22" t="s">
        <v>427</v>
      </c>
      <c r="C466" s="20" t="s">
        <v>44</v>
      </c>
      <c r="D466" s="20" t="s">
        <v>14</v>
      </c>
      <c r="E466" s="228" t="s">
        <v>1251</v>
      </c>
      <c r="F466" s="296" t="s">
        <v>1252</v>
      </c>
      <c r="G466" s="306" t="s">
        <v>430</v>
      </c>
      <c r="H466" s="312">
        <v>1000</v>
      </c>
      <c r="I466" s="229" t="s">
        <v>1252</v>
      </c>
      <c r="J466" s="230" t="s">
        <v>430</v>
      </c>
      <c r="K466" s="231">
        <v>1000</v>
      </c>
      <c r="L466" s="260">
        <v>15000000</v>
      </c>
      <c r="M466" s="47" t="s">
        <v>80</v>
      </c>
      <c r="N466" s="26" t="s">
        <v>339</v>
      </c>
      <c r="O466" s="20"/>
    </row>
    <row r="467" spans="1:15" ht="300" x14ac:dyDescent="0.25">
      <c r="A467" s="23">
        <v>10</v>
      </c>
      <c r="B467" s="22" t="s">
        <v>427</v>
      </c>
      <c r="C467" s="20" t="s">
        <v>44</v>
      </c>
      <c r="D467" s="20" t="s">
        <v>14</v>
      </c>
      <c r="E467" s="290" t="s">
        <v>1253</v>
      </c>
      <c r="F467" s="300" t="s">
        <v>1254</v>
      </c>
      <c r="G467" s="308" t="s">
        <v>638</v>
      </c>
      <c r="H467" s="231">
        <v>300</v>
      </c>
      <c r="I467" s="300" t="s">
        <v>1254</v>
      </c>
      <c r="J467" s="308" t="s">
        <v>638</v>
      </c>
      <c r="K467" s="231">
        <v>300</v>
      </c>
      <c r="L467" s="260">
        <v>21000000</v>
      </c>
      <c r="M467" s="47" t="s">
        <v>80</v>
      </c>
      <c r="N467" s="26" t="s">
        <v>339</v>
      </c>
      <c r="O467" s="20"/>
    </row>
    <row r="468" spans="1:15" ht="135" x14ac:dyDescent="0.25">
      <c r="A468" s="23">
        <v>10</v>
      </c>
      <c r="B468" s="22" t="s">
        <v>427</v>
      </c>
      <c r="C468" s="20" t="s">
        <v>44</v>
      </c>
      <c r="D468" s="20" t="s">
        <v>14</v>
      </c>
      <c r="E468" s="230" t="s">
        <v>1255</v>
      </c>
      <c r="F468" s="229" t="s">
        <v>1256</v>
      </c>
      <c r="G468" s="230" t="s">
        <v>1257</v>
      </c>
      <c r="H468" s="231">
        <v>2600</v>
      </c>
      <c r="I468" s="229" t="s">
        <v>1256</v>
      </c>
      <c r="J468" s="230" t="s">
        <v>1257</v>
      </c>
      <c r="K468" s="231">
        <v>2600</v>
      </c>
      <c r="L468" s="260">
        <v>17030000</v>
      </c>
      <c r="M468" s="47" t="s">
        <v>80</v>
      </c>
      <c r="N468" s="26" t="s">
        <v>339</v>
      </c>
      <c r="O468" s="20"/>
    </row>
    <row r="469" spans="1:15" ht="195" x14ac:dyDescent="0.25">
      <c r="A469" s="23">
        <v>10</v>
      </c>
      <c r="B469" s="22" t="s">
        <v>427</v>
      </c>
      <c r="C469" s="20" t="s">
        <v>44</v>
      </c>
      <c r="D469" s="20" t="s">
        <v>14</v>
      </c>
      <c r="E469" s="230" t="s">
        <v>1258</v>
      </c>
      <c r="F469" s="232" t="s">
        <v>1259</v>
      </c>
      <c r="G469" s="230" t="s">
        <v>638</v>
      </c>
      <c r="H469" s="231">
        <v>148</v>
      </c>
      <c r="I469" s="232" t="s">
        <v>1259</v>
      </c>
      <c r="J469" s="230" t="s">
        <v>638</v>
      </c>
      <c r="K469" s="231">
        <v>148</v>
      </c>
      <c r="L469" s="260">
        <v>3996000</v>
      </c>
      <c r="M469" s="47" t="s">
        <v>80</v>
      </c>
      <c r="N469" s="26" t="s">
        <v>339</v>
      </c>
      <c r="O469" s="20"/>
    </row>
    <row r="470" spans="1:15" ht="405" x14ac:dyDescent="0.25">
      <c r="A470" s="23">
        <v>10</v>
      </c>
      <c r="B470" s="22" t="s">
        <v>427</v>
      </c>
      <c r="C470" s="20" t="s">
        <v>44</v>
      </c>
      <c r="D470" s="20" t="s">
        <v>14</v>
      </c>
      <c r="E470" s="223" t="s">
        <v>1260</v>
      </c>
      <c r="F470" s="233" t="s">
        <v>1261</v>
      </c>
      <c r="G470" s="223" t="s">
        <v>638</v>
      </c>
      <c r="H470" s="234">
        <v>100000</v>
      </c>
      <c r="I470" s="233" t="s">
        <v>1261</v>
      </c>
      <c r="J470" s="223" t="s">
        <v>638</v>
      </c>
      <c r="K470" s="234">
        <v>100000</v>
      </c>
      <c r="L470" s="260">
        <v>8337000</v>
      </c>
      <c r="M470" s="47" t="s">
        <v>80</v>
      </c>
      <c r="N470" s="26" t="s">
        <v>339</v>
      </c>
      <c r="O470" s="20"/>
    </row>
    <row r="471" spans="1:15" ht="150" x14ac:dyDescent="0.25">
      <c r="A471" s="23">
        <v>10</v>
      </c>
      <c r="B471" s="22" t="s">
        <v>427</v>
      </c>
      <c r="C471" s="20" t="s">
        <v>44</v>
      </c>
      <c r="D471" s="20" t="s">
        <v>14</v>
      </c>
      <c r="E471" s="223" t="s">
        <v>1262</v>
      </c>
      <c r="F471" s="233" t="s">
        <v>1263</v>
      </c>
      <c r="G471" s="223" t="s">
        <v>17</v>
      </c>
      <c r="H471" s="234">
        <v>136500</v>
      </c>
      <c r="I471" s="233" t="s">
        <v>1263</v>
      </c>
      <c r="J471" s="223" t="s">
        <v>17</v>
      </c>
      <c r="K471" s="234">
        <v>136500</v>
      </c>
      <c r="L471" s="260">
        <v>3161340</v>
      </c>
      <c r="M471" s="47" t="s">
        <v>80</v>
      </c>
      <c r="N471" s="26" t="s">
        <v>339</v>
      </c>
      <c r="O471" s="20"/>
    </row>
    <row r="472" spans="1:15" ht="137.25" customHeight="1" x14ac:dyDescent="0.25">
      <c r="A472" s="286">
        <v>10</v>
      </c>
      <c r="B472" s="22" t="s">
        <v>427</v>
      </c>
      <c r="C472" s="20" t="s">
        <v>44</v>
      </c>
      <c r="D472" s="20" t="s">
        <v>14</v>
      </c>
      <c r="E472" s="223" t="s">
        <v>1264</v>
      </c>
      <c r="F472" s="253" t="s">
        <v>1265</v>
      </c>
      <c r="G472" s="223" t="s">
        <v>17</v>
      </c>
      <c r="H472" s="234">
        <v>36500</v>
      </c>
      <c r="I472" s="233" t="s">
        <v>1265</v>
      </c>
      <c r="J472" s="223" t="s">
        <v>17</v>
      </c>
      <c r="K472" s="234">
        <v>36500</v>
      </c>
      <c r="L472" s="260">
        <v>3078410</v>
      </c>
      <c r="M472" s="47" t="s">
        <v>80</v>
      </c>
      <c r="N472" s="26" t="s">
        <v>339</v>
      </c>
      <c r="O472" s="20"/>
    </row>
    <row r="473" spans="1:15" ht="240" x14ac:dyDescent="0.25">
      <c r="A473" s="286">
        <v>10</v>
      </c>
      <c r="B473" s="22" t="s">
        <v>427</v>
      </c>
      <c r="C473" s="20" t="s">
        <v>44</v>
      </c>
      <c r="D473" s="20" t="s">
        <v>14</v>
      </c>
      <c r="E473" s="223" t="s">
        <v>1266</v>
      </c>
      <c r="F473" s="253" t="s">
        <v>1267</v>
      </c>
      <c r="G473" s="223" t="s">
        <v>17</v>
      </c>
      <c r="H473" s="234">
        <v>36500</v>
      </c>
      <c r="I473" s="233" t="s">
        <v>1267</v>
      </c>
      <c r="J473" s="223" t="s">
        <v>17</v>
      </c>
      <c r="K473" s="234">
        <v>36500</v>
      </c>
      <c r="L473" s="260">
        <v>2009325</v>
      </c>
      <c r="M473" s="47" t="s">
        <v>80</v>
      </c>
      <c r="N473" s="26" t="s">
        <v>339</v>
      </c>
      <c r="O473" s="20"/>
    </row>
    <row r="474" spans="1:15" ht="210" x14ac:dyDescent="0.25">
      <c r="A474" s="286">
        <v>10</v>
      </c>
      <c r="B474" s="22" t="s">
        <v>427</v>
      </c>
      <c r="C474" s="20" t="s">
        <v>44</v>
      </c>
      <c r="D474" s="20" t="s">
        <v>14</v>
      </c>
      <c r="E474" s="228" t="s">
        <v>178</v>
      </c>
      <c r="F474" s="252" t="s">
        <v>1268</v>
      </c>
      <c r="G474" s="228" t="s">
        <v>430</v>
      </c>
      <c r="H474" s="235">
        <v>13600</v>
      </c>
      <c r="I474" s="232" t="s">
        <v>1268</v>
      </c>
      <c r="J474" s="228" t="s">
        <v>430</v>
      </c>
      <c r="K474" s="235">
        <v>13600</v>
      </c>
      <c r="L474" s="261">
        <v>55000000</v>
      </c>
      <c r="M474" s="47" t="s">
        <v>80</v>
      </c>
      <c r="N474" s="26" t="s">
        <v>339</v>
      </c>
      <c r="O474" s="20"/>
    </row>
    <row r="475" spans="1:15" ht="409.5" x14ac:dyDescent="0.25">
      <c r="A475" s="286">
        <v>10</v>
      </c>
      <c r="B475" s="22" t="s">
        <v>427</v>
      </c>
      <c r="C475" s="20" t="s">
        <v>44</v>
      </c>
      <c r="D475" s="20" t="s">
        <v>14</v>
      </c>
      <c r="E475" s="228" t="s">
        <v>1269</v>
      </c>
      <c r="F475" s="252" t="s">
        <v>1270</v>
      </c>
      <c r="G475" s="228" t="s">
        <v>430</v>
      </c>
      <c r="H475" s="235">
        <v>4000</v>
      </c>
      <c r="I475" s="232" t="s">
        <v>1270</v>
      </c>
      <c r="J475" s="228" t="s">
        <v>430</v>
      </c>
      <c r="K475" s="235">
        <v>4000</v>
      </c>
      <c r="L475" s="261">
        <v>60000000</v>
      </c>
      <c r="M475" s="47" t="s">
        <v>80</v>
      </c>
      <c r="N475" s="26" t="s">
        <v>339</v>
      </c>
      <c r="O475" s="20"/>
    </row>
    <row r="476" spans="1:15" ht="135" x14ac:dyDescent="0.25">
      <c r="A476" s="286">
        <v>10</v>
      </c>
      <c r="B476" s="22" t="s">
        <v>427</v>
      </c>
      <c r="C476" s="20" t="s">
        <v>44</v>
      </c>
      <c r="D476" s="20" t="s">
        <v>14</v>
      </c>
      <c r="E476" s="230" t="s">
        <v>1271</v>
      </c>
      <c r="F476" s="304" t="s">
        <v>1272</v>
      </c>
      <c r="G476" s="289" t="s">
        <v>430</v>
      </c>
      <c r="H476" s="321">
        <v>2100</v>
      </c>
      <c r="I476" s="232" t="s">
        <v>1272</v>
      </c>
      <c r="J476" s="230" t="s">
        <v>430</v>
      </c>
      <c r="K476" s="231">
        <v>2100</v>
      </c>
      <c r="L476" s="261">
        <v>52500000</v>
      </c>
      <c r="M476" s="47" t="s">
        <v>80</v>
      </c>
      <c r="N476" s="26" t="s">
        <v>339</v>
      </c>
      <c r="O476" s="20"/>
    </row>
    <row r="477" spans="1:15" ht="60" x14ac:dyDescent="0.25">
      <c r="A477" s="286">
        <v>10</v>
      </c>
      <c r="B477" s="22" t="s">
        <v>427</v>
      </c>
      <c r="C477" s="20" t="s">
        <v>44</v>
      </c>
      <c r="D477" s="20" t="s">
        <v>14</v>
      </c>
      <c r="E477" s="228" t="s">
        <v>1273</v>
      </c>
      <c r="F477" s="252" t="s">
        <v>1274</v>
      </c>
      <c r="G477" s="230" t="s">
        <v>907</v>
      </c>
      <c r="H477" s="231">
        <v>1000</v>
      </c>
      <c r="I477" s="232" t="s">
        <v>1274</v>
      </c>
      <c r="J477" s="230" t="s">
        <v>907</v>
      </c>
      <c r="K477" s="231">
        <v>1000</v>
      </c>
      <c r="L477" s="261">
        <v>21500000</v>
      </c>
      <c r="M477" s="47" t="s">
        <v>80</v>
      </c>
      <c r="N477" s="26" t="s">
        <v>339</v>
      </c>
      <c r="O477" s="20"/>
    </row>
    <row r="478" spans="1:15" ht="315" x14ac:dyDescent="0.25">
      <c r="A478" s="286">
        <v>10</v>
      </c>
      <c r="B478" s="22" t="s">
        <v>427</v>
      </c>
      <c r="C478" s="20" t="s">
        <v>44</v>
      </c>
      <c r="D478" s="20" t="s">
        <v>14</v>
      </c>
      <c r="E478" s="230" t="s">
        <v>1275</v>
      </c>
      <c r="F478" s="252" t="s">
        <v>1276</v>
      </c>
      <c r="G478" s="230" t="s">
        <v>430</v>
      </c>
      <c r="H478" s="231">
        <v>1000</v>
      </c>
      <c r="I478" s="232" t="s">
        <v>1276</v>
      </c>
      <c r="J478" s="230" t="s">
        <v>430</v>
      </c>
      <c r="K478" s="231">
        <v>1000</v>
      </c>
      <c r="L478" s="261">
        <v>5250000</v>
      </c>
      <c r="M478" s="47" t="s">
        <v>80</v>
      </c>
      <c r="N478" s="26" t="s">
        <v>339</v>
      </c>
      <c r="O478" s="20"/>
    </row>
    <row r="479" spans="1:15" ht="165" x14ac:dyDescent="0.25">
      <c r="A479" s="286">
        <v>10</v>
      </c>
      <c r="B479" s="22" t="s">
        <v>427</v>
      </c>
      <c r="C479" s="20" t="s">
        <v>44</v>
      </c>
      <c r="D479" s="20" t="s">
        <v>14</v>
      </c>
      <c r="E479" s="230" t="s">
        <v>455</v>
      </c>
      <c r="F479" s="252" t="s">
        <v>1277</v>
      </c>
      <c r="G479" s="230" t="s">
        <v>1257</v>
      </c>
      <c r="H479" s="231">
        <f>4800+700</f>
        <v>5500</v>
      </c>
      <c r="I479" s="232" t="s">
        <v>1277</v>
      </c>
      <c r="J479" s="230" t="s">
        <v>1257</v>
      </c>
      <c r="K479" s="231">
        <f>4800+700</f>
        <v>5500</v>
      </c>
      <c r="L479" s="261">
        <v>82500000</v>
      </c>
      <c r="M479" s="47" t="s">
        <v>80</v>
      </c>
      <c r="N479" s="26" t="s">
        <v>339</v>
      </c>
      <c r="O479" s="20"/>
    </row>
    <row r="480" spans="1:15" ht="60" x14ac:dyDescent="0.25">
      <c r="A480" s="286">
        <v>10</v>
      </c>
      <c r="B480" s="22" t="s">
        <v>427</v>
      </c>
      <c r="C480" s="20" t="s">
        <v>44</v>
      </c>
      <c r="D480" s="20" t="s">
        <v>14</v>
      </c>
      <c r="E480" s="223" t="s">
        <v>1278</v>
      </c>
      <c r="F480" s="253" t="s">
        <v>1279</v>
      </c>
      <c r="G480" s="236" t="s">
        <v>638</v>
      </c>
      <c r="H480" s="237">
        <v>10000</v>
      </c>
      <c r="I480" s="233" t="s">
        <v>1279</v>
      </c>
      <c r="J480" s="236" t="s">
        <v>638</v>
      </c>
      <c r="K480" s="237">
        <v>10000</v>
      </c>
      <c r="L480" s="261">
        <v>25000000</v>
      </c>
      <c r="M480" s="47" t="s">
        <v>80</v>
      </c>
      <c r="N480" s="26" t="s">
        <v>339</v>
      </c>
      <c r="O480" s="20"/>
    </row>
    <row r="481" spans="1:15" ht="105" x14ac:dyDescent="0.25">
      <c r="A481" s="286">
        <v>10</v>
      </c>
      <c r="B481" s="22" t="s">
        <v>427</v>
      </c>
      <c r="C481" s="20" t="s">
        <v>44</v>
      </c>
      <c r="D481" s="20" t="s">
        <v>14</v>
      </c>
      <c r="E481" s="230" t="s">
        <v>1280</v>
      </c>
      <c r="F481" s="252" t="s">
        <v>1281</v>
      </c>
      <c r="G481" s="230" t="s">
        <v>430</v>
      </c>
      <c r="H481" s="231">
        <v>13600</v>
      </c>
      <c r="I481" s="232" t="s">
        <v>1281</v>
      </c>
      <c r="J481" s="230" t="s">
        <v>430</v>
      </c>
      <c r="K481" s="231">
        <v>13600</v>
      </c>
      <c r="L481" s="261">
        <v>40800000</v>
      </c>
      <c r="M481" s="47" t="s">
        <v>80</v>
      </c>
      <c r="N481" s="26" t="s">
        <v>339</v>
      </c>
      <c r="O481" s="20"/>
    </row>
    <row r="482" spans="1:15" ht="105" x14ac:dyDescent="0.25">
      <c r="A482" s="286">
        <v>10</v>
      </c>
      <c r="B482" s="22" t="s">
        <v>427</v>
      </c>
      <c r="C482" s="20" t="s">
        <v>44</v>
      </c>
      <c r="D482" s="20" t="s">
        <v>14</v>
      </c>
      <c r="E482" s="230" t="s">
        <v>1282</v>
      </c>
      <c r="F482" s="252" t="s">
        <v>1283</v>
      </c>
      <c r="G482" s="230" t="s">
        <v>430</v>
      </c>
      <c r="H482" s="231">
        <v>2100</v>
      </c>
      <c r="I482" s="232" t="s">
        <v>1283</v>
      </c>
      <c r="J482" s="230" t="s">
        <v>430</v>
      </c>
      <c r="K482" s="231">
        <v>2100</v>
      </c>
      <c r="L482" s="261">
        <v>63000000</v>
      </c>
      <c r="M482" s="47" t="s">
        <v>80</v>
      </c>
      <c r="N482" s="26" t="s">
        <v>339</v>
      </c>
      <c r="O482" s="20"/>
    </row>
    <row r="483" spans="1:15" ht="45" x14ac:dyDescent="0.25">
      <c r="A483" s="286">
        <v>10</v>
      </c>
      <c r="B483" s="22" t="s">
        <v>427</v>
      </c>
      <c r="C483" s="20" t="s">
        <v>44</v>
      </c>
      <c r="D483" s="20" t="s">
        <v>14</v>
      </c>
      <c r="E483" s="238" t="s">
        <v>453</v>
      </c>
      <c r="F483" s="297" t="s">
        <v>454</v>
      </c>
      <c r="G483" s="307" t="s">
        <v>444</v>
      </c>
      <c r="H483" s="314">
        <v>1000</v>
      </c>
      <c r="I483" s="239" t="s">
        <v>454</v>
      </c>
      <c r="J483" s="238" t="s">
        <v>444</v>
      </c>
      <c r="K483" s="240">
        <v>1000</v>
      </c>
      <c r="L483" s="262">
        <v>6000000</v>
      </c>
      <c r="M483" s="47" t="s">
        <v>80</v>
      </c>
      <c r="N483" s="26" t="s">
        <v>339</v>
      </c>
      <c r="O483" s="20"/>
    </row>
    <row r="484" spans="1:15" ht="150" x14ac:dyDescent="0.25">
      <c r="A484" s="286">
        <v>10</v>
      </c>
      <c r="B484" s="22" t="s">
        <v>427</v>
      </c>
      <c r="C484" s="20" t="s">
        <v>44</v>
      </c>
      <c r="D484" s="20" t="s">
        <v>14</v>
      </c>
      <c r="E484" s="230" t="s">
        <v>1284</v>
      </c>
      <c r="F484" s="255" t="s">
        <v>1285</v>
      </c>
      <c r="G484" s="230" t="s">
        <v>444</v>
      </c>
      <c r="H484" s="231">
        <v>900</v>
      </c>
      <c r="I484" s="241" t="s">
        <v>1285</v>
      </c>
      <c r="J484" s="230" t="s">
        <v>444</v>
      </c>
      <c r="K484" s="231">
        <v>900</v>
      </c>
      <c r="L484" s="262">
        <v>3825000</v>
      </c>
      <c r="M484" s="47" t="s">
        <v>80</v>
      </c>
      <c r="N484" s="26" t="s">
        <v>339</v>
      </c>
      <c r="O484" s="20"/>
    </row>
    <row r="485" spans="1:15" ht="45" x14ac:dyDescent="0.25">
      <c r="A485" s="286">
        <v>10</v>
      </c>
      <c r="B485" s="22" t="s">
        <v>427</v>
      </c>
      <c r="C485" s="20" t="s">
        <v>44</v>
      </c>
      <c r="D485" s="20" t="s">
        <v>14</v>
      </c>
      <c r="E485" s="230" t="s">
        <v>442</v>
      </c>
      <c r="F485" s="252" t="s">
        <v>1286</v>
      </c>
      <c r="G485" s="230" t="s">
        <v>444</v>
      </c>
      <c r="H485" s="231">
        <v>900</v>
      </c>
      <c r="I485" s="232" t="s">
        <v>1286</v>
      </c>
      <c r="J485" s="230" t="s">
        <v>444</v>
      </c>
      <c r="K485" s="231">
        <v>900</v>
      </c>
      <c r="L485" s="262">
        <v>4275000</v>
      </c>
      <c r="M485" s="47" t="s">
        <v>80</v>
      </c>
      <c r="N485" s="26" t="s">
        <v>339</v>
      </c>
      <c r="O485" s="20"/>
    </row>
    <row r="486" spans="1:15" ht="45" x14ac:dyDescent="0.25">
      <c r="A486" s="286">
        <v>10</v>
      </c>
      <c r="B486" s="22" t="s">
        <v>427</v>
      </c>
      <c r="C486" s="20" t="s">
        <v>44</v>
      </c>
      <c r="D486" s="20" t="s">
        <v>14</v>
      </c>
      <c r="E486" s="230" t="s">
        <v>1287</v>
      </c>
      <c r="F486" s="252" t="s">
        <v>1288</v>
      </c>
      <c r="G486" s="230" t="s">
        <v>430</v>
      </c>
      <c r="H486" s="231">
        <v>10000</v>
      </c>
      <c r="I486" s="232" t="s">
        <v>1288</v>
      </c>
      <c r="J486" s="230" t="s">
        <v>430</v>
      </c>
      <c r="K486" s="231">
        <v>10000</v>
      </c>
      <c r="L486" s="262">
        <v>6000000</v>
      </c>
      <c r="M486" s="47" t="s">
        <v>80</v>
      </c>
      <c r="N486" s="26" t="s">
        <v>339</v>
      </c>
      <c r="O486" s="20"/>
    </row>
    <row r="487" spans="1:15" ht="409.5" x14ac:dyDescent="0.25">
      <c r="A487" s="286">
        <v>10</v>
      </c>
      <c r="B487" s="22" t="s">
        <v>427</v>
      </c>
      <c r="C487" s="20" t="s">
        <v>44</v>
      </c>
      <c r="D487" s="20" t="s">
        <v>14</v>
      </c>
      <c r="E487" s="24" t="s">
        <v>1289</v>
      </c>
      <c r="F487" s="256" t="s">
        <v>1290</v>
      </c>
      <c r="G487" s="23" t="s">
        <v>1291</v>
      </c>
      <c r="H487" s="243">
        <v>30</v>
      </c>
      <c r="I487" s="242" t="s">
        <v>1290</v>
      </c>
      <c r="J487" s="23" t="s">
        <v>1291</v>
      </c>
      <c r="K487" s="243">
        <v>30</v>
      </c>
      <c r="L487" s="263">
        <v>2523000</v>
      </c>
      <c r="M487" s="47" t="s">
        <v>80</v>
      </c>
      <c r="N487" s="26" t="s">
        <v>339</v>
      </c>
      <c r="O487" s="20"/>
    </row>
    <row r="488" spans="1:15" ht="60" x14ac:dyDescent="0.25">
      <c r="A488" s="286">
        <v>10</v>
      </c>
      <c r="B488" s="22" t="s">
        <v>427</v>
      </c>
      <c r="C488" s="20" t="s">
        <v>44</v>
      </c>
      <c r="D488" s="20" t="s">
        <v>14</v>
      </c>
      <c r="E488" s="238" t="s">
        <v>1292</v>
      </c>
      <c r="F488" s="254" t="s">
        <v>465</v>
      </c>
      <c r="G488" s="238" t="s">
        <v>463</v>
      </c>
      <c r="H488" s="240">
        <v>70</v>
      </c>
      <c r="I488" s="239" t="s">
        <v>465</v>
      </c>
      <c r="J488" s="238" t="s">
        <v>463</v>
      </c>
      <c r="K488" s="240">
        <v>70</v>
      </c>
      <c r="L488" s="263">
        <v>2450000</v>
      </c>
      <c r="M488" s="47" t="s">
        <v>80</v>
      </c>
      <c r="N488" s="26" t="s">
        <v>339</v>
      </c>
      <c r="O488" s="20"/>
    </row>
    <row r="489" spans="1:15" ht="90" x14ac:dyDescent="0.25">
      <c r="A489" s="286">
        <v>10</v>
      </c>
      <c r="B489" s="22" t="s">
        <v>427</v>
      </c>
      <c r="C489" s="20" t="s">
        <v>44</v>
      </c>
      <c r="D489" s="20" t="s">
        <v>14</v>
      </c>
      <c r="E489" s="24" t="s">
        <v>1293</v>
      </c>
      <c r="F489" s="256" t="s">
        <v>1294</v>
      </c>
      <c r="G489" s="24" t="s">
        <v>822</v>
      </c>
      <c r="H489" s="243">
        <v>200</v>
      </c>
      <c r="I489" s="242" t="s">
        <v>1294</v>
      </c>
      <c r="J489" s="24" t="s">
        <v>822</v>
      </c>
      <c r="K489" s="243">
        <v>200</v>
      </c>
      <c r="L489" s="263">
        <v>924000</v>
      </c>
      <c r="M489" s="47" t="s">
        <v>80</v>
      </c>
      <c r="N489" s="26" t="s">
        <v>339</v>
      </c>
      <c r="O489" s="20"/>
    </row>
    <row r="490" spans="1:15" ht="27.75" customHeight="1" x14ac:dyDescent="0.25">
      <c r="A490" s="23">
        <v>10</v>
      </c>
      <c r="B490" s="219" t="s">
        <v>427</v>
      </c>
      <c r="C490" s="269" t="s">
        <v>44</v>
      </c>
      <c r="D490" s="269" t="s">
        <v>14</v>
      </c>
      <c r="E490" s="220" t="s">
        <v>1295</v>
      </c>
      <c r="F490" s="256" t="s">
        <v>1296</v>
      </c>
      <c r="G490" s="24" t="s">
        <v>822</v>
      </c>
      <c r="H490" s="250">
        <v>100</v>
      </c>
      <c r="I490" s="323" t="s">
        <v>1296</v>
      </c>
      <c r="J490" s="220" t="s">
        <v>822</v>
      </c>
      <c r="K490" s="325">
        <v>100</v>
      </c>
      <c r="L490" s="326">
        <v>2400000</v>
      </c>
      <c r="M490" s="273" t="s">
        <v>80</v>
      </c>
      <c r="N490" s="274" t="s">
        <v>339</v>
      </c>
      <c r="O490" s="269"/>
    </row>
    <row r="491" spans="1:15" ht="27.75" customHeight="1" x14ac:dyDescent="0.25">
      <c r="A491" s="23">
        <v>10</v>
      </c>
      <c r="B491" s="22" t="s">
        <v>427</v>
      </c>
      <c r="C491" s="20" t="s">
        <v>44</v>
      </c>
      <c r="D491" s="20" t="s">
        <v>14</v>
      </c>
      <c r="E491" s="24" t="s">
        <v>1297</v>
      </c>
      <c r="F491" s="256" t="s">
        <v>1298</v>
      </c>
      <c r="G491" s="24" t="s">
        <v>1299</v>
      </c>
      <c r="H491" s="250">
        <v>90</v>
      </c>
      <c r="I491" s="242" t="s">
        <v>1298</v>
      </c>
      <c r="J491" s="24" t="s">
        <v>1299</v>
      </c>
      <c r="K491" s="243">
        <v>90</v>
      </c>
      <c r="L491" s="263">
        <v>2296800</v>
      </c>
      <c r="M491" s="47" t="s">
        <v>80</v>
      </c>
      <c r="N491" s="26" t="s">
        <v>339</v>
      </c>
      <c r="O491" s="20"/>
    </row>
    <row r="492" spans="1:15" ht="27.75" customHeight="1" x14ac:dyDescent="0.25">
      <c r="A492" s="23">
        <v>10</v>
      </c>
      <c r="B492" s="22" t="s">
        <v>427</v>
      </c>
      <c r="C492" s="20" t="s">
        <v>44</v>
      </c>
      <c r="D492" s="20" t="s">
        <v>14</v>
      </c>
      <c r="E492" s="24" t="s">
        <v>1300</v>
      </c>
      <c r="F492" s="256" t="s">
        <v>1301</v>
      </c>
      <c r="G492" s="24" t="s">
        <v>408</v>
      </c>
      <c r="H492" s="250">
        <v>30</v>
      </c>
      <c r="I492" s="242" t="s">
        <v>1301</v>
      </c>
      <c r="J492" s="24" t="s">
        <v>408</v>
      </c>
      <c r="K492" s="243">
        <v>30</v>
      </c>
      <c r="L492" s="263">
        <v>957000</v>
      </c>
      <c r="M492" s="47" t="s">
        <v>80</v>
      </c>
      <c r="N492" s="26" t="s">
        <v>339</v>
      </c>
      <c r="O492" s="20"/>
    </row>
    <row r="493" spans="1:15" ht="27.75" customHeight="1" x14ac:dyDescent="0.25">
      <c r="A493" s="23">
        <v>10</v>
      </c>
      <c r="B493" s="22" t="s">
        <v>427</v>
      </c>
      <c r="C493" s="20" t="s">
        <v>44</v>
      </c>
      <c r="D493" s="20" t="s">
        <v>14</v>
      </c>
      <c r="E493" s="230" t="s">
        <v>1302</v>
      </c>
      <c r="F493" s="252" t="s">
        <v>1303</v>
      </c>
      <c r="G493" s="230" t="s">
        <v>430</v>
      </c>
      <c r="H493" s="248">
        <v>100</v>
      </c>
      <c r="I493" s="232" t="s">
        <v>1303</v>
      </c>
      <c r="J493" s="230" t="s">
        <v>430</v>
      </c>
      <c r="K493" s="231">
        <v>100</v>
      </c>
      <c r="L493" s="263">
        <v>400000</v>
      </c>
      <c r="M493" s="47" t="s">
        <v>80</v>
      </c>
      <c r="N493" s="26" t="s">
        <v>339</v>
      </c>
      <c r="O493" s="20"/>
    </row>
    <row r="494" spans="1:15" ht="27.75" customHeight="1" x14ac:dyDescent="0.25">
      <c r="A494" s="23">
        <v>10</v>
      </c>
      <c r="B494" s="22" t="s">
        <v>427</v>
      </c>
      <c r="C494" s="20" t="s">
        <v>44</v>
      </c>
      <c r="D494" s="20" t="s">
        <v>14</v>
      </c>
      <c r="E494" s="223" t="s">
        <v>1304</v>
      </c>
      <c r="F494" s="253" t="s">
        <v>1305</v>
      </c>
      <c r="G494" s="223" t="s">
        <v>638</v>
      </c>
      <c r="H494" s="251">
        <v>30</v>
      </c>
      <c r="I494" s="233" t="s">
        <v>1305</v>
      </c>
      <c r="J494" s="223" t="s">
        <v>638</v>
      </c>
      <c r="K494" s="244">
        <v>30</v>
      </c>
      <c r="L494" s="263">
        <v>96000000</v>
      </c>
      <c r="M494" s="47" t="s">
        <v>80</v>
      </c>
      <c r="N494" s="26" t="s">
        <v>339</v>
      </c>
      <c r="O494" s="20"/>
    </row>
    <row r="495" spans="1:15" ht="27.75" customHeight="1" x14ac:dyDescent="0.25">
      <c r="A495" s="23">
        <v>10</v>
      </c>
      <c r="B495" s="22" t="s">
        <v>427</v>
      </c>
      <c r="C495" s="20" t="s">
        <v>44</v>
      </c>
      <c r="D495" s="20" t="s">
        <v>14</v>
      </c>
      <c r="E495" s="223" t="s">
        <v>1306</v>
      </c>
      <c r="F495" s="253" t="s">
        <v>1307</v>
      </c>
      <c r="G495" s="223" t="s">
        <v>638</v>
      </c>
      <c r="H495" s="251">
        <v>5000</v>
      </c>
      <c r="I495" s="233" t="s">
        <v>1307</v>
      </c>
      <c r="J495" s="223" t="s">
        <v>638</v>
      </c>
      <c r="K495" s="244">
        <v>5000</v>
      </c>
      <c r="L495" s="263">
        <v>12465000</v>
      </c>
      <c r="M495" s="47" t="s">
        <v>80</v>
      </c>
      <c r="N495" s="26" t="s">
        <v>339</v>
      </c>
      <c r="O495" s="20"/>
    </row>
    <row r="496" spans="1:15" ht="27.75" hidden="1" customHeight="1" x14ac:dyDescent="0.25">
      <c r="A496" s="23">
        <v>10</v>
      </c>
      <c r="B496" s="22" t="s">
        <v>427</v>
      </c>
      <c r="C496" s="20" t="s">
        <v>44</v>
      </c>
      <c r="D496" s="20" t="s">
        <v>14</v>
      </c>
      <c r="E496" s="233" t="s">
        <v>1320</v>
      </c>
      <c r="F496" s="302" t="s">
        <v>1321</v>
      </c>
      <c r="G496" s="244">
        <v>1000</v>
      </c>
      <c r="H496" s="320">
        <v>4000</v>
      </c>
      <c r="I496" s="223" t="s">
        <v>1321</v>
      </c>
      <c r="J496" s="244">
        <v>1000</v>
      </c>
      <c r="K496" s="268">
        <v>4000</v>
      </c>
      <c r="L496" s="263">
        <v>4000000</v>
      </c>
      <c r="M496" s="47"/>
      <c r="N496" s="26"/>
      <c r="O496" s="20"/>
    </row>
    <row r="497" spans="1:15" ht="27.75" customHeight="1" x14ac:dyDescent="0.25">
      <c r="A497" s="23">
        <v>10</v>
      </c>
      <c r="B497" s="22" t="s">
        <v>427</v>
      </c>
      <c r="C497" s="20" t="s">
        <v>44</v>
      </c>
      <c r="D497" s="20" t="s">
        <v>14</v>
      </c>
      <c r="E497" s="238" t="s">
        <v>1308</v>
      </c>
      <c r="F497" s="254" t="s">
        <v>1309</v>
      </c>
      <c r="G497" s="238" t="s">
        <v>638</v>
      </c>
      <c r="H497" s="249">
        <v>40</v>
      </c>
      <c r="I497" s="239" t="s">
        <v>1309</v>
      </c>
      <c r="J497" s="238" t="s">
        <v>638</v>
      </c>
      <c r="K497" s="240">
        <v>40</v>
      </c>
      <c r="L497" s="264">
        <v>160000000</v>
      </c>
      <c r="M497" s="47" t="s">
        <v>80</v>
      </c>
      <c r="N497" s="26" t="s">
        <v>339</v>
      </c>
      <c r="O497" s="20"/>
    </row>
    <row r="498" spans="1:15" ht="27.75" customHeight="1" x14ac:dyDescent="0.25">
      <c r="A498" s="23">
        <v>10</v>
      </c>
      <c r="B498" s="22" t="s">
        <v>427</v>
      </c>
      <c r="C498" s="20" t="s">
        <v>44</v>
      </c>
      <c r="D498" s="20" t="s">
        <v>14</v>
      </c>
      <c r="E498" s="238" t="s">
        <v>1308</v>
      </c>
      <c r="F498" s="254" t="s">
        <v>1310</v>
      </c>
      <c r="G498" s="238" t="s">
        <v>638</v>
      </c>
      <c r="H498" s="249">
        <v>1</v>
      </c>
      <c r="I498" s="239" t="s">
        <v>1310</v>
      </c>
      <c r="J498" s="238" t="s">
        <v>638</v>
      </c>
      <c r="K498" s="240">
        <v>1</v>
      </c>
      <c r="L498" s="264">
        <v>39900000</v>
      </c>
      <c r="M498" s="47" t="s">
        <v>80</v>
      </c>
      <c r="N498" s="26" t="s">
        <v>339</v>
      </c>
      <c r="O498" s="20"/>
    </row>
    <row r="499" spans="1:15" ht="27.75" customHeight="1" x14ac:dyDescent="0.25">
      <c r="A499" s="23">
        <v>10</v>
      </c>
      <c r="B499" s="22" t="s">
        <v>427</v>
      </c>
      <c r="C499" s="20" t="s">
        <v>44</v>
      </c>
      <c r="D499" s="20" t="s">
        <v>14</v>
      </c>
      <c r="E499" s="238" t="s">
        <v>1311</v>
      </c>
      <c r="F499" s="254" t="s">
        <v>1312</v>
      </c>
      <c r="G499" s="238" t="s">
        <v>638</v>
      </c>
      <c r="H499" s="249">
        <v>16</v>
      </c>
      <c r="I499" s="239" t="s">
        <v>1312</v>
      </c>
      <c r="J499" s="238" t="s">
        <v>638</v>
      </c>
      <c r="K499" s="240">
        <v>16</v>
      </c>
      <c r="L499" s="264">
        <v>1920000</v>
      </c>
      <c r="M499" s="47" t="s">
        <v>80</v>
      </c>
      <c r="N499" s="26" t="s">
        <v>339</v>
      </c>
      <c r="O499" s="20"/>
    </row>
    <row r="500" spans="1:15" ht="27.75" customHeight="1" x14ac:dyDescent="0.25">
      <c r="A500" s="23">
        <v>10</v>
      </c>
      <c r="B500" s="22" t="s">
        <v>427</v>
      </c>
      <c r="C500" s="20" t="s">
        <v>44</v>
      </c>
      <c r="D500" s="20" t="s">
        <v>14</v>
      </c>
      <c r="E500" s="238" t="s">
        <v>1311</v>
      </c>
      <c r="F500" s="254" t="s">
        <v>1313</v>
      </c>
      <c r="G500" s="238" t="s">
        <v>638</v>
      </c>
      <c r="H500" s="249">
        <v>10</v>
      </c>
      <c r="I500" s="239" t="s">
        <v>1313</v>
      </c>
      <c r="J500" s="238" t="s">
        <v>638</v>
      </c>
      <c r="K500" s="240">
        <v>10</v>
      </c>
      <c r="L500" s="264">
        <v>10000000</v>
      </c>
      <c r="M500" s="47" t="s">
        <v>80</v>
      </c>
      <c r="N500" s="26" t="s">
        <v>339</v>
      </c>
      <c r="O500" s="20"/>
    </row>
    <row r="501" spans="1:15" ht="27.75" customHeight="1" x14ac:dyDescent="0.25">
      <c r="A501" s="23">
        <v>10</v>
      </c>
      <c r="B501" s="22" t="s">
        <v>427</v>
      </c>
      <c r="C501" s="20" t="s">
        <v>44</v>
      </c>
      <c r="D501" s="20" t="s">
        <v>14</v>
      </c>
      <c r="E501" s="238" t="s">
        <v>1314</v>
      </c>
      <c r="F501" s="254" t="s">
        <v>1315</v>
      </c>
      <c r="G501" s="238" t="s">
        <v>17</v>
      </c>
      <c r="H501" s="249">
        <v>16</v>
      </c>
      <c r="I501" s="239" t="s">
        <v>1315</v>
      </c>
      <c r="J501" s="238" t="s">
        <v>17</v>
      </c>
      <c r="K501" s="240">
        <v>16</v>
      </c>
      <c r="L501" s="264">
        <v>1600000</v>
      </c>
      <c r="M501" s="47" t="s">
        <v>80</v>
      </c>
      <c r="N501" s="26" t="s">
        <v>339</v>
      </c>
      <c r="O501" s="20"/>
    </row>
    <row r="502" spans="1:15" ht="27.75" hidden="1" customHeight="1" x14ac:dyDescent="0.25">
      <c r="A502" s="23">
        <v>10</v>
      </c>
      <c r="B502" s="22" t="s">
        <v>427</v>
      </c>
      <c r="C502" s="20" t="s">
        <v>44</v>
      </c>
      <c r="D502" s="20" t="s">
        <v>14</v>
      </c>
      <c r="E502" s="239" t="s">
        <v>1319</v>
      </c>
      <c r="F502" s="299" t="s">
        <v>17</v>
      </c>
      <c r="G502" s="240">
        <v>50</v>
      </c>
      <c r="H502" s="317">
        <v>40000</v>
      </c>
      <c r="I502" s="238" t="s">
        <v>17</v>
      </c>
      <c r="J502" s="240">
        <v>50</v>
      </c>
      <c r="K502" s="267">
        <v>40000</v>
      </c>
      <c r="L502" s="264">
        <v>2000000</v>
      </c>
      <c r="M502" s="47"/>
      <c r="N502" s="26"/>
      <c r="O502" s="20"/>
    </row>
    <row r="503" spans="1:15" ht="27.75" customHeight="1" x14ac:dyDescent="0.25">
      <c r="A503" s="23">
        <v>10</v>
      </c>
      <c r="B503" s="22" t="s">
        <v>427</v>
      </c>
      <c r="C503" s="20" t="s">
        <v>44</v>
      </c>
      <c r="D503" s="20" t="s">
        <v>14</v>
      </c>
      <c r="E503" s="238" t="s">
        <v>1316</v>
      </c>
      <c r="F503" s="254" t="s">
        <v>1317</v>
      </c>
      <c r="G503" s="238" t="s">
        <v>638</v>
      </c>
      <c r="H503" s="249">
        <v>3</v>
      </c>
      <c r="I503" s="239" t="s">
        <v>1317</v>
      </c>
      <c r="J503" s="238" t="s">
        <v>638</v>
      </c>
      <c r="K503" s="240">
        <v>3</v>
      </c>
      <c r="L503" s="264">
        <v>14595000</v>
      </c>
      <c r="M503" s="47" t="s">
        <v>80</v>
      </c>
      <c r="N503" s="26" t="s">
        <v>339</v>
      </c>
      <c r="O503" s="20"/>
    </row>
    <row r="504" spans="1:15" ht="27.75" customHeight="1" x14ac:dyDescent="0.25">
      <c r="A504" s="23">
        <v>10</v>
      </c>
      <c r="B504" s="22" t="s">
        <v>427</v>
      </c>
      <c r="C504" s="20" t="s">
        <v>44</v>
      </c>
      <c r="D504" s="20" t="s">
        <v>14</v>
      </c>
      <c r="E504" s="238" t="s">
        <v>1318</v>
      </c>
      <c r="F504" s="254" t="s">
        <v>429</v>
      </c>
      <c r="G504" s="238" t="s">
        <v>638</v>
      </c>
      <c r="H504" s="249">
        <v>1000</v>
      </c>
      <c r="I504" s="239" t="s">
        <v>429</v>
      </c>
      <c r="J504" s="238" t="s">
        <v>638</v>
      </c>
      <c r="K504" s="240">
        <v>1000</v>
      </c>
      <c r="L504" s="264">
        <v>13500000</v>
      </c>
      <c r="M504" s="47" t="s">
        <v>80</v>
      </c>
      <c r="N504" s="26" t="s">
        <v>339</v>
      </c>
      <c r="O504" s="20"/>
    </row>
    <row r="505" spans="1:15" ht="27.75" customHeight="1" x14ac:dyDescent="0.25">
      <c r="A505" s="73">
        <v>43</v>
      </c>
      <c r="B505" s="100" t="s">
        <v>1115</v>
      </c>
      <c r="C505" s="100" t="s">
        <v>888</v>
      </c>
      <c r="D505" s="101" t="s">
        <v>14</v>
      </c>
      <c r="E505" s="100" t="s">
        <v>1010</v>
      </c>
      <c r="F505" s="301"/>
      <c r="G505" s="101"/>
      <c r="H505" s="319"/>
      <c r="I505" s="100" t="s">
        <v>1009</v>
      </c>
      <c r="J505" s="101"/>
      <c r="K505" s="101"/>
      <c r="L505" s="109">
        <v>4000000000</v>
      </c>
      <c r="M505" s="107" t="s">
        <v>933</v>
      </c>
      <c r="N505" s="108" t="s">
        <v>344</v>
      </c>
      <c r="O505" s="101" t="s">
        <v>970</v>
      </c>
    </row>
    <row r="506" spans="1:15" ht="27.75" customHeight="1" x14ac:dyDescent="0.25">
      <c r="A506" s="23"/>
      <c r="B506" s="22" t="s">
        <v>1222</v>
      </c>
      <c r="C506" s="20" t="s">
        <v>888</v>
      </c>
      <c r="D506" s="20" t="s">
        <v>14</v>
      </c>
      <c r="E506" s="22" t="s">
        <v>1192</v>
      </c>
      <c r="F506" s="270" t="s">
        <v>1193</v>
      </c>
      <c r="G506" s="214" t="s">
        <v>1194</v>
      </c>
      <c r="H506" s="313">
        <v>211</v>
      </c>
      <c r="I506" s="22" t="s">
        <v>1193</v>
      </c>
      <c r="J506" s="19" t="s">
        <v>1194</v>
      </c>
      <c r="K506" s="23">
        <v>211</v>
      </c>
      <c r="L506" s="225">
        <v>18000000</v>
      </c>
      <c r="M506" s="47" t="s">
        <v>80</v>
      </c>
      <c r="N506" s="26" t="s">
        <v>344</v>
      </c>
      <c r="O506" s="20"/>
    </row>
    <row r="507" spans="1:15" ht="27.75" customHeight="1" x14ac:dyDescent="0.25">
      <c r="A507" s="23"/>
      <c r="B507" s="22" t="s">
        <v>1222</v>
      </c>
      <c r="C507" s="20" t="s">
        <v>888</v>
      </c>
      <c r="D507" s="20" t="s">
        <v>14</v>
      </c>
      <c r="E507" s="22" t="s">
        <v>1195</v>
      </c>
      <c r="F507" s="270" t="s">
        <v>1196</v>
      </c>
      <c r="G507" s="214" t="s">
        <v>158</v>
      </c>
      <c r="H507" s="313">
        <v>154</v>
      </c>
      <c r="I507" s="22" t="s">
        <v>1196</v>
      </c>
      <c r="J507" s="19" t="s">
        <v>158</v>
      </c>
      <c r="K507" s="23">
        <v>154</v>
      </c>
      <c r="L507" s="225">
        <v>7700000</v>
      </c>
      <c r="M507" s="47" t="s">
        <v>80</v>
      </c>
      <c r="N507" s="26" t="s">
        <v>344</v>
      </c>
      <c r="O507" s="20"/>
    </row>
    <row r="508" spans="1:15" ht="27.75" customHeight="1" x14ac:dyDescent="0.25">
      <c r="A508" s="23"/>
      <c r="B508" s="22" t="s">
        <v>1222</v>
      </c>
      <c r="C508" s="20" t="s">
        <v>888</v>
      </c>
      <c r="D508" s="20" t="s">
        <v>14</v>
      </c>
      <c r="E508" s="22" t="s">
        <v>1197</v>
      </c>
      <c r="F508" s="270" t="s">
        <v>1198</v>
      </c>
      <c r="G508" s="214" t="s">
        <v>158</v>
      </c>
      <c r="H508" s="313">
        <v>70</v>
      </c>
      <c r="I508" s="22" t="s">
        <v>1198</v>
      </c>
      <c r="J508" s="19" t="s">
        <v>158</v>
      </c>
      <c r="K508" s="23">
        <v>70</v>
      </c>
      <c r="L508" s="225">
        <v>3500000</v>
      </c>
      <c r="M508" s="47" t="s">
        <v>80</v>
      </c>
      <c r="N508" s="26" t="s">
        <v>344</v>
      </c>
      <c r="O508" s="20"/>
    </row>
    <row r="509" spans="1:15" ht="27.75" customHeight="1" x14ac:dyDescent="0.25">
      <c r="A509" s="23"/>
      <c r="B509" s="22" t="s">
        <v>1222</v>
      </c>
      <c r="C509" s="20" t="s">
        <v>888</v>
      </c>
      <c r="D509" s="20" t="s">
        <v>14</v>
      </c>
      <c r="E509" s="21" t="s">
        <v>1199</v>
      </c>
      <c r="F509" s="270" t="s">
        <v>1200</v>
      </c>
      <c r="G509" s="214" t="s">
        <v>158</v>
      </c>
      <c r="H509" s="313">
        <v>70</v>
      </c>
      <c r="I509" s="22" t="s">
        <v>1200</v>
      </c>
      <c r="J509" s="19" t="s">
        <v>158</v>
      </c>
      <c r="K509" s="23">
        <v>70</v>
      </c>
      <c r="L509" s="225">
        <v>11000000</v>
      </c>
      <c r="M509" s="47" t="s">
        <v>80</v>
      </c>
      <c r="N509" s="26" t="s">
        <v>344</v>
      </c>
      <c r="O509" s="20"/>
    </row>
    <row r="510" spans="1:15" ht="27.75" customHeight="1" x14ac:dyDescent="0.25">
      <c r="A510" s="23"/>
      <c r="B510" s="22" t="s">
        <v>1222</v>
      </c>
      <c r="C510" s="20" t="s">
        <v>888</v>
      </c>
      <c r="D510" s="20" t="s">
        <v>14</v>
      </c>
      <c r="E510" s="22" t="s">
        <v>1201</v>
      </c>
      <c r="F510" s="270" t="s">
        <v>1202</v>
      </c>
      <c r="G510" s="214" t="s">
        <v>158</v>
      </c>
      <c r="H510" s="313">
        <v>1872</v>
      </c>
      <c r="I510" s="22" t="s">
        <v>1202</v>
      </c>
      <c r="J510" s="19" t="s">
        <v>158</v>
      </c>
      <c r="K510" s="23">
        <v>1872</v>
      </c>
      <c r="L510" s="225">
        <v>37440000</v>
      </c>
      <c r="M510" s="47" t="s">
        <v>80</v>
      </c>
      <c r="N510" s="26" t="s">
        <v>344</v>
      </c>
      <c r="O510" s="20"/>
    </row>
    <row r="511" spans="1:15" ht="27.75" customHeight="1" x14ac:dyDescent="0.25">
      <c r="A511" s="23"/>
      <c r="B511" s="22" t="s">
        <v>1222</v>
      </c>
      <c r="C511" s="20" t="s">
        <v>888</v>
      </c>
      <c r="D511" s="20" t="s">
        <v>14</v>
      </c>
      <c r="E511" s="22" t="s">
        <v>1203</v>
      </c>
      <c r="F511" s="270"/>
      <c r="G511" s="215"/>
      <c r="H511" s="318"/>
      <c r="I511" s="22"/>
      <c r="J511" s="24"/>
      <c r="K511" s="21"/>
      <c r="L511" s="225">
        <v>24000000</v>
      </c>
      <c r="M511" s="47" t="s">
        <v>80</v>
      </c>
      <c r="N511" s="26" t="s">
        <v>344</v>
      </c>
      <c r="O511" s="20"/>
    </row>
    <row r="512" spans="1:15" ht="27.75" customHeight="1" x14ac:dyDescent="0.25">
      <c r="A512" s="23"/>
      <c r="B512" s="22" t="s">
        <v>1222</v>
      </c>
      <c r="C512" s="20" t="s">
        <v>888</v>
      </c>
      <c r="D512" s="20" t="s">
        <v>14</v>
      </c>
      <c r="E512" s="22" t="s">
        <v>1204</v>
      </c>
      <c r="F512" s="270" t="s">
        <v>1205</v>
      </c>
      <c r="G512" s="215" t="s">
        <v>17</v>
      </c>
      <c r="H512" s="313">
        <v>3840</v>
      </c>
      <c r="I512" s="22" t="s">
        <v>1205</v>
      </c>
      <c r="J512" s="24" t="s">
        <v>17</v>
      </c>
      <c r="K512" s="23">
        <v>3840</v>
      </c>
      <c r="L512" s="225"/>
      <c r="M512" s="47" t="s">
        <v>80</v>
      </c>
      <c r="N512" s="26" t="s">
        <v>344</v>
      </c>
      <c r="O512" s="20"/>
    </row>
    <row r="513" spans="1:15" ht="27.75" customHeight="1" x14ac:dyDescent="0.25">
      <c r="A513" s="23"/>
      <c r="B513" s="22" t="s">
        <v>1222</v>
      </c>
      <c r="C513" s="20" t="s">
        <v>888</v>
      </c>
      <c r="D513" s="20" t="s">
        <v>14</v>
      </c>
      <c r="E513" s="22" t="s">
        <v>1206</v>
      </c>
      <c r="F513" s="270" t="s">
        <v>1205</v>
      </c>
      <c r="G513" s="215" t="s">
        <v>17</v>
      </c>
      <c r="H513" s="313">
        <v>3900</v>
      </c>
      <c r="I513" s="22" t="s">
        <v>1205</v>
      </c>
      <c r="J513" s="24" t="s">
        <v>17</v>
      </c>
      <c r="K513" s="23">
        <v>3900</v>
      </c>
      <c r="L513" s="225"/>
      <c r="M513" s="47" t="s">
        <v>80</v>
      </c>
      <c r="N513" s="26" t="s">
        <v>344</v>
      </c>
      <c r="O513" s="20"/>
    </row>
    <row r="514" spans="1:15" ht="27.75" customHeight="1" x14ac:dyDescent="0.25">
      <c r="A514" s="23"/>
      <c r="B514" s="22" t="s">
        <v>1222</v>
      </c>
      <c r="C514" s="20" t="s">
        <v>888</v>
      </c>
      <c r="D514" s="20" t="s">
        <v>14</v>
      </c>
      <c r="E514" s="22" t="s">
        <v>1207</v>
      </c>
      <c r="F514" s="270" t="s">
        <v>1205</v>
      </c>
      <c r="G514" s="215" t="s">
        <v>17</v>
      </c>
      <c r="H514" s="313">
        <v>7700</v>
      </c>
      <c r="I514" s="22" t="s">
        <v>1205</v>
      </c>
      <c r="J514" s="24" t="s">
        <v>17</v>
      </c>
      <c r="K514" s="23">
        <v>7700</v>
      </c>
      <c r="L514" s="225"/>
      <c r="M514" s="47" t="s">
        <v>80</v>
      </c>
      <c r="N514" s="26" t="s">
        <v>344</v>
      </c>
      <c r="O514" s="20"/>
    </row>
    <row r="515" spans="1:15" ht="27.75" customHeight="1" x14ac:dyDescent="0.25">
      <c r="A515" s="23"/>
      <c r="B515" s="22" t="s">
        <v>1222</v>
      </c>
      <c r="C515" s="20" t="s">
        <v>888</v>
      </c>
      <c r="D515" s="20" t="s">
        <v>14</v>
      </c>
      <c r="E515" s="22" t="s">
        <v>201</v>
      </c>
      <c r="F515" s="270" t="s">
        <v>1205</v>
      </c>
      <c r="G515" s="215" t="s">
        <v>17</v>
      </c>
      <c r="H515" s="313">
        <v>3980</v>
      </c>
      <c r="I515" s="22" t="s">
        <v>1205</v>
      </c>
      <c r="J515" s="24" t="s">
        <v>17</v>
      </c>
      <c r="K515" s="23">
        <v>3980</v>
      </c>
      <c r="L515" s="225"/>
      <c r="M515" s="47" t="s">
        <v>80</v>
      </c>
      <c r="N515" s="26" t="s">
        <v>344</v>
      </c>
      <c r="O515" s="20"/>
    </row>
    <row r="516" spans="1:15" ht="27.75" customHeight="1" x14ac:dyDescent="0.25">
      <c r="A516" s="23"/>
      <c r="B516" s="22" t="s">
        <v>1222</v>
      </c>
      <c r="C516" s="20" t="s">
        <v>888</v>
      </c>
      <c r="D516" s="20" t="s">
        <v>14</v>
      </c>
      <c r="E516" s="22" t="s">
        <v>200</v>
      </c>
      <c r="F516" s="270" t="s">
        <v>1205</v>
      </c>
      <c r="G516" s="215" t="s">
        <v>17</v>
      </c>
      <c r="H516" s="313">
        <v>6700</v>
      </c>
      <c r="I516" s="22" t="s">
        <v>1205</v>
      </c>
      <c r="J516" s="24" t="s">
        <v>17</v>
      </c>
      <c r="K516" s="23">
        <v>6700</v>
      </c>
      <c r="L516" s="225"/>
      <c r="M516" s="47" t="s">
        <v>80</v>
      </c>
      <c r="N516" s="26" t="s">
        <v>344</v>
      </c>
      <c r="O516" s="20"/>
    </row>
    <row r="517" spans="1:15" ht="27.75" customHeight="1" x14ac:dyDescent="0.25">
      <c r="A517" s="23"/>
      <c r="B517" s="22" t="s">
        <v>1222</v>
      </c>
      <c r="C517" s="20" t="s">
        <v>888</v>
      </c>
      <c r="D517" s="20" t="s">
        <v>14</v>
      </c>
      <c r="E517" s="21" t="s">
        <v>1208</v>
      </c>
      <c r="F517" s="271" t="s">
        <v>1209</v>
      </c>
      <c r="G517" s="215" t="s">
        <v>1210</v>
      </c>
      <c r="H517" s="313">
        <v>4000</v>
      </c>
      <c r="I517" s="22" t="s">
        <v>1209</v>
      </c>
      <c r="J517" s="24" t="s">
        <v>1210</v>
      </c>
      <c r="K517" s="23">
        <v>4000</v>
      </c>
      <c r="L517" s="225">
        <v>8000000</v>
      </c>
      <c r="M517" s="47" t="s">
        <v>80</v>
      </c>
      <c r="N517" s="26" t="s">
        <v>344</v>
      </c>
      <c r="O517" s="20"/>
    </row>
    <row r="518" spans="1:15" ht="27.75" customHeight="1" x14ac:dyDescent="0.25">
      <c r="A518" s="23"/>
      <c r="B518" s="22" t="s">
        <v>1222</v>
      </c>
      <c r="C518" s="20" t="s">
        <v>888</v>
      </c>
      <c r="D518" s="20" t="s">
        <v>14</v>
      </c>
      <c r="E518" s="22" t="s">
        <v>1211</v>
      </c>
      <c r="F518" s="271" t="s">
        <v>1212</v>
      </c>
      <c r="G518" s="215" t="s">
        <v>607</v>
      </c>
      <c r="H518" s="313">
        <v>8500</v>
      </c>
      <c r="I518" s="22" t="s">
        <v>1212</v>
      </c>
      <c r="J518" s="24" t="s">
        <v>607</v>
      </c>
      <c r="K518" s="23">
        <v>8500</v>
      </c>
      <c r="L518" s="225">
        <v>2975000</v>
      </c>
      <c r="M518" s="47" t="s">
        <v>80</v>
      </c>
      <c r="N518" s="26" t="s">
        <v>344</v>
      </c>
      <c r="O518" s="20"/>
    </row>
    <row r="519" spans="1:15" ht="27.75" customHeight="1" x14ac:dyDescent="0.25">
      <c r="A519" s="23"/>
      <c r="B519" s="22" t="s">
        <v>1222</v>
      </c>
      <c r="C519" s="20" t="s">
        <v>888</v>
      </c>
      <c r="D519" s="20" t="s">
        <v>14</v>
      </c>
      <c r="E519" s="22" t="s">
        <v>1213</v>
      </c>
      <c r="F519" s="270" t="s">
        <v>1214</v>
      </c>
      <c r="G519" s="215" t="s">
        <v>158</v>
      </c>
      <c r="H519" s="322"/>
      <c r="I519" s="22" t="s">
        <v>1214</v>
      </c>
      <c r="J519" s="24" t="s">
        <v>158</v>
      </c>
      <c r="K519" s="21"/>
      <c r="L519" s="225">
        <v>500000000</v>
      </c>
      <c r="M519" s="47" t="s">
        <v>80</v>
      </c>
      <c r="N519" s="26" t="s">
        <v>344</v>
      </c>
      <c r="O519" s="20"/>
    </row>
    <row r="520" spans="1:15" ht="27.75" customHeight="1" x14ac:dyDescent="0.25">
      <c r="A520" s="23"/>
      <c r="B520" s="22" t="s">
        <v>1222</v>
      </c>
      <c r="C520" s="20" t="s">
        <v>888</v>
      </c>
      <c r="D520" s="20" t="s">
        <v>14</v>
      </c>
      <c r="E520" s="22" t="s">
        <v>1215</v>
      </c>
      <c r="F520" s="270"/>
      <c r="G520" s="215" t="s">
        <v>1216</v>
      </c>
      <c r="H520" s="313">
        <v>1</v>
      </c>
      <c r="I520" s="22"/>
      <c r="J520" s="24" t="s">
        <v>1216</v>
      </c>
      <c r="K520" s="23">
        <v>1</v>
      </c>
      <c r="L520" s="225">
        <v>36000000</v>
      </c>
      <c r="M520" s="47" t="s">
        <v>80</v>
      </c>
      <c r="N520" s="26" t="s">
        <v>344</v>
      </c>
      <c r="O520" s="20"/>
    </row>
    <row r="521" spans="1:15" ht="27.75" customHeight="1" x14ac:dyDescent="0.25">
      <c r="A521" s="23"/>
      <c r="B521" s="22" t="s">
        <v>1222</v>
      </c>
      <c r="C521" s="20" t="s">
        <v>888</v>
      </c>
      <c r="D521" s="20" t="s">
        <v>14</v>
      </c>
      <c r="E521" s="222" t="s">
        <v>1217</v>
      </c>
      <c r="F521" s="272"/>
      <c r="G521" s="216" t="s">
        <v>1218</v>
      </c>
      <c r="H521" s="315">
        <v>54</v>
      </c>
      <c r="I521" s="222"/>
      <c r="J521" s="223" t="s">
        <v>1218</v>
      </c>
      <c r="K521" s="224">
        <v>54</v>
      </c>
      <c r="L521" s="226">
        <v>29880000</v>
      </c>
      <c r="M521" s="47" t="s">
        <v>80</v>
      </c>
      <c r="N521" s="26" t="s">
        <v>344</v>
      </c>
      <c r="O521" s="20"/>
    </row>
    <row r="522" spans="1:15" ht="27.75" customHeight="1" x14ac:dyDescent="0.25">
      <c r="A522" s="23"/>
      <c r="B522" s="22" t="s">
        <v>1222</v>
      </c>
      <c r="C522" s="20" t="s">
        <v>888</v>
      </c>
      <c r="D522" s="20" t="s">
        <v>14</v>
      </c>
      <c r="E522" s="222" t="s">
        <v>1219</v>
      </c>
      <c r="F522" s="272" t="s">
        <v>1220</v>
      </c>
      <c r="G522" s="216" t="s">
        <v>1218</v>
      </c>
      <c r="H522" s="315">
        <v>54</v>
      </c>
      <c r="I522" s="222" t="s">
        <v>1220</v>
      </c>
      <c r="J522" s="223" t="s">
        <v>1218</v>
      </c>
      <c r="K522" s="224">
        <v>54</v>
      </c>
      <c r="L522" s="226">
        <v>71817483.450000003</v>
      </c>
      <c r="M522" s="47" t="s">
        <v>80</v>
      </c>
      <c r="N522" s="26" t="s">
        <v>339</v>
      </c>
      <c r="O522" s="20"/>
    </row>
    <row r="523" spans="1:15" ht="27.75" customHeight="1" x14ac:dyDescent="0.25">
      <c r="A523" s="23"/>
      <c r="B523" s="22" t="s">
        <v>1222</v>
      </c>
      <c r="C523" s="20" t="s">
        <v>888</v>
      </c>
      <c r="D523" s="20" t="s">
        <v>14</v>
      </c>
      <c r="E523" s="22" t="s">
        <v>1221</v>
      </c>
      <c r="F523" s="272" t="s">
        <v>1220</v>
      </c>
      <c r="G523" s="215" t="s">
        <v>1218</v>
      </c>
      <c r="H523" s="313">
        <v>454</v>
      </c>
      <c r="I523" s="222" t="s">
        <v>1220</v>
      </c>
      <c r="J523" s="24" t="s">
        <v>1218</v>
      </c>
      <c r="K523" s="23">
        <v>454</v>
      </c>
      <c r="L523" s="225">
        <v>500500000</v>
      </c>
      <c r="M523" s="47" t="s">
        <v>80</v>
      </c>
      <c r="N523" s="26" t="s">
        <v>339</v>
      </c>
      <c r="O523" s="20"/>
    </row>
    <row r="524" spans="1:15" ht="27.75" customHeight="1" x14ac:dyDescent="0.25">
      <c r="A524" s="20">
        <v>15</v>
      </c>
      <c r="B524" s="76" t="s">
        <v>468</v>
      </c>
      <c r="C524" s="76" t="s">
        <v>44</v>
      </c>
      <c r="D524" s="75" t="s">
        <v>14</v>
      </c>
      <c r="E524" s="76" t="s">
        <v>469</v>
      </c>
      <c r="F524" s="295" t="s">
        <v>200</v>
      </c>
      <c r="G524" s="75">
        <f>K524*100</f>
        <v>60000</v>
      </c>
      <c r="H524" s="311" t="s">
        <v>488</v>
      </c>
      <c r="I524" s="76" t="s">
        <v>470</v>
      </c>
      <c r="J524" s="75" t="s">
        <v>471</v>
      </c>
      <c r="K524" s="75">
        <v>600</v>
      </c>
      <c r="L524" s="78">
        <v>3240000</v>
      </c>
      <c r="M524" s="79" t="s">
        <v>933</v>
      </c>
      <c r="N524" s="80" t="s">
        <v>339</v>
      </c>
      <c r="O524" s="75" t="s">
        <v>967</v>
      </c>
    </row>
    <row r="525" spans="1:15" ht="27.75" customHeight="1" x14ac:dyDescent="0.25">
      <c r="A525" s="20">
        <v>15</v>
      </c>
      <c r="B525" s="76" t="s">
        <v>468</v>
      </c>
      <c r="C525" s="76" t="s">
        <v>44</v>
      </c>
      <c r="D525" s="75" t="s">
        <v>14</v>
      </c>
      <c r="E525" s="76" t="s">
        <v>472</v>
      </c>
      <c r="F525" s="295" t="s">
        <v>949</v>
      </c>
      <c r="G525" s="75">
        <f>K525</f>
        <v>1500</v>
      </c>
      <c r="H525" s="311" t="s">
        <v>488</v>
      </c>
      <c r="I525" s="76" t="s">
        <v>473</v>
      </c>
      <c r="J525" s="75" t="s">
        <v>474</v>
      </c>
      <c r="K525" s="75">
        <v>1500</v>
      </c>
      <c r="L525" s="78">
        <v>3000000</v>
      </c>
      <c r="M525" s="79" t="s">
        <v>933</v>
      </c>
      <c r="N525" s="80" t="s">
        <v>339</v>
      </c>
      <c r="O525" s="75" t="s">
        <v>967</v>
      </c>
    </row>
    <row r="526" spans="1:15" ht="27.75" customHeight="1" x14ac:dyDescent="0.25">
      <c r="A526" s="23">
        <v>1</v>
      </c>
      <c r="B526" s="83" t="s">
        <v>12</v>
      </c>
      <c r="C526" s="83" t="s">
        <v>13</v>
      </c>
      <c r="D526" s="84" t="s">
        <v>14</v>
      </c>
      <c r="E526" s="83" t="s">
        <v>15</v>
      </c>
      <c r="F526" s="298"/>
      <c r="G526" s="83"/>
      <c r="H526" s="316"/>
      <c r="I526" s="83" t="s">
        <v>16</v>
      </c>
      <c r="J526" s="84" t="s">
        <v>17</v>
      </c>
      <c r="K526" s="84">
        <v>74</v>
      </c>
      <c r="L526" s="85">
        <v>114547082.7</v>
      </c>
      <c r="M526" s="93" t="s">
        <v>933</v>
      </c>
      <c r="N526" s="87" t="s">
        <v>339</v>
      </c>
      <c r="O526" s="84" t="s">
        <v>910</v>
      </c>
    </row>
    <row r="527" spans="1:15" ht="27.75" customHeight="1" x14ac:dyDescent="0.25">
      <c r="A527" s="23">
        <v>1</v>
      </c>
      <c r="B527" s="83" t="s">
        <v>12</v>
      </c>
      <c r="C527" s="83" t="s">
        <v>13</v>
      </c>
      <c r="D527" s="84" t="s">
        <v>14</v>
      </c>
      <c r="E527" s="83" t="s">
        <v>1003</v>
      </c>
      <c r="F527" s="298"/>
      <c r="G527" s="83"/>
      <c r="H527" s="316"/>
      <c r="I527" s="83" t="s">
        <v>21</v>
      </c>
      <c r="J527" s="84" t="s">
        <v>17</v>
      </c>
      <c r="K527" s="84">
        <v>74</v>
      </c>
      <c r="L527" s="85">
        <v>114375085.65000001</v>
      </c>
      <c r="M527" s="93" t="s">
        <v>933</v>
      </c>
      <c r="N527" s="87" t="s">
        <v>339</v>
      </c>
      <c r="O527" s="84" t="s">
        <v>910</v>
      </c>
    </row>
    <row r="528" spans="1:15" ht="27.75" customHeight="1" x14ac:dyDescent="0.25">
      <c r="A528" s="23">
        <v>11</v>
      </c>
      <c r="B528" s="27" t="s">
        <v>12</v>
      </c>
      <c r="C528" s="27" t="s">
        <v>13</v>
      </c>
      <c r="D528" s="28" t="s">
        <v>14</v>
      </c>
      <c r="E528" s="27" t="s">
        <v>22</v>
      </c>
      <c r="F528" s="292"/>
      <c r="G528" s="27"/>
      <c r="H528" s="310"/>
      <c r="I528" s="27" t="s">
        <v>23</v>
      </c>
      <c r="J528" s="28" t="s">
        <v>17</v>
      </c>
      <c r="K528" s="28">
        <v>20</v>
      </c>
      <c r="L528" s="70">
        <v>21667524</v>
      </c>
      <c r="M528" s="29" t="s">
        <v>933</v>
      </c>
      <c r="N528" s="30" t="s">
        <v>339</v>
      </c>
      <c r="O528" s="28" t="s">
        <v>968</v>
      </c>
    </row>
    <row r="529" spans="1:15" ht="27.75" customHeight="1" x14ac:dyDescent="0.25">
      <c r="A529" s="23">
        <v>11</v>
      </c>
      <c r="B529" s="27" t="s">
        <v>12</v>
      </c>
      <c r="C529" s="27" t="s">
        <v>13</v>
      </c>
      <c r="D529" s="28" t="s">
        <v>14</v>
      </c>
      <c r="E529" s="27" t="s">
        <v>24</v>
      </c>
      <c r="F529" s="292"/>
      <c r="G529" s="27"/>
      <c r="H529" s="310"/>
      <c r="I529" s="27" t="s">
        <v>25</v>
      </c>
      <c r="J529" s="28" t="s">
        <v>17</v>
      </c>
      <c r="K529" s="28">
        <v>25</v>
      </c>
      <c r="L529" s="70">
        <v>1441880</v>
      </c>
      <c r="M529" s="29" t="s">
        <v>933</v>
      </c>
      <c r="N529" s="30" t="s">
        <v>339</v>
      </c>
      <c r="O529" s="28" t="s">
        <v>968</v>
      </c>
    </row>
    <row r="530" spans="1:15" ht="27.75" customHeight="1" x14ac:dyDescent="0.25">
      <c r="A530" s="23">
        <v>11</v>
      </c>
      <c r="B530" s="27" t="s">
        <v>12</v>
      </c>
      <c r="C530" s="27" t="s">
        <v>13</v>
      </c>
      <c r="D530" s="28" t="s">
        <v>14</v>
      </c>
      <c r="E530" s="27" t="s">
        <v>26</v>
      </c>
      <c r="F530" s="292"/>
      <c r="G530" s="27"/>
      <c r="H530" s="310"/>
      <c r="I530" s="27" t="s">
        <v>27</v>
      </c>
      <c r="J530" s="28" t="s">
        <v>17</v>
      </c>
      <c r="K530" s="28">
        <v>120</v>
      </c>
      <c r="L530" s="70">
        <v>7038996</v>
      </c>
      <c r="M530" s="29" t="s">
        <v>933</v>
      </c>
      <c r="N530" s="30" t="s">
        <v>339</v>
      </c>
      <c r="O530" s="28" t="s">
        <v>968</v>
      </c>
    </row>
    <row r="531" spans="1:15" ht="27.75" customHeight="1" x14ac:dyDescent="0.25">
      <c r="A531" s="23">
        <v>11</v>
      </c>
      <c r="B531" s="27" t="s">
        <v>12</v>
      </c>
      <c r="C531" s="27" t="s">
        <v>13</v>
      </c>
      <c r="D531" s="28" t="s">
        <v>14</v>
      </c>
      <c r="E531" s="27" t="s">
        <v>26</v>
      </c>
      <c r="F531" s="292"/>
      <c r="G531" s="27"/>
      <c r="H531" s="310"/>
      <c r="I531" s="27" t="s">
        <v>28</v>
      </c>
      <c r="J531" s="28" t="s">
        <v>39</v>
      </c>
      <c r="K531" s="28">
        <v>25</v>
      </c>
      <c r="L531" s="70">
        <v>2998455</v>
      </c>
      <c r="M531" s="29" t="s">
        <v>933</v>
      </c>
      <c r="N531" s="30" t="s">
        <v>339</v>
      </c>
      <c r="O531" s="28" t="s">
        <v>968</v>
      </c>
    </row>
    <row r="532" spans="1:15" ht="27.75" customHeight="1" x14ac:dyDescent="0.25">
      <c r="A532" s="23">
        <v>11</v>
      </c>
      <c r="B532" s="27" t="s">
        <v>12</v>
      </c>
      <c r="C532" s="27" t="s">
        <v>13</v>
      </c>
      <c r="D532" s="28" t="s">
        <v>14</v>
      </c>
      <c r="E532" s="27" t="s">
        <v>29</v>
      </c>
      <c r="F532" s="292"/>
      <c r="G532" s="27"/>
      <c r="H532" s="310"/>
      <c r="I532" s="27" t="s">
        <v>30</v>
      </c>
      <c r="J532" s="28" t="s">
        <v>17</v>
      </c>
      <c r="K532" s="28">
        <v>4</v>
      </c>
      <c r="L532" s="70">
        <v>360000</v>
      </c>
      <c r="M532" s="29" t="s">
        <v>933</v>
      </c>
      <c r="N532" s="30" t="s">
        <v>339</v>
      </c>
      <c r="O532" s="28" t="s">
        <v>968</v>
      </c>
    </row>
    <row r="533" spans="1:15" ht="27.75" customHeight="1" x14ac:dyDescent="0.25">
      <c r="A533" s="23">
        <v>11</v>
      </c>
      <c r="B533" s="27" t="s">
        <v>12</v>
      </c>
      <c r="C533" s="27" t="s">
        <v>13</v>
      </c>
      <c r="D533" s="28" t="s">
        <v>14</v>
      </c>
      <c r="E533" s="27" t="s">
        <v>31</v>
      </c>
      <c r="F533" s="292"/>
      <c r="G533" s="27"/>
      <c r="H533" s="310"/>
      <c r="I533" s="27" t="s">
        <v>32</v>
      </c>
      <c r="J533" s="28" t="s">
        <v>17</v>
      </c>
      <c r="K533" s="28">
        <v>2</v>
      </c>
      <c r="L533" s="70">
        <v>1250000</v>
      </c>
      <c r="M533" s="29" t="s">
        <v>933</v>
      </c>
      <c r="N533" s="30" t="s">
        <v>339</v>
      </c>
      <c r="O533" s="28" t="s">
        <v>968</v>
      </c>
    </row>
    <row r="534" spans="1:15" ht="27.75" customHeight="1" x14ac:dyDescent="0.25">
      <c r="A534" s="20">
        <v>15</v>
      </c>
      <c r="B534" s="76" t="s">
        <v>481</v>
      </c>
      <c r="C534" s="76" t="s">
        <v>44</v>
      </c>
      <c r="D534" s="75" t="s">
        <v>14</v>
      </c>
      <c r="E534" s="76" t="s">
        <v>482</v>
      </c>
      <c r="F534" s="293"/>
      <c r="G534" s="75">
        <f>K534</f>
        <v>36000</v>
      </c>
      <c r="H534" s="311"/>
      <c r="I534" s="76" t="s">
        <v>483</v>
      </c>
      <c r="J534" s="75" t="s">
        <v>408</v>
      </c>
      <c r="K534" s="75">
        <v>36000</v>
      </c>
      <c r="L534" s="78">
        <v>3600000</v>
      </c>
      <c r="M534" s="99" t="s">
        <v>933</v>
      </c>
      <c r="N534" s="80" t="s">
        <v>339</v>
      </c>
      <c r="O534" s="75" t="s">
        <v>967</v>
      </c>
    </row>
    <row r="535" spans="1:15" ht="27.75" customHeight="1" x14ac:dyDescent="0.25">
      <c r="A535" s="20">
        <v>15</v>
      </c>
      <c r="B535" s="76" t="s">
        <v>481</v>
      </c>
      <c r="C535" s="76" t="s">
        <v>44</v>
      </c>
      <c r="D535" s="75" t="s">
        <v>14</v>
      </c>
      <c r="E535" s="76" t="s">
        <v>484</v>
      </c>
      <c r="F535" s="76"/>
      <c r="G535" s="75">
        <f>K535</f>
        <v>36000</v>
      </c>
      <c r="H535" s="75"/>
      <c r="I535" s="76" t="s">
        <v>483</v>
      </c>
      <c r="J535" s="75" t="s">
        <v>485</v>
      </c>
      <c r="K535" s="75">
        <v>36000</v>
      </c>
      <c r="L535" s="78">
        <v>3600000</v>
      </c>
      <c r="M535" s="99" t="s">
        <v>933</v>
      </c>
      <c r="N535" s="80" t="s">
        <v>339</v>
      </c>
      <c r="O535" s="75" t="s">
        <v>967</v>
      </c>
    </row>
    <row r="536" spans="1:15" ht="27.75" customHeight="1" x14ac:dyDescent="0.25">
      <c r="A536" s="20">
        <v>15</v>
      </c>
      <c r="B536" s="76" t="s">
        <v>481</v>
      </c>
      <c r="C536" s="76" t="s">
        <v>44</v>
      </c>
      <c r="D536" s="75" t="s">
        <v>14</v>
      </c>
      <c r="E536" s="76" t="s">
        <v>486</v>
      </c>
      <c r="F536" s="295" t="s">
        <v>751</v>
      </c>
      <c r="G536" s="75">
        <f>K536</f>
        <v>1128</v>
      </c>
      <c r="H536" s="311" t="s">
        <v>488</v>
      </c>
      <c r="I536" s="76" t="s">
        <v>487</v>
      </c>
      <c r="J536" s="75" t="s">
        <v>488</v>
      </c>
      <c r="K536" s="75">
        <v>1128</v>
      </c>
      <c r="L536" s="78">
        <v>3327600</v>
      </c>
      <c r="M536" s="99" t="s">
        <v>80</v>
      </c>
      <c r="N536" s="80" t="s">
        <v>339</v>
      </c>
      <c r="O536" s="75" t="s">
        <v>967</v>
      </c>
    </row>
    <row r="537" spans="1:15" ht="27.75" customHeight="1" x14ac:dyDescent="0.25">
      <c r="A537" s="20">
        <v>15</v>
      </c>
      <c r="B537" s="76" t="s">
        <v>481</v>
      </c>
      <c r="C537" s="76" t="s">
        <v>44</v>
      </c>
      <c r="D537" s="75" t="s">
        <v>14</v>
      </c>
      <c r="E537" s="76" t="s">
        <v>489</v>
      </c>
      <c r="F537" s="295" t="s">
        <v>949</v>
      </c>
      <c r="G537" s="75">
        <f>K537*4</f>
        <v>4512</v>
      </c>
      <c r="H537" s="311" t="s">
        <v>672</v>
      </c>
      <c r="I537" s="76" t="s">
        <v>483</v>
      </c>
      <c r="J537" s="75" t="s">
        <v>490</v>
      </c>
      <c r="K537" s="75">
        <v>1128</v>
      </c>
      <c r="L537" s="78">
        <v>4500000</v>
      </c>
      <c r="M537" s="99" t="s">
        <v>80</v>
      </c>
      <c r="N537" s="80" t="s">
        <v>339</v>
      </c>
      <c r="O537" s="75" t="s">
        <v>967</v>
      </c>
    </row>
    <row r="538" spans="1:15" ht="27.75" customHeight="1" x14ac:dyDescent="0.25">
      <c r="A538" s="20">
        <v>15</v>
      </c>
      <c r="B538" s="76" t="s">
        <v>481</v>
      </c>
      <c r="C538" s="76" t="s">
        <v>44</v>
      </c>
      <c r="D538" s="75" t="s">
        <v>14</v>
      </c>
      <c r="E538" s="76" t="s">
        <v>491</v>
      </c>
      <c r="F538" s="295" t="s">
        <v>977</v>
      </c>
      <c r="G538" s="75">
        <f>K538*4</f>
        <v>4512</v>
      </c>
      <c r="H538" s="311" t="s">
        <v>672</v>
      </c>
      <c r="I538" s="76" t="s">
        <v>492</v>
      </c>
      <c r="J538" s="75" t="s">
        <v>490</v>
      </c>
      <c r="K538" s="75">
        <v>1128</v>
      </c>
      <c r="L538" s="78">
        <v>8460000</v>
      </c>
      <c r="M538" s="99" t="s">
        <v>80</v>
      </c>
      <c r="N538" s="80" t="s">
        <v>339</v>
      </c>
      <c r="O538" s="75" t="s">
        <v>967</v>
      </c>
    </row>
    <row r="539" spans="1:15" ht="27.75" customHeight="1" x14ac:dyDescent="0.25">
      <c r="A539" s="20">
        <v>15</v>
      </c>
      <c r="B539" s="76" t="s">
        <v>481</v>
      </c>
      <c r="C539" s="76" t="s">
        <v>44</v>
      </c>
      <c r="D539" s="75" t="s">
        <v>14</v>
      </c>
      <c r="E539" s="76" t="s">
        <v>493</v>
      </c>
      <c r="F539" s="295" t="s">
        <v>751</v>
      </c>
      <c r="G539" s="75">
        <f>K539*4</f>
        <v>4512</v>
      </c>
      <c r="H539" s="311" t="s">
        <v>672</v>
      </c>
      <c r="I539" s="76" t="s">
        <v>483</v>
      </c>
      <c r="J539" s="75" t="s">
        <v>494</v>
      </c>
      <c r="K539" s="75">
        <v>1128</v>
      </c>
      <c r="L539" s="78">
        <v>3384000</v>
      </c>
      <c r="M539" s="99" t="s">
        <v>80</v>
      </c>
      <c r="N539" s="80" t="s">
        <v>339</v>
      </c>
      <c r="O539" s="75" t="s">
        <v>967</v>
      </c>
    </row>
    <row r="540" spans="1:15" ht="27.75" customHeight="1" x14ac:dyDescent="0.25">
      <c r="A540" s="20">
        <v>15</v>
      </c>
      <c r="B540" s="76" t="s">
        <v>481</v>
      </c>
      <c r="C540" s="76" t="s">
        <v>44</v>
      </c>
      <c r="D540" s="75" t="s">
        <v>14</v>
      </c>
      <c r="E540" s="76" t="s">
        <v>495</v>
      </c>
      <c r="F540" s="295" t="s">
        <v>758</v>
      </c>
      <c r="G540" s="75">
        <f>K540*4</f>
        <v>4512</v>
      </c>
      <c r="H540" s="311" t="s">
        <v>672</v>
      </c>
      <c r="I540" s="76" t="s">
        <v>483</v>
      </c>
      <c r="J540" s="75" t="s">
        <v>494</v>
      </c>
      <c r="K540" s="75">
        <v>1128</v>
      </c>
      <c r="L540" s="78">
        <v>2820000</v>
      </c>
      <c r="M540" s="99" t="s">
        <v>80</v>
      </c>
      <c r="N540" s="80" t="s">
        <v>339</v>
      </c>
      <c r="O540" s="75" t="s">
        <v>967</v>
      </c>
    </row>
    <row r="541" spans="1:15" ht="27.75" customHeight="1" x14ac:dyDescent="0.25">
      <c r="A541" s="20">
        <v>15</v>
      </c>
      <c r="B541" s="76" t="s">
        <v>481</v>
      </c>
      <c r="C541" s="76" t="s">
        <v>44</v>
      </c>
      <c r="D541" s="75" t="s">
        <v>14</v>
      </c>
      <c r="E541" s="76" t="s">
        <v>496</v>
      </c>
      <c r="F541" s="75" t="s">
        <v>975</v>
      </c>
      <c r="G541" s="75">
        <f>K541</f>
        <v>1692</v>
      </c>
      <c r="H541" s="75" t="s">
        <v>996</v>
      </c>
      <c r="I541" s="76" t="s">
        <v>143</v>
      </c>
      <c r="J541" s="75" t="s">
        <v>497</v>
      </c>
      <c r="K541" s="75">
        <v>1692</v>
      </c>
      <c r="L541" s="78">
        <v>9306000</v>
      </c>
      <c r="M541" s="99" t="s">
        <v>80</v>
      </c>
      <c r="N541" s="80" t="s">
        <v>339</v>
      </c>
      <c r="O541" s="75" t="s">
        <v>967</v>
      </c>
    </row>
    <row r="542" spans="1:15" ht="27.75" customHeight="1" x14ac:dyDescent="0.25">
      <c r="A542" s="20">
        <v>15</v>
      </c>
      <c r="B542" s="76" t="s">
        <v>481</v>
      </c>
      <c r="C542" s="76" t="s">
        <v>44</v>
      </c>
      <c r="D542" s="75" t="s">
        <v>14</v>
      </c>
      <c r="E542" s="76" t="s">
        <v>498</v>
      </c>
      <c r="F542" s="295" t="s">
        <v>975</v>
      </c>
      <c r="G542" s="75">
        <f>K542</f>
        <v>846</v>
      </c>
      <c r="H542" s="311" t="s">
        <v>996</v>
      </c>
      <c r="I542" s="76" t="s">
        <v>499</v>
      </c>
      <c r="J542" s="75" t="s">
        <v>500</v>
      </c>
      <c r="K542" s="75">
        <v>846</v>
      </c>
      <c r="L542" s="78">
        <v>4746060</v>
      </c>
      <c r="M542" s="99" t="s">
        <v>80</v>
      </c>
      <c r="N542" s="80" t="s">
        <v>339</v>
      </c>
      <c r="O542" s="75" t="s">
        <v>967</v>
      </c>
    </row>
    <row r="543" spans="1:15" ht="27.75" customHeight="1" x14ac:dyDescent="0.25">
      <c r="A543" s="20">
        <v>15</v>
      </c>
      <c r="B543" s="76" t="s">
        <v>481</v>
      </c>
      <c r="C543" s="76" t="s">
        <v>44</v>
      </c>
      <c r="D543" s="75" t="s">
        <v>14</v>
      </c>
      <c r="E543" s="76" t="s">
        <v>501</v>
      </c>
      <c r="F543" s="295" t="s">
        <v>988</v>
      </c>
      <c r="G543" s="75">
        <f>K543</f>
        <v>423</v>
      </c>
      <c r="H543" s="311" t="s">
        <v>488</v>
      </c>
      <c r="I543" s="76" t="s">
        <v>502</v>
      </c>
      <c r="J543" s="75" t="s">
        <v>408</v>
      </c>
      <c r="K543" s="75">
        <v>423</v>
      </c>
      <c r="L543" s="78">
        <v>846000</v>
      </c>
      <c r="M543" s="99" t="s">
        <v>80</v>
      </c>
      <c r="N543" s="80" t="s">
        <v>339</v>
      </c>
      <c r="O543" s="75" t="s">
        <v>967</v>
      </c>
    </row>
    <row r="544" spans="1:15" ht="30" x14ac:dyDescent="0.25">
      <c r="A544" s="283">
        <v>15</v>
      </c>
      <c r="B544" s="76" t="s">
        <v>481</v>
      </c>
      <c r="C544" s="76" t="s">
        <v>44</v>
      </c>
      <c r="D544" s="75" t="s">
        <v>14</v>
      </c>
      <c r="E544" s="76" t="s">
        <v>503</v>
      </c>
      <c r="F544" s="305" t="s">
        <v>989</v>
      </c>
      <c r="G544" s="305">
        <f>K544</f>
        <v>423</v>
      </c>
      <c r="H544" s="305" t="s">
        <v>488</v>
      </c>
      <c r="I544" s="76" t="s">
        <v>504</v>
      </c>
      <c r="J544" s="75" t="s">
        <v>408</v>
      </c>
      <c r="K544" s="75">
        <v>423</v>
      </c>
      <c r="L544" s="78">
        <v>486450</v>
      </c>
      <c r="M544" s="99" t="s">
        <v>80</v>
      </c>
      <c r="N544" s="80" t="s">
        <v>339</v>
      </c>
      <c r="O544" s="75" t="s">
        <v>967</v>
      </c>
    </row>
    <row r="545" spans="1:15" ht="135" x14ac:dyDescent="0.25">
      <c r="A545" s="284" t="s">
        <v>1159</v>
      </c>
      <c r="B545" s="100" t="s">
        <v>475</v>
      </c>
      <c r="C545" s="100" t="s">
        <v>888</v>
      </c>
      <c r="D545" s="101" t="s">
        <v>14</v>
      </c>
      <c r="E545" s="100" t="s">
        <v>477</v>
      </c>
      <c r="F545" s="303"/>
      <c r="G545" s="303"/>
      <c r="H545" s="303"/>
      <c r="I545" s="100" t="s">
        <v>478</v>
      </c>
      <c r="J545" s="101" t="s">
        <v>17</v>
      </c>
      <c r="K545" s="101">
        <v>15160</v>
      </c>
      <c r="L545" s="109" t="s">
        <v>76</v>
      </c>
      <c r="M545" s="107" t="s">
        <v>933</v>
      </c>
      <c r="N545" s="108" t="s">
        <v>339</v>
      </c>
      <c r="O545" s="101" t="s">
        <v>970</v>
      </c>
    </row>
    <row r="546" spans="1:15" ht="45" x14ac:dyDescent="0.25">
      <c r="A546" s="284" t="s">
        <v>1159</v>
      </c>
      <c r="B546" s="100" t="s">
        <v>475</v>
      </c>
      <c r="C546" s="100" t="s">
        <v>888</v>
      </c>
      <c r="D546" s="101" t="s">
        <v>14</v>
      </c>
      <c r="E546" s="100" t="s">
        <v>479</v>
      </c>
      <c r="F546" s="100"/>
      <c r="G546" s="100"/>
      <c r="H546" s="100"/>
      <c r="I546" s="100" t="s">
        <v>480</v>
      </c>
      <c r="J546" s="101" t="s">
        <v>39</v>
      </c>
      <c r="K546" s="101" t="s">
        <v>123</v>
      </c>
      <c r="L546" s="109" t="s">
        <v>76</v>
      </c>
      <c r="M546" s="328" t="s">
        <v>933</v>
      </c>
      <c r="N546" s="330" t="s">
        <v>339</v>
      </c>
      <c r="O546" s="101" t="s">
        <v>970</v>
      </c>
    </row>
    <row r="547" spans="1:15" x14ac:dyDescent="0.25">
      <c r="J547" s="8"/>
      <c r="K547" s="8"/>
      <c r="L547" s="8"/>
      <c r="M547" s="8"/>
    </row>
    <row r="548" spans="1:15" x14ac:dyDescent="0.25">
      <c r="J548" s="8"/>
      <c r="K548" s="8"/>
      <c r="L548" s="8"/>
      <c r="M548" s="8"/>
    </row>
    <row r="549" spans="1:15" x14ac:dyDescent="0.25">
      <c r="J549" s="8"/>
      <c r="K549" s="8"/>
      <c r="L549" s="8"/>
      <c r="M549" s="8"/>
    </row>
    <row r="550" spans="1:15" x14ac:dyDescent="0.25">
      <c r="J550" s="8"/>
      <c r="K550" s="8"/>
      <c r="L550" s="8"/>
      <c r="M550" s="8"/>
    </row>
  </sheetData>
  <autoFilter ref="A3:O546" xr:uid="{00000000-0009-0000-0000-000002000000}">
    <filterColumn colId="12">
      <customFilters>
        <customFilter operator="notEqual" val=" "/>
      </customFilters>
    </filterColumn>
    <sortState xmlns:xlrd2="http://schemas.microsoft.com/office/spreadsheetml/2017/richdata2" ref="A4:O546">
      <sortCondition ref="B3:B546"/>
    </sortState>
  </autoFilter>
  <mergeCells count="2">
    <mergeCell ref="A1:O1"/>
    <mergeCell ref="A2:O2"/>
  </mergeCells>
  <pageMargins left="0.7" right="0.7" top="0.75" bottom="0.75" header="0.3" footer="0.3"/>
  <pageSetup scale="62" fitToHeight="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21"/>
  <sheetViews>
    <sheetView zoomScale="85" zoomScaleNormal="85" workbookViewId="0">
      <selection sqref="A1:L1"/>
    </sheetView>
  </sheetViews>
  <sheetFormatPr baseColWidth="10" defaultRowHeight="15" x14ac:dyDescent="0.25"/>
  <cols>
    <col min="1" max="1" width="6.140625" style="441" customWidth="1"/>
    <col min="2" max="2" width="3.42578125" style="441" customWidth="1"/>
    <col min="3" max="3" width="4.42578125" style="441" customWidth="1"/>
    <col min="4" max="4" width="5.140625" style="441" customWidth="1"/>
    <col min="5" max="5" width="31.28515625" style="442" customWidth="1"/>
    <col min="6" max="6" width="20.5703125" style="442" customWidth="1"/>
    <col min="7" max="7" width="41.5703125" style="442" customWidth="1"/>
    <col min="8" max="8" width="31.42578125" style="443" customWidth="1"/>
    <col min="9" max="9" width="20.5703125" style="442" customWidth="1"/>
    <col min="10" max="10" width="22.42578125" style="444" customWidth="1"/>
    <col min="11" max="11" width="20.5703125" style="445" customWidth="1"/>
    <col min="12" max="12" width="25.5703125" style="446" customWidth="1"/>
    <col min="13" max="13" width="18.28515625" style="360" bestFit="1" customWidth="1"/>
    <col min="14" max="16384" width="11.42578125" style="360"/>
  </cols>
  <sheetData>
    <row r="1" spans="1:12" ht="36" customHeight="1" thickBot="1" x14ac:dyDescent="0.3">
      <c r="A1" s="551" t="s">
        <v>2138</v>
      </c>
      <c r="B1" s="552"/>
      <c r="C1" s="552"/>
      <c r="D1" s="552"/>
      <c r="E1" s="552"/>
      <c r="F1" s="552"/>
      <c r="G1" s="552"/>
      <c r="H1" s="552"/>
      <c r="I1" s="552"/>
      <c r="J1" s="552"/>
      <c r="K1" s="552"/>
      <c r="L1" s="553"/>
    </row>
    <row r="2" spans="1:12" s="374" customFormat="1" ht="30" x14ac:dyDescent="0.25">
      <c r="A2" s="369" t="s">
        <v>2001</v>
      </c>
      <c r="B2" s="370" t="s">
        <v>2002</v>
      </c>
      <c r="C2" s="370" t="s">
        <v>2003</v>
      </c>
      <c r="D2" s="370" t="s">
        <v>2002</v>
      </c>
      <c r="E2" s="370" t="s">
        <v>2</v>
      </c>
      <c r="F2" s="370" t="s">
        <v>4</v>
      </c>
      <c r="G2" s="370" t="s">
        <v>5</v>
      </c>
      <c r="H2" s="370" t="s">
        <v>6</v>
      </c>
      <c r="I2" s="370" t="s">
        <v>8</v>
      </c>
      <c r="J2" s="371" t="s">
        <v>9</v>
      </c>
      <c r="K2" s="372" t="s">
        <v>316</v>
      </c>
      <c r="L2" s="373" t="s">
        <v>10</v>
      </c>
    </row>
    <row r="3" spans="1:12" s="374" customFormat="1" ht="33" customHeight="1" x14ac:dyDescent="0.25">
      <c r="A3" s="375">
        <v>42227</v>
      </c>
      <c r="B3" s="367" t="s">
        <v>1994</v>
      </c>
      <c r="C3" s="367" t="s">
        <v>339</v>
      </c>
      <c r="D3" s="346">
        <v>1</v>
      </c>
      <c r="E3" s="246" t="s">
        <v>909</v>
      </c>
      <c r="F3" s="246" t="s">
        <v>14</v>
      </c>
      <c r="G3" s="246" t="s">
        <v>41</v>
      </c>
      <c r="H3" s="245" t="s">
        <v>42</v>
      </c>
      <c r="I3" s="246">
        <v>40</v>
      </c>
      <c r="J3" s="376">
        <v>101247003.94</v>
      </c>
      <c r="K3" s="34" t="s">
        <v>339</v>
      </c>
      <c r="L3" s="377" t="s">
        <v>1796</v>
      </c>
    </row>
    <row r="4" spans="1:12" s="374" customFormat="1" ht="33" customHeight="1" x14ac:dyDescent="0.25">
      <c r="A4" s="375">
        <v>42227</v>
      </c>
      <c r="B4" s="367" t="s">
        <v>1994</v>
      </c>
      <c r="C4" s="367" t="s">
        <v>1999</v>
      </c>
      <c r="D4" s="346">
        <v>2</v>
      </c>
      <c r="E4" s="246" t="s">
        <v>46</v>
      </c>
      <c r="F4" s="246" t="s">
        <v>14</v>
      </c>
      <c r="G4" s="246" t="s">
        <v>1138</v>
      </c>
      <c r="H4" s="245" t="s">
        <v>1139</v>
      </c>
      <c r="I4" s="246" t="s">
        <v>1141</v>
      </c>
      <c r="J4" s="378" t="s">
        <v>1142</v>
      </c>
      <c r="K4" s="34" t="s">
        <v>344</v>
      </c>
      <c r="L4" s="377" t="s">
        <v>1796</v>
      </c>
    </row>
    <row r="5" spans="1:12" s="374" customFormat="1" ht="33" customHeight="1" x14ac:dyDescent="0.25">
      <c r="A5" s="375">
        <v>42227</v>
      </c>
      <c r="B5" s="367" t="s">
        <v>1994</v>
      </c>
      <c r="C5" s="367" t="s">
        <v>1999</v>
      </c>
      <c r="D5" s="346">
        <v>3</v>
      </c>
      <c r="E5" s="246" t="s">
        <v>46</v>
      </c>
      <c r="F5" s="246" t="s">
        <v>14</v>
      </c>
      <c r="G5" s="246" t="s">
        <v>1143</v>
      </c>
      <c r="H5" s="245" t="s">
        <v>1141</v>
      </c>
      <c r="I5" s="246" t="s">
        <v>1141</v>
      </c>
      <c r="J5" s="378" t="s">
        <v>1142</v>
      </c>
      <c r="K5" s="34" t="s">
        <v>344</v>
      </c>
      <c r="L5" s="377" t="s">
        <v>1796</v>
      </c>
    </row>
    <row r="6" spans="1:12" s="374" customFormat="1" ht="33" customHeight="1" x14ac:dyDescent="0.25">
      <c r="A6" s="375">
        <v>42227</v>
      </c>
      <c r="B6" s="367" t="s">
        <v>1994</v>
      </c>
      <c r="C6" s="367" t="s">
        <v>1999</v>
      </c>
      <c r="D6" s="346">
        <v>4</v>
      </c>
      <c r="E6" s="246" t="s">
        <v>46</v>
      </c>
      <c r="F6" s="246" t="s">
        <v>14</v>
      </c>
      <c r="G6" s="246" t="s">
        <v>1155</v>
      </c>
      <c r="H6" s="245" t="s">
        <v>1141</v>
      </c>
      <c r="I6" s="246" t="s">
        <v>1141</v>
      </c>
      <c r="J6" s="378" t="s">
        <v>1142</v>
      </c>
      <c r="K6" s="34" t="s">
        <v>344</v>
      </c>
      <c r="L6" s="377" t="s">
        <v>1796</v>
      </c>
    </row>
    <row r="7" spans="1:12" s="374" customFormat="1" ht="33" customHeight="1" x14ac:dyDescent="0.25">
      <c r="A7" s="375">
        <v>42227</v>
      </c>
      <c r="B7" s="367" t="s">
        <v>1994</v>
      </c>
      <c r="C7" s="367" t="s">
        <v>1999</v>
      </c>
      <c r="D7" s="346">
        <v>5</v>
      </c>
      <c r="E7" s="246" t="s">
        <v>46</v>
      </c>
      <c r="F7" s="246" t="s">
        <v>14</v>
      </c>
      <c r="G7" s="379" t="s">
        <v>1144</v>
      </c>
      <c r="H7" s="380" t="s">
        <v>1145</v>
      </c>
      <c r="I7" s="379" t="s">
        <v>1141</v>
      </c>
      <c r="J7" s="378">
        <v>282178720</v>
      </c>
      <c r="K7" s="34" t="s">
        <v>344</v>
      </c>
      <c r="L7" s="377" t="s">
        <v>1796</v>
      </c>
    </row>
    <row r="8" spans="1:12" s="374" customFormat="1" ht="33" customHeight="1" x14ac:dyDescent="0.25">
      <c r="A8" s="375">
        <v>42227</v>
      </c>
      <c r="B8" s="367" t="s">
        <v>1994</v>
      </c>
      <c r="C8" s="367" t="s">
        <v>1999</v>
      </c>
      <c r="D8" s="346">
        <v>6</v>
      </c>
      <c r="E8" s="246" t="s">
        <v>46</v>
      </c>
      <c r="F8" s="246" t="s">
        <v>14</v>
      </c>
      <c r="G8" s="379" t="s">
        <v>1147</v>
      </c>
      <c r="H8" s="380" t="s">
        <v>1148</v>
      </c>
      <c r="I8" s="379" t="s">
        <v>1141</v>
      </c>
      <c r="J8" s="378">
        <v>13432271000</v>
      </c>
      <c r="K8" s="34" t="s">
        <v>344</v>
      </c>
      <c r="L8" s="377" t="s">
        <v>1796</v>
      </c>
    </row>
    <row r="9" spans="1:12" s="374" customFormat="1" ht="33" customHeight="1" x14ac:dyDescent="0.25">
      <c r="A9" s="375">
        <v>42227</v>
      </c>
      <c r="B9" s="367" t="s">
        <v>1995</v>
      </c>
      <c r="C9" s="367" t="s">
        <v>1999</v>
      </c>
      <c r="D9" s="346">
        <v>7</v>
      </c>
      <c r="E9" s="246" t="s">
        <v>46</v>
      </c>
      <c r="F9" s="246" t="s">
        <v>14</v>
      </c>
      <c r="G9" s="379" t="s">
        <v>1149</v>
      </c>
      <c r="H9" s="380" t="s">
        <v>1150</v>
      </c>
      <c r="I9" s="379" t="s">
        <v>1141</v>
      </c>
      <c r="J9" s="378">
        <v>13836752900</v>
      </c>
      <c r="K9" s="34" t="s">
        <v>344</v>
      </c>
      <c r="L9" s="377" t="s">
        <v>2057</v>
      </c>
    </row>
    <row r="10" spans="1:12" s="374" customFormat="1" ht="33" customHeight="1" x14ac:dyDescent="0.25">
      <c r="A10" s="375">
        <v>42227</v>
      </c>
      <c r="B10" s="367" t="s">
        <v>1994</v>
      </c>
      <c r="C10" s="367" t="s">
        <v>1999</v>
      </c>
      <c r="D10" s="346">
        <v>8</v>
      </c>
      <c r="E10" s="246" t="s">
        <v>46</v>
      </c>
      <c r="F10" s="246" t="s">
        <v>14</v>
      </c>
      <c r="G10" s="379" t="s">
        <v>1151</v>
      </c>
      <c r="H10" s="380" t="s">
        <v>1152</v>
      </c>
      <c r="I10" s="379" t="s">
        <v>1141</v>
      </c>
      <c r="J10" s="378">
        <v>825314927.53999996</v>
      </c>
      <c r="K10" s="34" t="s">
        <v>344</v>
      </c>
      <c r="L10" s="377" t="s">
        <v>1796</v>
      </c>
    </row>
    <row r="11" spans="1:12" s="374" customFormat="1" ht="33" customHeight="1" x14ac:dyDescent="0.25">
      <c r="A11" s="375">
        <v>42227</v>
      </c>
      <c r="B11" s="367" t="s">
        <v>1994</v>
      </c>
      <c r="C11" s="367" t="s">
        <v>1999</v>
      </c>
      <c r="D11" s="346">
        <v>9</v>
      </c>
      <c r="E11" s="246" t="s">
        <v>46</v>
      </c>
      <c r="F11" s="246" t="s">
        <v>14</v>
      </c>
      <c r="G11" s="246" t="s">
        <v>1153</v>
      </c>
      <c r="H11" s="245" t="s">
        <v>1154</v>
      </c>
      <c r="I11" s="246" t="s">
        <v>1141</v>
      </c>
      <c r="J11" s="378">
        <v>3965000000</v>
      </c>
      <c r="K11" s="34" t="s">
        <v>344</v>
      </c>
      <c r="L11" s="377" t="s">
        <v>1796</v>
      </c>
    </row>
    <row r="12" spans="1:12" ht="33" customHeight="1" x14ac:dyDescent="0.25">
      <c r="A12" s="375">
        <v>42227</v>
      </c>
      <c r="B12" s="367" t="s">
        <v>1995</v>
      </c>
      <c r="C12" s="367" t="s">
        <v>339</v>
      </c>
      <c r="D12" s="346">
        <v>10</v>
      </c>
      <c r="E12" s="246" t="s">
        <v>925</v>
      </c>
      <c r="F12" s="246" t="s">
        <v>14</v>
      </c>
      <c r="G12" s="381" t="s">
        <v>948</v>
      </c>
      <c r="H12" s="245" t="s">
        <v>611</v>
      </c>
      <c r="I12" s="381">
        <v>9018</v>
      </c>
      <c r="J12" s="382">
        <v>40581000</v>
      </c>
      <c r="K12" s="34" t="s">
        <v>339</v>
      </c>
      <c r="L12" s="377" t="s">
        <v>2057</v>
      </c>
    </row>
    <row r="13" spans="1:12" ht="33" customHeight="1" x14ac:dyDescent="0.25">
      <c r="A13" s="375">
        <v>42227</v>
      </c>
      <c r="B13" s="367" t="s">
        <v>1995</v>
      </c>
      <c r="C13" s="367" t="s">
        <v>339</v>
      </c>
      <c r="D13" s="346">
        <v>11</v>
      </c>
      <c r="E13" s="246" t="s">
        <v>925</v>
      </c>
      <c r="F13" s="246" t="s">
        <v>14</v>
      </c>
      <c r="G13" s="381" t="s">
        <v>949</v>
      </c>
      <c r="H13" s="245" t="s">
        <v>950</v>
      </c>
      <c r="I13" s="381">
        <v>9018</v>
      </c>
      <c r="J13" s="382">
        <v>166833000</v>
      </c>
      <c r="K13" s="34" t="s">
        <v>339</v>
      </c>
      <c r="L13" s="377" t="s">
        <v>2057</v>
      </c>
    </row>
    <row r="14" spans="1:12" ht="33" customHeight="1" x14ac:dyDescent="0.25">
      <c r="A14" s="375">
        <v>42227</v>
      </c>
      <c r="B14" s="367" t="s">
        <v>1995</v>
      </c>
      <c r="C14" s="367" t="s">
        <v>339</v>
      </c>
      <c r="D14" s="346">
        <v>12</v>
      </c>
      <c r="E14" s="246" t="s">
        <v>925</v>
      </c>
      <c r="F14" s="246" t="s">
        <v>14</v>
      </c>
      <c r="G14" s="381" t="s">
        <v>951</v>
      </c>
      <c r="H14" s="245" t="s">
        <v>952</v>
      </c>
      <c r="I14" s="381">
        <v>6528</v>
      </c>
      <c r="J14" s="382">
        <v>13056000</v>
      </c>
      <c r="K14" s="34" t="s">
        <v>339</v>
      </c>
      <c r="L14" s="377" t="s">
        <v>2057</v>
      </c>
    </row>
    <row r="15" spans="1:12" ht="33" customHeight="1" x14ac:dyDescent="0.25">
      <c r="A15" s="375">
        <v>42227</v>
      </c>
      <c r="B15" s="367" t="s">
        <v>1995</v>
      </c>
      <c r="C15" s="367" t="s">
        <v>339</v>
      </c>
      <c r="D15" s="346">
        <v>13</v>
      </c>
      <c r="E15" s="246" t="s">
        <v>925</v>
      </c>
      <c r="F15" s="246" t="s">
        <v>14</v>
      </c>
      <c r="G15" s="381" t="s">
        <v>953</v>
      </c>
      <c r="H15" s="245" t="s">
        <v>954</v>
      </c>
      <c r="I15" s="381">
        <v>4413</v>
      </c>
      <c r="J15" s="382">
        <v>13239000</v>
      </c>
      <c r="K15" s="34" t="s">
        <v>339</v>
      </c>
      <c r="L15" s="377" t="s">
        <v>2057</v>
      </c>
    </row>
    <row r="16" spans="1:12" ht="33" customHeight="1" x14ac:dyDescent="0.25">
      <c r="A16" s="375">
        <v>42227</v>
      </c>
      <c r="B16" s="367" t="s">
        <v>1995</v>
      </c>
      <c r="C16" s="367" t="s">
        <v>339</v>
      </c>
      <c r="D16" s="346">
        <v>14</v>
      </c>
      <c r="E16" s="246" t="s">
        <v>925</v>
      </c>
      <c r="F16" s="246" t="s">
        <v>14</v>
      </c>
      <c r="G16" s="381" t="s">
        <v>955</v>
      </c>
      <c r="H16" s="245" t="s">
        <v>956</v>
      </c>
      <c r="I16" s="381">
        <v>6108</v>
      </c>
      <c r="J16" s="382">
        <v>33594000</v>
      </c>
      <c r="K16" s="34" t="s">
        <v>339</v>
      </c>
      <c r="L16" s="377" t="s">
        <v>2057</v>
      </c>
    </row>
    <row r="17" spans="1:12" ht="33" customHeight="1" x14ac:dyDescent="0.25">
      <c r="A17" s="375">
        <v>42227</v>
      </c>
      <c r="B17" s="367" t="s">
        <v>1995</v>
      </c>
      <c r="C17" s="367" t="s">
        <v>339</v>
      </c>
      <c r="D17" s="346">
        <v>15</v>
      </c>
      <c r="E17" s="246" t="s">
        <v>925</v>
      </c>
      <c r="F17" s="246" t="s">
        <v>14</v>
      </c>
      <c r="G17" s="381" t="s">
        <v>960</v>
      </c>
      <c r="H17" s="245" t="s">
        <v>961</v>
      </c>
      <c r="I17" s="381">
        <v>180000</v>
      </c>
      <c r="J17" s="382">
        <v>162000000</v>
      </c>
      <c r="K17" s="34" t="s">
        <v>339</v>
      </c>
      <c r="L17" s="377" t="s">
        <v>2057</v>
      </c>
    </row>
    <row r="18" spans="1:12" ht="33" customHeight="1" x14ac:dyDescent="0.25">
      <c r="A18" s="375">
        <v>42227</v>
      </c>
      <c r="B18" s="367" t="s">
        <v>1995</v>
      </c>
      <c r="C18" s="367" t="s">
        <v>339</v>
      </c>
      <c r="D18" s="346">
        <v>16</v>
      </c>
      <c r="E18" s="246" t="s">
        <v>925</v>
      </c>
      <c r="F18" s="246" t="s">
        <v>14</v>
      </c>
      <c r="G18" s="381" t="s">
        <v>962</v>
      </c>
      <c r="H18" s="245" t="s">
        <v>963</v>
      </c>
      <c r="I18" s="381">
        <v>500</v>
      </c>
      <c r="J18" s="382">
        <v>115000000</v>
      </c>
      <c r="K18" s="34" t="s">
        <v>339</v>
      </c>
      <c r="L18" s="377" t="s">
        <v>2057</v>
      </c>
    </row>
    <row r="19" spans="1:12" ht="33" customHeight="1" x14ac:dyDescent="0.25">
      <c r="A19" s="375">
        <v>42227</v>
      </c>
      <c r="B19" s="367" t="s">
        <v>1995</v>
      </c>
      <c r="C19" s="367" t="s">
        <v>339</v>
      </c>
      <c r="D19" s="346">
        <v>17</v>
      </c>
      <c r="E19" s="246" t="s">
        <v>925</v>
      </c>
      <c r="F19" s="246" t="s">
        <v>14</v>
      </c>
      <c r="G19" s="246" t="s">
        <v>964</v>
      </c>
      <c r="H19" s="245" t="s">
        <v>965</v>
      </c>
      <c r="I19" s="381">
        <v>60000</v>
      </c>
      <c r="J19" s="382">
        <v>42000000</v>
      </c>
      <c r="K19" s="34" t="s">
        <v>339</v>
      </c>
      <c r="L19" s="377" t="s">
        <v>2057</v>
      </c>
    </row>
    <row r="20" spans="1:12" ht="33" customHeight="1" x14ac:dyDescent="0.25">
      <c r="A20" s="375">
        <v>42227</v>
      </c>
      <c r="B20" s="367" t="s">
        <v>1995</v>
      </c>
      <c r="C20" s="367" t="s">
        <v>339</v>
      </c>
      <c r="D20" s="346">
        <v>18</v>
      </c>
      <c r="E20" s="246" t="s">
        <v>925</v>
      </c>
      <c r="F20" s="246" t="s">
        <v>14</v>
      </c>
      <c r="G20" s="246" t="s">
        <v>1130</v>
      </c>
      <c r="H20" s="245" t="s">
        <v>1131</v>
      </c>
      <c r="I20" s="246">
        <v>100</v>
      </c>
      <c r="J20" s="383">
        <v>49000000</v>
      </c>
      <c r="K20" s="34" t="s">
        <v>339</v>
      </c>
      <c r="L20" s="377" t="s">
        <v>2057</v>
      </c>
    </row>
    <row r="21" spans="1:12" ht="33" customHeight="1" x14ac:dyDescent="0.25">
      <c r="A21" s="375">
        <v>42227</v>
      </c>
      <c r="B21" s="367" t="s">
        <v>1995</v>
      </c>
      <c r="C21" s="367" t="s">
        <v>339</v>
      </c>
      <c r="D21" s="346">
        <v>19</v>
      </c>
      <c r="E21" s="246" t="s">
        <v>925</v>
      </c>
      <c r="F21" s="246" t="s">
        <v>14</v>
      </c>
      <c r="G21" s="246" t="s">
        <v>1132</v>
      </c>
      <c r="H21" s="245" t="s">
        <v>1368</v>
      </c>
      <c r="I21" s="246">
        <v>2000</v>
      </c>
      <c r="J21" s="383">
        <v>4800000</v>
      </c>
      <c r="K21" s="34" t="s">
        <v>339</v>
      </c>
      <c r="L21" s="377" t="s">
        <v>2057</v>
      </c>
    </row>
    <row r="22" spans="1:12" ht="33" customHeight="1" x14ac:dyDescent="0.25">
      <c r="A22" s="375">
        <v>42227</v>
      </c>
      <c r="B22" s="367" t="s">
        <v>1995</v>
      </c>
      <c r="C22" s="367" t="s">
        <v>339</v>
      </c>
      <c r="D22" s="346">
        <v>20</v>
      </c>
      <c r="E22" s="246" t="s">
        <v>925</v>
      </c>
      <c r="F22" s="246" t="s">
        <v>14</v>
      </c>
      <c r="G22" s="246" t="s">
        <v>1328</v>
      </c>
      <c r="H22" s="245" t="s">
        <v>1329</v>
      </c>
      <c r="I22" s="246">
        <v>2000</v>
      </c>
      <c r="J22" s="384">
        <v>7600000</v>
      </c>
      <c r="K22" s="34" t="s">
        <v>339</v>
      </c>
      <c r="L22" s="377" t="s">
        <v>2057</v>
      </c>
    </row>
    <row r="23" spans="1:12" ht="33" customHeight="1" x14ac:dyDescent="0.25">
      <c r="A23" s="375">
        <v>42227</v>
      </c>
      <c r="B23" s="367" t="s">
        <v>1995</v>
      </c>
      <c r="C23" s="367" t="s">
        <v>339</v>
      </c>
      <c r="D23" s="346">
        <v>21</v>
      </c>
      <c r="E23" s="246" t="s">
        <v>925</v>
      </c>
      <c r="F23" s="246" t="s">
        <v>124</v>
      </c>
      <c r="G23" s="246" t="s">
        <v>934</v>
      </c>
      <c r="H23" s="245" t="s">
        <v>935</v>
      </c>
      <c r="I23" s="246">
        <v>239</v>
      </c>
      <c r="J23" s="383">
        <v>717000000</v>
      </c>
      <c r="K23" s="34" t="s">
        <v>339</v>
      </c>
      <c r="L23" s="377" t="s">
        <v>2057</v>
      </c>
    </row>
    <row r="24" spans="1:12" ht="33" customHeight="1" x14ac:dyDescent="0.25">
      <c r="A24" s="375">
        <v>42227</v>
      </c>
      <c r="B24" s="367" t="s">
        <v>1995</v>
      </c>
      <c r="C24" s="367" t="s">
        <v>339</v>
      </c>
      <c r="D24" s="346">
        <v>22</v>
      </c>
      <c r="E24" s="246" t="s">
        <v>925</v>
      </c>
      <c r="F24" s="246" t="s">
        <v>124</v>
      </c>
      <c r="G24" s="246" t="s">
        <v>936</v>
      </c>
      <c r="H24" s="245" t="s">
        <v>937</v>
      </c>
      <c r="I24" s="246">
        <v>86</v>
      </c>
      <c r="J24" s="383">
        <v>64500000</v>
      </c>
      <c r="K24" s="34" t="s">
        <v>339</v>
      </c>
      <c r="L24" s="377" t="s">
        <v>2057</v>
      </c>
    </row>
    <row r="25" spans="1:12" ht="33" customHeight="1" x14ac:dyDescent="0.25">
      <c r="A25" s="375">
        <v>42227</v>
      </c>
      <c r="B25" s="367" t="s">
        <v>1995</v>
      </c>
      <c r="C25" s="367" t="s">
        <v>339</v>
      </c>
      <c r="D25" s="346">
        <v>23</v>
      </c>
      <c r="E25" s="246" t="s">
        <v>925</v>
      </c>
      <c r="F25" s="246" t="s">
        <v>124</v>
      </c>
      <c r="G25" s="246" t="s">
        <v>939</v>
      </c>
      <c r="H25" s="245" t="s">
        <v>940</v>
      </c>
      <c r="I25" s="246">
        <v>109</v>
      </c>
      <c r="J25" s="383">
        <v>65400000</v>
      </c>
      <c r="K25" s="34" t="s">
        <v>339</v>
      </c>
      <c r="L25" s="377" t="s">
        <v>2057</v>
      </c>
    </row>
    <row r="26" spans="1:12" ht="33" customHeight="1" x14ac:dyDescent="0.25">
      <c r="A26" s="375">
        <v>42227</v>
      </c>
      <c r="B26" s="367" t="s">
        <v>1995</v>
      </c>
      <c r="C26" s="367" t="s">
        <v>339</v>
      </c>
      <c r="D26" s="346">
        <v>24</v>
      </c>
      <c r="E26" s="246" t="s">
        <v>925</v>
      </c>
      <c r="F26" s="246" t="s">
        <v>124</v>
      </c>
      <c r="G26" s="246" t="s">
        <v>941</v>
      </c>
      <c r="H26" s="245" t="s">
        <v>942</v>
      </c>
      <c r="I26" s="246">
        <v>27</v>
      </c>
      <c r="J26" s="383">
        <v>45900000</v>
      </c>
      <c r="K26" s="34" t="s">
        <v>339</v>
      </c>
      <c r="L26" s="377" t="s">
        <v>2057</v>
      </c>
    </row>
    <row r="27" spans="1:12" ht="33" customHeight="1" x14ac:dyDescent="0.25">
      <c r="A27" s="375">
        <v>42227</v>
      </c>
      <c r="B27" s="367" t="s">
        <v>1995</v>
      </c>
      <c r="C27" s="367" t="s">
        <v>339</v>
      </c>
      <c r="D27" s="346">
        <v>25</v>
      </c>
      <c r="E27" s="246" t="s">
        <v>925</v>
      </c>
      <c r="F27" s="246" t="s">
        <v>14</v>
      </c>
      <c r="G27" s="381" t="s">
        <v>944</v>
      </c>
      <c r="H27" s="245" t="s">
        <v>945</v>
      </c>
      <c r="I27" s="381">
        <v>122</v>
      </c>
      <c r="J27" s="382">
        <v>97600000</v>
      </c>
      <c r="K27" s="34" t="s">
        <v>339</v>
      </c>
      <c r="L27" s="377" t="s">
        <v>2057</v>
      </c>
    </row>
    <row r="28" spans="1:12" ht="33" customHeight="1" x14ac:dyDescent="0.25">
      <c r="A28" s="375">
        <v>42227</v>
      </c>
      <c r="B28" s="367" t="s">
        <v>1995</v>
      </c>
      <c r="C28" s="367" t="s">
        <v>339</v>
      </c>
      <c r="D28" s="346">
        <v>26</v>
      </c>
      <c r="E28" s="246" t="s">
        <v>925</v>
      </c>
      <c r="F28" s="246" t="s">
        <v>14</v>
      </c>
      <c r="G28" s="381" t="s">
        <v>946</v>
      </c>
      <c r="H28" s="245" t="s">
        <v>947</v>
      </c>
      <c r="I28" s="381">
        <v>122</v>
      </c>
      <c r="J28" s="382">
        <v>732000000</v>
      </c>
      <c r="K28" s="34" t="s">
        <v>339</v>
      </c>
      <c r="L28" s="377" t="s">
        <v>2057</v>
      </c>
    </row>
    <row r="29" spans="1:12" ht="33" customHeight="1" x14ac:dyDescent="0.25">
      <c r="A29" s="375">
        <v>42227</v>
      </c>
      <c r="B29" s="367" t="s">
        <v>1995</v>
      </c>
      <c r="C29" s="367" t="s">
        <v>339</v>
      </c>
      <c r="D29" s="346">
        <v>27</v>
      </c>
      <c r="E29" s="246" t="s">
        <v>1076</v>
      </c>
      <c r="F29" s="246" t="s">
        <v>14</v>
      </c>
      <c r="G29" s="246" t="s">
        <v>1384</v>
      </c>
      <c r="H29" s="385"/>
      <c r="I29" s="346"/>
      <c r="J29" s="386">
        <v>110748832.315</v>
      </c>
      <c r="K29" s="34" t="s">
        <v>339</v>
      </c>
      <c r="L29" s="377" t="s">
        <v>2057</v>
      </c>
    </row>
    <row r="30" spans="1:12" ht="33" customHeight="1" x14ac:dyDescent="0.25">
      <c r="A30" s="375">
        <v>42227</v>
      </c>
      <c r="B30" s="367" t="s">
        <v>1995</v>
      </c>
      <c r="C30" s="367" t="s">
        <v>339</v>
      </c>
      <c r="D30" s="346">
        <v>28</v>
      </c>
      <c r="E30" s="246" t="s">
        <v>1076</v>
      </c>
      <c r="F30" s="246" t="s">
        <v>14</v>
      </c>
      <c r="G30" s="344" t="s">
        <v>1800</v>
      </c>
      <c r="H30" s="387"/>
      <c r="I30" s="381"/>
      <c r="J30" s="382">
        <v>1700000000</v>
      </c>
      <c r="K30" s="26" t="s">
        <v>339</v>
      </c>
      <c r="L30" s="377" t="s">
        <v>2057</v>
      </c>
    </row>
    <row r="31" spans="1:12" ht="33" customHeight="1" x14ac:dyDescent="0.25">
      <c r="A31" s="375">
        <v>42227</v>
      </c>
      <c r="B31" s="367" t="s">
        <v>1995</v>
      </c>
      <c r="C31" s="367" t="s">
        <v>339</v>
      </c>
      <c r="D31" s="346">
        <v>29</v>
      </c>
      <c r="E31" s="246" t="s">
        <v>1076</v>
      </c>
      <c r="F31" s="246" t="s">
        <v>14</v>
      </c>
      <c r="G31" s="344" t="s">
        <v>1802</v>
      </c>
      <c r="H31" s="387" t="s">
        <v>1386</v>
      </c>
      <c r="I31" s="381">
        <v>12150</v>
      </c>
      <c r="J31" s="388">
        <v>2300000000</v>
      </c>
      <c r="K31" s="26" t="s">
        <v>339</v>
      </c>
      <c r="L31" s="377" t="s">
        <v>2057</v>
      </c>
    </row>
    <row r="32" spans="1:12" ht="33" customHeight="1" x14ac:dyDescent="0.25">
      <c r="A32" s="375">
        <v>42227</v>
      </c>
      <c r="B32" s="344" t="s">
        <v>1997</v>
      </c>
      <c r="C32" s="367" t="s">
        <v>339</v>
      </c>
      <c r="D32" s="346">
        <v>30</v>
      </c>
      <c r="E32" s="246" t="s">
        <v>1076</v>
      </c>
      <c r="F32" s="246" t="s">
        <v>14</v>
      </c>
      <c r="G32" s="246" t="s">
        <v>1010</v>
      </c>
      <c r="H32" s="245" t="s">
        <v>1009</v>
      </c>
      <c r="I32" s="246"/>
      <c r="J32" s="382">
        <v>11940948485.25</v>
      </c>
      <c r="K32" s="34" t="s">
        <v>339</v>
      </c>
      <c r="L32" s="377" t="s">
        <v>2060</v>
      </c>
    </row>
    <row r="33" spans="1:12" ht="33" customHeight="1" x14ac:dyDescent="0.25">
      <c r="A33" s="375">
        <v>42227</v>
      </c>
      <c r="B33" s="367" t="s">
        <v>1994</v>
      </c>
      <c r="C33" s="367" t="s">
        <v>339</v>
      </c>
      <c r="D33" s="346">
        <v>31</v>
      </c>
      <c r="E33" s="246" t="s">
        <v>1076</v>
      </c>
      <c r="F33" s="246" t="s">
        <v>14</v>
      </c>
      <c r="G33" s="389" t="s">
        <v>1012</v>
      </c>
      <c r="H33" s="367" t="s">
        <v>1013</v>
      </c>
      <c r="I33" s="381"/>
      <c r="J33" s="382">
        <v>700000000</v>
      </c>
      <c r="K33" s="34" t="s">
        <v>339</v>
      </c>
      <c r="L33" s="377" t="s">
        <v>1796</v>
      </c>
    </row>
    <row r="34" spans="1:12" ht="33" customHeight="1" x14ac:dyDescent="0.25">
      <c r="A34" s="375">
        <v>42227</v>
      </c>
      <c r="B34" s="344" t="s">
        <v>1996</v>
      </c>
      <c r="C34" s="367" t="s">
        <v>339</v>
      </c>
      <c r="D34" s="346">
        <v>32</v>
      </c>
      <c r="E34" s="246" t="s">
        <v>1076</v>
      </c>
      <c r="F34" s="246" t="s">
        <v>14</v>
      </c>
      <c r="G34" s="389" t="s">
        <v>1078</v>
      </c>
      <c r="H34" s="346" t="s">
        <v>1079</v>
      </c>
      <c r="I34" s="381">
        <v>5</v>
      </c>
      <c r="J34" s="382">
        <v>32000000</v>
      </c>
      <c r="K34" s="34" t="s">
        <v>339</v>
      </c>
      <c r="L34" s="377" t="s">
        <v>2259</v>
      </c>
    </row>
    <row r="35" spans="1:12" ht="33" customHeight="1" x14ac:dyDescent="0.25">
      <c r="A35" s="375">
        <v>42227</v>
      </c>
      <c r="B35" s="344" t="s">
        <v>1996</v>
      </c>
      <c r="C35" s="367" t="s">
        <v>339</v>
      </c>
      <c r="D35" s="346">
        <v>33</v>
      </c>
      <c r="E35" s="246" t="s">
        <v>1076</v>
      </c>
      <c r="F35" s="246" t="s">
        <v>14</v>
      </c>
      <c r="G35" s="389" t="s">
        <v>1081</v>
      </c>
      <c r="H35" s="367" t="s">
        <v>1079</v>
      </c>
      <c r="I35" s="381">
        <v>5</v>
      </c>
      <c r="J35" s="382">
        <v>5000000</v>
      </c>
      <c r="K35" s="34" t="s">
        <v>339</v>
      </c>
      <c r="L35" s="377" t="s">
        <v>2259</v>
      </c>
    </row>
    <row r="36" spans="1:12" s="390" customFormat="1" ht="33" customHeight="1" x14ac:dyDescent="0.25">
      <c r="A36" s="375">
        <v>42227</v>
      </c>
      <c r="B36" s="344" t="s">
        <v>1996</v>
      </c>
      <c r="C36" s="367" t="s">
        <v>339</v>
      </c>
      <c r="D36" s="346">
        <v>34</v>
      </c>
      <c r="E36" s="246" t="s">
        <v>1076</v>
      </c>
      <c r="F36" s="246" t="s">
        <v>14</v>
      </c>
      <c r="G36" s="389" t="s">
        <v>1083</v>
      </c>
      <c r="H36" s="367" t="s">
        <v>1079</v>
      </c>
      <c r="I36" s="344">
        <v>5</v>
      </c>
      <c r="J36" s="382">
        <v>1000000</v>
      </c>
      <c r="K36" s="34" t="s">
        <v>339</v>
      </c>
      <c r="L36" s="377" t="s">
        <v>2259</v>
      </c>
    </row>
    <row r="37" spans="1:12" s="390" customFormat="1" ht="33" customHeight="1" x14ac:dyDescent="0.25">
      <c r="A37" s="375">
        <v>42227</v>
      </c>
      <c r="B37" s="344" t="s">
        <v>1996</v>
      </c>
      <c r="C37" s="367" t="s">
        <v>339</v>
      </c>
      <c r="D37" s="346">
        <v>35</v>
      </c>
      <c r="E37" s="246" t="s">
        <v>1076</v>
      </c>
      <c r="F37" s="246" t="s">
        <v>14</v>
      </c>
      <c r="G37" s="389" t="s">
        <v>1084</v>
      </c>
      <c r="H37" s="367" t="s">
        <v>1079</v>
      </c>
      <c r="I37" s="344">
        <v>3</v>
      </c>
      <c r="J37" s="382">
        <v>1000000</v>
      </c>
      <c r="K37" s="34" t="s">
        <v>339</v>
      </c>
      <c r="L37" s="377" t="s">
        <v>2259</v>
      </c>
    </row>
    <row r="38" spans="1:12" s="390" customFormat="1" ht="33" customHeight="1" x14ac:dyDescent="0.25">
      <c r="A38" s="375">
        <v>42227</v>
      </c>
      <c r="B38" s="344" t="s">
        <v>1996</v>
      </c>
      <c r="C38" s="367" t="s">
        <v>339</v>
      </c>
      <c r="D38" s="346">
        <v>36</v>
      </c>
      <c r="E38" s="246" t="s">
        <v>1076</v>
      </c>
      <c r="F38" s="246" t="s">
        <v>14</v>
      </c>
      <c r="G38" s="389" t="s">
        <v>1086</v>
      </c>
      <c r="H38" s="367" t="s">
        <v>1079</v>
      </c>
      <c r="I38" s="344">
        <v>5</v>
      </c>
      <c r="J38" s="382">
        <v>1000000</v>
      </c>
      <c r="K38" s="34" t="s">
        <v>339</v>
      </c>
      <c r="L38" s="377" t="s">
        <v>2259</v>
      </c>
    </row>
    <row r="39" spans="1:12" s="390" customFormat="1" ht="33" customHeight="1" x14ac:dyDescent="0.25">
      <c r="A39" s="375">
        <v>42227</v>
      </c>
      <c r="B39" s="344" t="s">
        <v>1996</v>
      </c>
      <c r="C39" s="367" t="s">
        <v>339</v>
      </c>
      <c r="D39" s="346">
        <v>37</v>
      </c>
      <c r="E39" s="246" t="s">
        <v>1076</v>
      </c>
      <c r="F39" s="246" t="s">
        <v>14</v>
      </c>
      <c r="G39" s="389" t="s">
        <v>1088</v>
      </c>
      <c r="H39" s="367" t="s">
        <v>1079</v>
      </c>
      <c r="I39" s="344">
        <v>10</v>
      </c>
      <c r="J39" s="382">
        <v>10000000</v>
      </c>
      <c r="K39" s="34" t="s">
        <v>339</v>
      </c>
      <c r="L39" s="377" t="s">
        <v>2259</v>
      </c>
    </row>
    <row r="40" spans="1:12" s="390" customFormat="1" ht="33" customHeight="1" x14ac:dyDescent="0.25">
      <c r="A40" s="375">
        <v>42227</v>
      </c>
      <c r="B40" s="344" t="s">
        <v>1996</v>
      </c>
      <c r="C40" s="367" t="s">
        <v>339</v>
      </c>
      <c r="D40" s="346">
        <v>38</v>
      </c>
      <c r="E40" s="246" t="s">
        <v>1076</v>
      </c>
      <c r="F40" s="246" t="s">
        <v>14</v>
      </c>
      <c r="G40" s="389" t="s">
        <v>1089</v>
      </c>
      <c r="H40" s="367" t="s">
        <v>1079</v>
      </c>
      <c r="I40" s="344">
        <v>5</v>
      </c>
      <c r="J40" s="382">
        <v>500000</v>
      </c>
      <c r="K40" s="34" t="s">
        <v>339</v>
      </c>
      <c r="L40" s="377" t="s">
        <v>2259</v>
      </c>
    </row>
    <row r="41" spans="1:12" s="390" customFormat="1" ht="33" customHeight="1" x14ac:dyDescent="0.25">
      <c r="A41" s="375">
        <v>42227</v>
      </c>
      <c r="B41" s="344" t="s">
        <v>1996</v>
      </c>
      <c r="C41" s="367" t="s">
        <v>339</v>
      </c>
      <c r="D41" s="346">
        <v>39</v>
      </c>
      <c r="E41" s="246" t="s">
        <v>1076</v>
      </c>
      <c r="F41" s="246" t="s">
        <v>14</v>
      </c>
      <c r="G41" s="389" t="s">
        <v>1091</v>
      </c>
      <c r="H41" s="367" t="s">
        <v>1079</v>
      </c>
      <c r="I41" s="344">
        <v>5</v>
      </c>
      <c r="J41" s="382">
        <v>500000</v>
      </c>
      <c r="K41" s="34" t="s">
        <v>339</v>
      </c>
      <c r="L41" s="377" t="s">
        <v>2259</v>
      </c>
    </row>
    <row r="42" spans="1:12" s="390" customFormat="1" ht="33" customHeight="1" x14ac:dyDescent="0.25">
      <c r="A42" s="375">
        <v>42227</v>
      </c>
      <c r="B42" s="344" t="s">
        <v>1996</v>
      </c>
      <c r="C42" s="367" t="s">
        <v>339</v>
      </c>
      <c r="D42" s="346">
        <v>40</v>
      </c>
      <c r="E42" s="246" t="s">
        <v>1076</v>
      </c>
      <c r="F42" s="246" t="s">
        <v>14</v>
      </c>
      <c r="G42" s="389" t="s">
        <v>1370</v>
      </c>
      <c r="H42" s="367" t="s">
        <v>1079</v>
      </c>
      <c r="I42" s="344">
        <v>15</v>
      </c>
      <c r="J42" s="382">
        <v>60000000</v>
      </c>
      <c r="K42" s="34" t="s">
        <v>339</v>
      </c>
      <c r="L42" s="377" t="s">
        <v>2259</v>
      </c>
    </row>
    <row r="43" spans="1:12" s="390" customFormat="1" ht="33" customHeight="1" x14ac:dyDescent="0.25">
      <c r="A43" s="375">
        <v>42227</v>
      </c>
      <c r="B43" s="344" t="s">
        <v>1996</v>
      </c>
      <c r="C43" s="367" t="s">
        <v>339</v>
      </c>
      <c r="D43" s="346">
        <v>41</v>
      </c>
      <c r="E43" s="246" t="s">
        <v>1076</v>
      </c>
      <c r="F43" s="246" t="s">
        <v>14</v>
      </c>
      <c r="G43" s="389" t="s">
        <v>1095</v>
      </c>
      <c r="H43" s="367" t="s">
        <v>1079</v>
      </c>
      <c r="I43" s="344">
        <v>5</v>
      </c>
      <c r="J43" s="382">
        <v>1500000</v>
      </c>
      <c r="K43" s="34" t="s">
        <v>339</v>
      </c>
      <c r="L43" s="377" t="s">
        <v>2259</v>
      </c>
    </row>
    <row r="44" spans="1:12" ht="33" customHeight="1" x14ac:dyDescent="0.25">
      <c r="A44" s="375">
        <v>42227</v>
      </c>
      <c r="B44" s="344" t="s">
        <v>1996</v>
      </c>
      <c r="C44" s="367" t="s">
        <v>339</v>
      </c>
      <c r="D44" s="346">
        <v>42</v>
      </c>
      <c r="E44" s="246" t="s">
        <v>1076</v>
      </c>
      <c r="F44" s="246" t="s">
        <v>14</v>
      </c>
      <c r="G44" s="389" t="s">
        <v>1097</v>
      </c>
      <c r="H44" s="367" t="s">
        <v>1079</v>
      </c>
      <c r="I44" s="344">
        <v>20</v>
      </c>
      <c r="J44" s="382">
        <v>2000000</v>
      </c>
      <c r="K44" s="34" t="s">
        <v>339</v>
      </c>
      <c r="L44" s="377" t="s">
        <v>2259</v>
      </c>
    </row>
    <row r="45" spans="1:12" ht="33" customHeight="1" x14ac:dyDescent="0.25">
      <c r="A45" s="375">
        <v>42227</v>
      </c>
      <c r="B45" s="344" t="s">
        <v>1996</v>
      </c>
      <c r="C45" s="367" t="s">
        <v>339</v>
      </c>
      <c r="D45" s="346">
        <v>43</v>
      </c>
      <c r="E45" s="246" t="s">
        <v>1076</v>
      </c>
      <c r="F45" s="246" t="s">
        <v>14</v>
      </c>
      <c r="G45" s="389" t="s">
        <v>1099</v>
      </c>
      <c r="H45" s="367" t="s">
        <v>1079</v>
      </c>
      <c r="I45" s="344">
        <v>5</v>
      </c>
      <c r="J45" s="382">
        <v>11000000</v>
      </c>
      <c r="K45" s="34" t="s">
        <v>339</v>
      </c>
      <c r="L45" s="377" t="s">
        <v>2259</v>
      </c>
    </row>
    <row r="46" spans="1:12" ht="33" customHeight="1" x14ac:dyDescent="0.25">
      <c r="A46" s="375">
        <v>42227</v>
      </c>
      <c r="B46" s="344" t="s">
        <v>1996</v>
      </c>
      <c r="C46" s="367" t="s">
        <v>339</v>
      </c>
      <c r="D46" s="346">
        <v>44</v>
      </c>
      <c r="E46" s="246" t="s">
        <v>1076</v>
      </c>
      <c r="F46" s="246" t="s">
        <v>14</v>
      </c>
      <c r="G46" s="389" t="s">
        <v>1101</v>
      </c>
      <c r="H46" s="367" t="s">
        <v>1079</v>
      </c>
      <c r="I46" s="344">
        <v>1</v>
      </c>
      <c r="J46" s="382">
        <v>30000000</v>
      </c>
      <c r="K46" s="34" t="s">
        <v>339</v>
      </c>
      <c r="L46" s="377" t="s">
        <v>2259</v>
      </c>
    </row>
    <row r="47" spans="1:12" ht="33" customHeight="1" x14ac:dyDescent="0.25">
      <c r="A47" s="375">
        <v>42227</v>
      </c>
      <c r="B47" s="344" t="s">
        <v>1996</v>
      </c>
      <c r="C47" s="367" t="s">
        <v>339</v>
      </c>
      <c r="D47" s="346">
        <v>45</v>
      </c>
      <c r="E47" s="246" t="s">
        <v>1076</v>
      </c>
      <c r="F47" s="246" t="s">
        <v>14</v>
      </c>
      <c r="G47" s="389" t="s">
        <v>1103</v>
      </c>
      <c r="H47" s="367" t="s">
        <v>1079</v>
      </c>
      <c r="I47" s="344">
        <v>2</v>
      </c>
      <c r="J47" s="382">
        <v>7000000</v>
      </c>
      <c r="K47" s="34" t="s">
        <v>339</v>
      </c>
      <c r="L47" s="377" t="s">
        <v>2259</v>
      </c>
    </row>
    <row r="48" spans="1:12" ht="33" customHeight="1" x14ac:dyDescent="0.25">
      <c r="A48" s="375">
        <v>42227</v>
      </c>
      <c r="B48" s="344" t="s">
        <v>1996</v>
      </c>
      <c r="C48" s="367" t="s">
        <v>339</v>
      </c>
      <c r="D48" s="346">
        <v>46</v>
      </c>
      <c r="E48" s="246" t="s">
        <v>1076</v>
      </c>
      <c r="F48" s="246" t="s">
        <v>14</v>
      </c>
      <c r="G48" s="389" t="s">
        <v>1105</v>
      </c>
      <c r="H48" s="367" t="s">
        <v>1079</v>
      </c>
      <c r="I48" s="344">
        <v>2</v>
      </c>
      <c r="J48" s="382">
        <v>3000000</v>
      </c>
      <c r="K48" s="34" t="s">
        <v>339</v>
      </c>
      <c r="L48" s="377" t="s">
        <v>2259</v>
      </c>
    </row>
    <row r="49" spans="1:12" ht="33" customHeight="1" x14ac:dyDescent="0.25">
      <c r="A49" s="375">
        <v>42227</v>
      </c>
      <c r="B49" s="344" t="s">
        <v>1996</v>
      </c>
      <c r="C49" s="367" t="s">
        <v>339</v>
      </c>
      <c r="D49" s="346">
        <v>47</v>
      </c>
      <c r="E49" s="246" t="s">
        <v>1076</v>
      </c>
      <c r="F49" s="246" t="s">
        <v>14</v>
      </c>
      <c r="G49" s="389" t="s">
        <v>1107</v>
      </c>
      <c r="H49" s="367" t="s">
        <v>1079</v>
      </c>
      <c r="I49" s="344">
        <v>2</v>
      </c>
      <c r="J49" s="382">
        <v>2000000</v>
      </c>
      <c r="K49" s="34" t="s">
        <v>339</v>
      </c>
      <c r="L49" s="377" t="s">
        <v>2259</v>
      </c>
    </row>
    <row r="50" spans="1:12" ht="33" customHeight="1" x14ac:dyDescent="0.25">
      <c r="A50" s="375">
        <v>42227</v>
      </c>
      <c r="B50" s="344" t="s">
        <v>1996</v>
      </c>
      <c r="C50" s="367" t="s">
        <v>339</v>
      </c>
      <c r="D50" s="346">
        <v>48</v>
      </c>
      <c r="E50" s="246" t="s">
        <v>1076</v>
      </c>
      <c r="F50" s="246" t="s">
        <v>14</v>
      </c>
      <c r="G50" s="389" t="s">
        <v>1109</v>
      </c>
      <c r="H50" s="367" t="s">
        <v>1079</v>
      </c>
      <c r="I50" s="344">
        <v>2</v>
      </c>
      <c r="J50" s="382">
        <v>2000000</v>
      </c>
      <c r="K50" s="34" t="s">
        <v>339</v>
      </c>
      <c r="L50" s="377" t="s">
        <v>2259</v>
      </c>
    </row>
    <row r="51" spans="1:12" ht="33" customHeight="1" x14ac:dyDescent="0.25">
      <c r="A51" s="375">
        <v>42227</v>
      </c>
      <c r="B51" s="344" t="s">
        <v>1996</v>
      </c>
      <c r="C51" s="367" t="s">
        <v>339</v>
      </c>
      <c r="D51" s="346">
        <v>49</v>
      </c>
      <c r="E51" s="246" t="s">
        <v>1076</v>
      </c>
      <c r="F51" s="246" t="s">
        <v>14</v>
      </c>
      <c r="G51" s="391" t="s">
        <v>1371</v>
      </c>
      <c r="H51" s="387" t="s">
        <v>1079</v>
      </c>
      <c r="I51" s="381">
        <v>44</v>
      </c>
      <c r="J51" s="382">
        <v>19000000</v>
      </c>
      <c r="K51" s="34" t="s">
        <v>339</v>
      </c>
      <c r="L51" s="377" t="s">
        <v>2259</v>
      </c>
    </row>
    <row r="52" spans="1:12" ht="33" customHeight="1" x14ac:dyDescent="0.25">
      <c r="A52" s="375">
        <v>42227</v>
      </c>
      <c r="B52" s="344" t="s">
        <v>1996</v>
      </c>
      <c r="C52" s="367" t="s">
        <v>339</v>
      </c>
      <c r="D52" s="346">
        <v>50</v>
      </c>
      <c r="E52" s="246" t="s">
        <v>1076</v>
      </c>
      <c r="F52" s="246" t="s">
        <v>14</v>
      </c>
      <c r="G52" s="391" t="s">
        <v>1372</v>
      </c>
      <c r="H52" s="387" t="s">
        <v>1079</v>
      </c>
      <c r="I52" s="381">
        <v>220</v>
      </c>
      <c r="J52" s="382">
        <f>+I52*30000</f>
        <v>6600000</v>
      </c>
      <c r="K52" s="34" t="s">
        <v>339</v>
      </c>
      <c r="L52" s="377" t="s">
        <v>2259</v>
      </c>
    </row>
    <row r="53" spans="1:12" ht="33" customHeight="1" x14ac:dyDescent="0.25">
      <c r="A53" s="375">
        <v>42227</v>
      </c>
      <c r="B53" s="344" t="s">
        <v>1997</v>
      </c>
      <c r="C53" s="367" t="s">
        <v>339</v>
      </c>
      <c r="D53" s="346">
        <v>51</v>
      </c>
      <c r="E53" s="246" t="s">
        <v>1076</v>
      </c>
      <c r="F53" s="246" t="s">
        <v>14</v>
      </c>
      <c r="G53" s="246" t="s">
        <v>1798</v>
      </c>
      <c r="H53" s="245"/>
      <c r="I53" s="381"/>
      <c r="J53" s="392">
        <v>1311219000</v>
      </c>
      <c r="K53" s="34" t="s">
        <v>339</v>
      </c>
      <c r="L53" s="377" t="s">
        <v>2060</v>
      </c>
    </row>
    <row r="54" spans="1:12" ht="33" customHeight="1" x14ac:dyDescent="0.25">
      <c r="A54" s="375">
        <v>42227</v>
      </c>
      <c r="B54" s="344" t="s">
        <v>1997</v>
      </c>
      <c r="C54" s="367" t="s">
        <v>339</v>
      </c>
      <c r="D54" s="346">
        <v>52</v>
      </c>
      <c r="E54" s="246" t="s">
        <v>1076</v>
      </c>
      <c r="F54" s="246" t="s">
        <v>14</v>
      </c>
      <c r="G54" s="246" t="s">
        <v>1373</v>
      </c>
      <c r="H54" s="245"/>
      <c r="I54" s="246"/>
      <c r="J54" s="386">
        <v>145136881.75999999</v>
      </c>
      <c r="K54" s="34" t="s">
        <v>339</v>
      </c>
      <c r="L54" s="377" t="s">
        <v>2060</v>
      </c>
    </row>
    <row r="55" spans="1:12" ht="33" customHeight="1" x14ac:dyDescent="0.25">
      <c r="A55" s="375">
        <v>42227</v>
      </c>
      <c r="B55" s="344" t="s">
        <v>1997</v>
      </c>
      <c r="C55" s="367" t="s">
        <v>339</v>
      </c>
      <c r="D55" s="346">
        <v>53</v>
      </c>
      <c r="E55" s="246" t="s">
        <v>1076</v>
      </c>
      <c r="F55" s="246" t="s">
        <v>14</v>
      </c>
      <c r="G55" s="246" t="s">
        <v>1374</v>
      </c>
      <c r="H55" s="245"/>
      <c r="I55" s="246"/>
      <c r="J55" s="386">
        <v>64093600</v>
      </c>
      <c r="K55" s="34" t="s">
        <v>339</v>
      </c>
      <c r="L55" s="377" t="s">
        <v>2060</v>
      </c>
    </row>
    <row r="56" spans="1:12" ht="33" customHeight="1" x14ac:dyDescent="0.25">
      <c r="A56" s="375">
        <v>42227</v>
      </c>
      <c r="B56" s="344" t="s">
        <v>1997</v>
      </c>
      <c r="C56" s="367" t="s">
        <v>339</v>
      </c>
      <c r="D56" s="346">
        <v>54</v>
      </c>
      <c r="E56" s="246" t="s">
        <v>1076</v>
      </c>
      <c r="F56" s="246" t="s">
        <v>14</v>
      </c>
      <c r="G56" s="246" t="s">
        <v>477</v>
      </c>
      <c r="H56" s="385"/>
      <c r="I56" s="26"/>
      <c r="J56" s="392">
        <v>7474686619.3199997</v>
      </c>
      <c r="K56" s="34" t="s">
        <v>339</v>
      </c>
      <c r="L56" s="377" t="s">
        <v>2060</v>
      </c>
    </row>
    <row r="57" spans="1:12" ht="33" customHeight="1" x14ac:dyDescent="0.25">
      <c r="A57" s="375">
        <v>42227</v>
      </c>
      <c r="B57" s="344" t="s">
        <v>1997</v>
      </c>
      <c r="C57" s="367" t="s">
        <v>339</v>
      </c>
      <c r="D57" s="346">
        <v>55</v>
      </c>
      <c r="E57" s="246" t="s">
        <v>1076</v>
      </c>
      <c r="F57" s="246" t="s">
        <v>14</v>
      </c>
      <c r="G57" s="246" t="s">
        <v>1375</v>
      </c>
      <c r="H57" s="385"/>
      <c r="I57" s="26"/>
      <c r="J57" s="382">
        <v>12050653.25</v>
      </c>
      <c r="K57" s="34" t="s">
        <v>339</v>
      </c>
      <c r="L57" s="377" t="s">
        <v>2060</v>
      </c>
    </row>
    <row r="58" spans="1:12" ht="33" customHeight="1" x14ac:dyDescent="0.25">
      <c r="A58" s="375">
        <v>42227</v>
      </c>
      <c r="B58" s="344" t="s">
        <v>1997</v>
      </c>
      <c r="C58" s="367" t="s">
        <v>339</v>
      </c>
      <c r="D58" s="346">
        <v>56</v>
      </c>
      <c r="E58" s="246" t="s">
        <v>1076</v>
      </c>
      <c r="F58" s="246" t="s">
        <v>14</v>
      </c>
      <c r="G58" s="246" t="s">
        <v>1376</v>
      </c>
      <c r="H58" s="385"/>
      <c r="I58" s="346"/>
      <c r="J58" s="382">
        <v>3668974504.099999</v>
      </c>
      <c r="K58" s="34" t="s">
        <v>339</v>
      </c>
      <c r="L58" s="377" t="s">
        <v>2060</v>
      </c>
    </row>
    <row r="59" spans="1:12" ht="33" customHeight="1" x14ac:dyDescent="0.25">
      <c r="A59" s="375">
        <v>42227</v>
      </c>
      <c r="B59" s="344" t="s">
        <v>1996</v>
      </c>
      <c r="C59" s="367" t="s">
        <v>339</v>
      </c>
      <c r="D59" s="346">
        <v>57</v>
      </c>
      <c r="E59" s="246" t="s">
        <v>1076</v>
      </c>
      <c r="F59" s="246" t="s">
        <v>14</v>
      </c>
      <c r="G59" s="246" t="s">
        <v>1377</v>
      </c>
      <c r="H59" s="385"/>
      <c r="I59" s="346"/>
      <c r="J59" s="386">
        <v>3020999.99</v>
      </c>
      <c r="K59" s="34" t="s">
        <v>339</v>
      </c>
      <c r="L59" s="377" t="s">
        <v>2259</v>
      </c>
    </row>
    <row r="60" spans="1:12" ht="33" customHeight="1" x14ac:dyDescent="0.25">
      <c r="A60" s="375">
        <v>42227</v>
      </c>
      <c r="B60" s="344" t="s">
        <v>1996</v>
      </c>
      <c r="C60" s="367" t="s">
        <v>339</v>
      </c>
      <c r="D60" s="346">
        <v>58</v>
      </c>
      <c r="E60" s="246" t="s">
        <v>1076</v>
      </c>
      <c r="F60" s="246" t="s">
        <v>14</v>
      </c>
      <c r="G60" s="246" t="s">
        <v>1378</v>
      </c>
      <c r="H60" s="385"/>
      <c r="I60" s="346"/>
      <c r="J60" s="386">
        <v>1770145</v>
      </c>
      <c r="K60" s="34" t="s">
        <v>339</v>
      </c>
      <c r="L60" s="377" t="s">
        <v>2259</v>
      </c>
    </row>
    <row r="61" spans="1:12" ht="33" customHeight="1" x14ac:dyDescent="0.25">
      <c r="A61" s="375">
        <v>42227</v>
      </c>
      <c r="B61" s="344" t="s">
        <v>1996</v>
      </c>
      <c r="C61" s="367" t="s">
        <v>339</v>
      </c>
      <c r="D61" s="346">
        <v>59</v>
      </c>
      <c r="E61" s="246" t="s">
        <v>1076</v>
      </c>
      <c r="F61" s="246" t="s">
        <v>14</v>
      </c>
      <c r="G61" s="246" t="s">
        <v>1379</v>
      </c>
      <c r="H61" s="385"/>
      <c r="I61" s="346"/>
      <c r="J61" s="386">
        <f>7452637.22*2</f>
        <v>14905274.439999999</v>
      </c>
      <c r="K61" s="34" t="s">
        <v>339</v>
      </c>
      <c r="L61" s="377" t="s">
        <v>2259</v>
      </c>
    </row>
    <row r="62" spans="1:12" ht="33" customHeight="1" x14ac:dyDescent="0.25">
      <c r="A62" s="375">
        <v>42227</v>
      </c>
      <c r="B62" s="344" t="s">
        <v>1996</v>
      </c>
      <c r="C62" s="367" t="s">
        <v>339</v>
      </c>
      <c r="D62" s="346">
        <v>60</v>
      </c>
      <c r="E62" s="246" t="s">
        <v>1076</v>
      </c>
      <c r="F62" s="246" t="s">
        <v>14</v>
      </c>
      <c r="G62" s="340" t="s">
        <v>1380</v>
      </c>
      <c r="H62" s="385"/>
      <c r="I62" s="346"/>
      <c r="J62" s="386">
        <v>25144460.739999998</v>
      </c>
      <c r="K62" s="34" t="s">
        <v>339</v>
      </c>
      <c r="L62" s="377" t="s">
        <v>2259</v>
      </c>
    </row>
    <row r="63" spans="1:12" ht="33" customHeight="1" x14ac:dyDescent="0.25">
      <c r="A63" s="375">
        <v>42227</v>
      </c>
      <c r="B63" s="344" t="s">
        <v>1996</v>
      </c>
      <c r="C63" s="367" t="s">
        <v>339</v>
      </c>
      <c r="D63" s="346">
        <v>61</v>
      </c>
      <c r="E63" s="246" t="s">
        <v>1076</v>
      </c>
      <c r="F63" s="246" t="s">
        <v>14</v>
      </c>
      <c r="G63" s="246" t="s">
        <v>1381</v>
      </c>
      <c r="H63" s="385"/>
      <c r="I63" s="346"/>
      <c r="J63" s="386">
        <v>43615000</v>
      </c>
      <c r="K63" s="34" t="s">
        <v>339</v>
      </c>
      <c r="L63" s="377" t="s">
        <v>2259</v>
      </c>
    </row>
    <row r="64" spans="1:12" ht="33" customHeight="1" x14ac:dyDescent="0.25">
      <c r="A64" s="375">
        <v>42227</v>
      </c>
      <c r="B64" s="344" t="s">
        <v>1996</v>
      </c>
      <c r="C64" s="367" t="s">
        <v>339</v>
      </c>
      <c r="D64" s="346">
        <v>62</v>
      </c>
      <c r="E64" s="246" t="s">
        <v>1076</v>
      </c>
      <c r="F64" s="246" t="s">
        <v>14</v>
      </c>
      <c r="G64" s="246" t="s">
        <v>1799</v>
      </c>
      <c r="H64" s="385"/>
      <c r="I64" s="346"/>
      <c r="J64" s="393">
        <v>8573442</v>
      </c>
      <c r="K64" s="34" t="s">
        <v>339</v>
      </c>
      <c r="L64" s="377" t="s">
        <v>2259</v>
      </c>
    </row>
    <row r="65" spans="1:12" ht="33" customHeight="1" x14ac:dyDescent="0.25">
      <c r="A65" s="375">
        <v>42227</v>
      </c>
      <c r="B65" s="344" t="s">
        <v>1996</v>
      </c>
      <c r="C65" s="367" t="s">
        <v>339</v>
      </c>
      <c r="D65" s="346">
        <v>63</v>
      </c>
      <c r="E65" s="246" t="s">
        <v>1076</v>
      </c>
      <c r="F65" s="246" t="s">
        <v>14</v>
      </c>
      <c r="G65" s="246" t="s">
        <v>1803</v>
      </c>
      <c r="H65" s="385"/>
      <c r="I65" s="346"/>
      <c r="J65" s="386">
        <v>13800303</v>
      </c>
      <c r="K65" s="34" t="s">
        <v>339</v>
      </c>
      <c r="L65" s="377" t="s">
        <v>2259</v>
      </c>
    </row>
    <row r="66" spans="1:12" ht="33" customHeight="1" x14ac:dyDescent="0.25">
      <c r="A66" s="375">
        <v>42227</v>
      </c>
      <c r="B66" s="344" t="s">
        <v>1996</v>
      </c>
      <c r="C66" s="367" t="s">
        <v>339</v>
      </c>
      <c r="D66" s="346">
        <v>64</v>
      </c>
      <c r="E66" s="246" t="s">
        <v>1076</v>
      </c>
      <c r="F66" s="246" t="s">
        <v>14</v>
      </c>
      <c r="G66" s="246" t="s">
        <v>1385</v>
      </c>
      <c r="H66" s="385"/>
      <c r="I66" s="346"/>
      <c r="J66" s="386">
        <v>252970943.50999999</v>
      </c>
      <c r="K66" s="34" t="s">
        <v>339</v>
      </c>
      <c r="L66" s="377" t="s">
        <v>2259</v>
      </c>
    </row>
    <row r="67" spans="1:12" ht="33" customHeight="1" x14ac:dyDescent="0.25">
      <c r="A67" s="375">
        <v>42227</v>
      </c>
      <c r="B67" s="344" t="s">
        <v>1996</v>
      </c>
      <c r="C67" s="367" t="s">
        <v>339</v>
      </c>
      <c r="D67" s="346">
        <v>65</v>
      </c>
      <c r="E67" s="246" t="s">
        <v>1076</v>
      </c>
      <c r="F67" s="246" t="s">
        <v>14</v>
      </c>
      <c r="G67" s="246" t="s">
        <v>1387</v>
      </c>
      <c r="H67" s="387"/>
      <c r="I67" s="381"/>
      <c r="J67" s="382">
        <v>1382500000</v>
      </c>
      <c r="K67" s="26" t="s">
        <v>339</v>
      </c>
      <c r="L67" s="377" t="s">
        <v>2259</v>
      </c>
    </row>
    <row r="68" spans="1:12" ht="33" customHeight="1" x14ac:dyDescent="0.25">
      <c r="A68" s="375">
        <v>42227</v>
      </c>
      <c r="B68" s="367" t="s">
        <v>1995</v>
      </c>
      <c r="C68" s="367" t="s">
        <v>339</v>
      </c>
      <c r="D68" s="346">
        <v>66</v>
      </c>
      <c r="E68" s="246" t="s">
        <v>1076</v>
      </c>
      <c r="F68" s="246" t="s">
        <v>14</v>
      </c>
      <c r="G68" s="246" t="s">
        <v>1382</v>
      </c>
      <c r="H68" s="385"/>
      <c r="I68" s="346"/>
      <c r="J68" s="386">
        <v>193741767.96000001</v>
      </c>
      <c r="K68" s="34" t="s">
        <v>339</v>
      </c>
      <c r="L68" s="377" t="s">
        <v>2057</v>
      </c>
    </row>
    <row r="69" spans="1:12" ht="33" customHeight="1" x14ac:dyDescent="0.25">
      <c r="A69" s="375">
        <v>42227</v>
      </c>
      <c r="B69" s="367" t="s">
        <v>1995</v>
      </c>
      <c r="C69" s="367" t="s">
        <v>339</v>
      </c>
      <c r="D69" s="346">
        <v>67</v>
      </c>
      <c r="E69" s="246" t="s">
        <v>1076</v>
      </c>
      <c r="F69" s="246" t="s">
        <v>14</v>
      </c>
      <c r="G69" s="246" t="s">
        <v>1383</v>
      </c>
      <c r="H69" s="385"/>
      <c r="I69" s="346"/>
      <c r="J69" s="394">
        <f>62575399.8+28809350</f>
        <v>91384749.799999997</v>
      </c>
      <c r="K69" s="34" t="s">
        <v>339</v>
      </c>
      <c r="L69" s="377" t="s">
        <v>2057</v>
      </c>
    </row>
    <row r="70" spans="1:12" ht="33" customHeight="1" x14ac:dyDescent="0.25">
      <c r="A70" s="375">
        <v>42227</v>
      </c>
      <c r="B70" s="367" t="s">
        <v>1994</v>
      </c>
      <c r="C70" s="367" t="s">
        <v>339</v>
      </c>
      <c r="D70" s="346">
        <v>68</v>
      </c>
      <c r="E70" s="246" t="s">
        <v>1975</v>
      </c>
      <c r="F70" s="246" t="s">
        <v>14</v>
      </c>
      <c r="G70" s="344" t="s">
        <v>1801</v>
      </c>
      <c r="H70" s="387"/>
      <c r="I70" s="381"/>
      <c r="J70" s="382">
        <v>1500000000</v>
      </c>
      <c r="K70" s="26" t="s">
        <v>339</v>
      </c>
      <c r="L70" s="377" t="s">
        <v>1796</v>
      </c>
    </row>
    <row r="71" spans="1:12" ht="33" customHeight="1" x14ac:dyDescent="0.25">
      <c r="A71" s="375">
        <v>42227</v>
      </c>
      <c r="B71" s="367" t="s">
        <v>1995</v>
      </c>
      <c r="C71" s="367" t="s">
        <v>339</v>
      </c>
      <c r="D71" s="346">
        <v>69</v>
      </c>
      <c r="E71" s="246" t="s">
        <v>1390</v>
      </c>
      <c r="F71" s="387" t="s">
        <v>1388</v>
      </c>
      <c r="G71" s="246" t="s">
        <v>1391</v>
      </c>
      <c r="H71" s="395"/>
      <c r="I71" s="395"/>
      <c r="J71" s="376" t="s">
        <v>76</v>
      </c>
      <c r="K71" s="346" t="s">
        <v>339</v>
      </c>
      <c r="L71" s="377" t="s">
        <v>2057</v>
      </c>
    </row>
    <row r="72" spans="1:12" ht="33" customHeight="1" x14ac:dyDescent="0.25">
      <c r="A72" s="375">
        <v>42227</v>
      </c>
      <c r="B72" s="367" t="s">
        <v>1995</v>
      </c>
      <c r="C72" s="367" t="s">
        <v>339</v>
      </c>
      <c r="D72" s="346">
        <v>70</v>
      </c>
      <c r="E72" s="246" t="s">
        <v>1390</v>
      </c>
      <c r="F72" s="246" t="s">
        <v>1388</v>
      </c>
      <c r="G72" s="246" t="s">
        <v>1392</v>
      </c>
      <c r="H72" s="395"/>
      <c r="I72" s="395"/>
      <c r="J72" s="376">
        <v>1120000</v>
      </c>
      <c r="K72" s="346" t="s">
        <v>339</v>
      </c>
      <c r="L72" s="377" t="s">
        <v>2057</v>
      </c>
    </row>
    <row r="73" spans="1:12" ht="33" customHeight="1" x14ac:dyDescent="0.25">
      <c r="A73" s="375">
        <v>42227</v>
      </c>
      <c r="B73" s="367" t="s">
        <v>1995</v>
      </c>
      <c r="C73" s="367" t="s">
        <v>339</v>
      </c>
      <c r="D73" s="346">
        <v>71</v>
      </c>
      <c r="E73" s="246" t="s">
        <v>1390</v>
      </c>
      <c r="F73" s="387" t="s">
        <v>1388</v>
      </c>
      <c r="G73" s="246" t="s">
        <v>1392</v>
      </c>
      <c r="H73" s="395"/>
      <c r="I73" s="395"/>
      <c r="J73" s="376" t="s">
        <v>76</v>
      </c>
      <c r="K73" s="346" t="s">
        <v>339</v>
      </c>
      <c r="L73" s="377" t="s">
        <v>2057</v>
      </c>
    </row>
    <row r="74" spans="1:12" ht="33" customHeight="1" x14ac:dyDescent="0.25">
      <c r="A74" s="375">
        <v>42227</v>
      </c>
      <c r="B74" s="367" t="s">
        <v>1995</v>
      </c>
      <c r="C74" s="367" t="s">
        <v>339</v>
      </c>
      <c r="D74" s="346">
        <v>72</v>
      </c>
      <c r="E74" s="246" t="s">
        <v>1390</v>
      </c>
      <c r="F74" s="246" t="s">
        <v>1388</v>
      </c>
      <c r="G74" s="246" t="s">
        <v>1393</v>
      </c>
      <c r="H74" s="395"/>
      <c r="I74" s="395"/>
      <c r="J74" s="376">
        <v>12000000</v>
      </c>
      <c r="K74" s="346" t="s">
        <v>339</v>
      </c>
      <c r="L74" s="377" t="s">
        <v>2057</v>
      </c>
    </row>
    <row r="75" spans="1:12" ht="33" customHeight="1" x14ac:dyDescent="0.25">
      <c r="A75" s="375">
        <v>42227</v>
      </c>
      <c r="B75" s="367" t="s">
        <v>1995</v>
      </c>
      <c r="C75" s="367" t="s">
        <v>339</v>
      </c>
      <c r="D75" s="346">
        <v>73</v>
      </c>
      <c r="E75" s="246" t="s">
        <v>1390</v>
      </c>
      <c r="F75" s="246" t="s">
        <v>1388</v>
      </c>
      <c r="G75" s="246" t="s">
        <v>1394</v>
      </c>
      <c r="H75" s="395"/>
      <c r="I75" s="395"/>
      <c r="J75" s="376">
        <v>1140000</v>
      </c>
      <c r="K75" s="346" t="s">
        <v>339</v>
      </c>
      <c r="L75" s="377" t="s">
        <v>2057</v>
      </c>
    </row>
    <row r="76" spans="1:12" ht="33" customHeight="1" x14ac:dyDescent="0.25">
      <c r="A76" s="375">
        <v>42227</v>
      </c>
      <c r="B76" s="367" t="s">
        <v>1995</v>
      </c>
      <c r="C76" s="367" t="s">
        <v>339</v>
      </c>
      <c r="D76" s="346">
        <v>74</v>
      </c>
      <c r="E76" s="246" t="s">
        <v>1390</v>
      </c>
      <c r="F76" s="246" t="s">
        <v>1388</v>
      </c>
      <c r="G76" s="246" t="s">
        <v>1393</v>
      </c>
      <c r="H76" s="395"/>
      <c r="I76" s="395"/>
      <c r="J76" s="376">
        <v>64000000</v>
      </c>
      <c r="K76" s="346" t="s">
        <v>339</v>
      </c>
      <c r="L76" s="377" t="s">
        <v>2057</v>
      </c>
    </row>
    <row r="77" spans="1:12" s="67" customFormat="1" ht="33" customHeight="1" x14ac:dyDescent="0.25">
      <c r="A77" s="375">
        <v>42227</v>
      </c>
      <c r="B77" s="367" t="s">
        <v>1995</v>
      </c>
      <c r="C77" s="367" t="s">
        <v>339</v>
      </c>
      <c r="D77" s="346">
        <v>75</v>
      </c>
      <c r="E77" s="246" t="s">
        <v>1390</v>
      </c>
      <c r="F77" s="246" t="s">
        <v>1388</v>
      </c>
      <c r="G77" s="246" t="s">
        <v>1394</v>
      </c>
      <c r="H77" s="395"/>
      <c r="I77" s="395"/>
      <c r="J77" s="376">
        <v>7300000</v>
      </c>
      <c r="K77" s="346" t="s">
        <v>339</v>
      </c>
      <c r="L77" s="377" t="s">
        <v>2057</v>
      </c>
    </row>
    <row r="78" spans="1:12" ht="33" customHeight="1" x14ac:dyDescent="0.25">
      <c r="A78" s="375">
        <v>42227</v>
      </c>
      <c r="B78" s="367" t="s">
        <v>1995</v>
      </c>
      <c r="C78" s="367" t="s">
        <v>339</v>
      </c>
      <c r="D78" s="346">
        <v>76</v>
      </c>
      <c r="E78" s="346" t="s">
        <v>1395</v>
      </c>
      <c r="F78" s="346" t="s">
        <v>1388</v>
      </c>
      <c r="G78" s="344" t="s">
        <v>1396</v>
      </c>
      <c r="H78" s="395"/>
      <c r="I78" s="395"/>
      <c r="J78" s="394">
        <f>10000*5</f>
        <v>50000</v>
      </c>
      <c r="K78" s="346" t="s">
        <v>339</v>
      </c>
      <c r="L78" s="377" t="s">
        <v>2057</v>
      </c>
    </row>
    <row r="79" spans="1:12" ht="33" customHeight="1" x14ac:dyDescent="0.25">
      <c r="A79" s="375">
        <v>42227</v>
      </c>
      <c r="B79" s="367" t="s">
        <v>1995</v>
      </c>
      <c r="C79" s="367" t="s">
        <v>339</v>
      </c>
      <c r="D79" s="346">
        <v>77</v>
      </c>
      <c r="E79" s="346" t="s">
        <v>1395</v>
      </c>
      <c r="F79" s="346" t="s">
        <v>1388</v>
      </c>
      <c r="G79" s="344" t="s">
        <v>1397</v>
      </c>
      <c r="H79" s="395"/>
      <c r="I79" s="395"/>
      <c r="J79" s="394">
        <f>10000*5</f>
        <v>50000</v>
      </c>
      <c r="K79" s="346" t="s">
        <v>339</v>
      </c>
      <c r="L79" s="377" t="s">
        <v>2057</v>
      </c>
    </row>
    <row r="80" spans="1:12" ht="33" customHeight="1" x14ac:dyDescent="0.25">
      <c r="A80" s="375">
        <v>42227</v>
      </c>
      <c r="B80" s="367" t="s">
        <v>1995</v>
      </c>
      <c r="C80" s="367" t="s">
        <v>339</v>
      </c>
      <c r="D80" s="346">
        <v>78</v>
      </c>
      <c r="E80" s="346" t="s">
        <v>1395</v>
      </c>
      <c r="F80" s="346" t="s">
        <v>1388</v>
      </c>
      <c r="G80" s="344" t="s">
        <v>758</v>
      </c>
      <c r="H80" s="395"/>
      <c r="I80" s="395"/>
      <c r="J80" s="394">
        <f>10000*5</f>
        <v>50000</v>
      </c>
      <c r="K80" s="346" t="s">
        <v>339</v>
      </c>
      <c r="L80" s="377" t="s">
        <v>2057</v>
      </c>
    </row>
    <row r="81" spans="1:12" ht="33" customHeight="1" x14ac:dyDescent="0.25">
      <c r="A81" s="375">
        <v>42227</v>
      </c>
      <c r="B81" s="367" t="s">
        <v>1995</v>
      </c>
      <c r="C81" s="367" t="s">
        <v>339</v>
      </c>
      <c r="D81" s="346">
        <v>79</v>
      </c>
      <c r="E81" s="346" t="s">
        <v>1395</v>
      </c>
      <c r="F81" s="346" t="s">
        <v>1388</v>
      </c>
      <c r="G81" s="344" t="s">
        <v>751</v>
      </c>
      <c r="H81" s="395"/>
      <c r="I81" s="395"/>
      <c r="J81" s="394">
        <f>15000*5</f>
        <v>75000</v>
      </c>
      <c r="K81" s="346" t="s">
        <v>339</v>
      </c>
      <c r="L81" s="377" t="s">
        <v>2057</v>
      </c>
    </row>
    <row r="82" spans="1:12" ht="33" customHeight="1" x14ac:dyDescent="0.25">
      <c r="A82" s="375">
        <v>42227</v>
      </c>
      <c r="B82" s="367" t="s">
        <v>1995</v>
      </c>
      <c r="C82" s="367" t="s">
        <v>339</v>
      </c>
      <c r="D82" s="346">
        <v>80</v>
      </c>
      <c r="E82" s="346" t="s">
        <v>1395</v>
      </c>
      <c r="F82" s="346" t="s">
        <v>1388</v>
      </c>
      <c r="G82" s="344" t="s">
        <v>1398</v>
      </c>
      <c r="H82" s="395"/>
      <c r="I82" s="395"/>
      <c r="J82" s="394">
        <f>5000*30</f>
        <v>150000</v>
      </c>
      <c r="K82" s="346" t="s">
        <v>339</v>
      </c>
      <c r="L82" s="377" t="s">
        <v>2057</v>
      </c>
    </row>
    <row r="83" spans="1:12" ht="33" customHeight="1" x14ac:dyDescent="0.25">
      <c r="A83" s="375">
        <v>42227</v>
      </c>
      <c r="B83" s="367" t="s">
        <v>1995</v>
      </c>
      <c r="C83" s="367" t="s">
        <v>339</v>
      </c>
      <c r="D83" s="346">
        <v>81</v>
      </c>
      <c r="E83" s="346" t="s">
        <v>1395</v>
      </c>
      <c r="F83" s="346" t="s">
        <v>1388</v>
      </c>
      <c r="G83" s="344" t="s">
        <v>1399</v>
      </c>
      <c r="H83" s="395"/>
      <c r="I83" s="395"/>
      <c r="J83" s="396">
        <f>727454*2</f>
        <v>1454908</v>
      </c>
      <c r="K83" s="346" t="s">
        <v>339</v>
      </c>
      <c r="L83" s="377" t="s">
        <v>2057</v>
      </c>
    </row>
    <row r="84" spans="1:12" ht="33" customHeight="1" x14ac:dyDescent="0.25">
      <c r="A84" s="375">
        <v>42227</v>
      </c>
      <c r="B84" s="344" t="s">
        <v>1996</v>
      </c>
      <c r="C84" s="367" t="s">
        <v>339</v>
      </c>
      <c r="D84" s="346">
        <v>82</v>
      </c>
      <c r="E84" s="346" t="s">
        <v>1395</v>
      </c>
      <c r="F84" s="346" t="s">
        <v>1322</v>
      </c>
      <c r="G84" s="346" t="s">
        <v>549</v>
      </c>
      <c r="H84" s="395"/>
      <c r="I84" s="395"/>
      <c r="J84" s="376" t="s">
        <v>76</v>
      </c>
      <c r="K84" s="346" t="s">
        <v>339</v>
      </c>
      <c r="L84" s="377" t="s">
        <v>2259</v>
      </c>
    </row>
    <row r="85" spans="1:12" ht="33" customHeight="1" x14ac:dyDescent="0.25">
      <c r="A85" s="375">
        <v>42227</v>
      </c>
      <c r="B85" s="367" t="s">
        <v>1995</v>
      </c>
      <c r="C85" s="367" t="s">
        <v>339</v>
      </c>
      <c r="D85" s="346">
        <v>83</v>
      </c>
      <c r="E85" s="246" t="s">
        <v>139</v>
      </c>
      <c r="F85" s="246" t="s">
        <v>14</v>
      </c>
      <c r="G85" s="246" t="s">
        <v>127</v>
      </c>
      <c r="H85" s="245" t="s">
        <v>128</v>
      </c>
      <c r="I85" s="246">
        <v>30</v>
      </c>
      <c r="J85" s="376">
        <v>360000</v>
      </c>
      <c r="K85" s="34" t="s">
        <v>339</v>
      </c>
      <c r="L85" s="377" t="s">
        <v>2057</v>
      </c>
    </row>
    <row r="86" spans="1:12" ht="33" customHeight="1" x14ac:dyDescent="0.25">
      <c r="A86" s="375">
        <v>42227</v>
      </c>
      <c r="B86" s="367" t="s">
        <v>1995</v>
      </c>
      <c r="C86" s="367" t="s">
        <v>339</v>
      </c>
      <c r="D86" s="346">
        <v>84</v>
      </c>
      <c r="E86" s="246" t="s">
        <v>139</v>
      </c>
      <c r="F86" s="246" t="s">
        <v>14</v>
      </c>
      <c r="G86" s="246" t="s">
        <v>130</v>
      </c>
      <c r="H86" s="245" t="s">
        <v>131</v>
      </c>
      <c r="I86" s="246">
        <v>25</v>
      </c>
      <c r="J86" s="376">
        <v>12500</v>
      </c>
      <c r="K86" s="34" t="s">
        <v>339</v>
      </c>
      <c r="L86" s="377" t="s">
        <v>2057</v>
      </c>
    </row>
    <row r="87" spans="1:12" s="397" customFormat="1" ht="33" customHeight="1" x14ac:dyDescent="0.25">
      <c r="A87" s="375">
        <v>42227</v>
      </c>
      <c r="B87" s="367" t="s">
        <v>1995</v>
      </c>
      <c r="C87" s="367" t="s">
        <v>339</v>
      </c>
      <c r="D87" s="346">
        <v>85</v>
      </c>
      <c r="E87" s="246" t="s">
        <v>139</v>
      </c>
      <c r="F87" s="246" t="s">
        <v>14</v>
      </c>
      <c r="G87" s="246" t="s">
        <v>130</v>
      </c>
      <c r="H87" s="245" t="s">
        <v>132</v>
      </c>
      <c r="I87" s="246">
        <v>5</v>
      </c>
      <c r="J87" s="376">
        <v>4000</v>
      </c>
      <c r="K87" s="34" t="s">
        <v>339</v>
      </c>
      <c r="L87" s="377" t="s">
        <v>2057</v>
      </c>
    </row>
    <row r="88" spans="1:12" s="397" customFormat="1" ht="33" customHeight="1" x14ac:dyDescent="0.25">
      <c r="A88" s="375">
        <v>42227</v>
      </c>
      <c r="B88" s="367" t="s">
        <v>1995</v>
      </c>
      <c r="C88" s="367" t="s">
        <v>339</v>
      </c>
      <c r="D88" s="346">
        <v>86</v>
      </c>
      <c r="E88" s="246" t="s">
        <v>139</v>
      </c>
      <c r="F88" s="246" t="s">
        <v>14</v>
      </c>
      <c r="G88" s="246" t="s">
        <v>133</v>
      </c>
      <c r="H88" s="245" t="s">
        <v>134</v>
      </c>
      <c r="I88" s="246">
        <v>5</v>
      </c>
      <c r="J88" s="376">
        <v>25000</v>
      </c>
      <c r="K88" s="34" t="s">
        <v>339</v>
      </c>
      <c r="L88" s="377" t="s">
        <v>2057</v>
      </c>
    </row>
    <row r="89" spans="1:12" s="397" customFormat="1" ht="33" customHeight="1" x14ac:dyDescent="0.25">
      <c r="A89" s="375">
        <v>42227</v>
      </c>
      <c r="B89" s="367" t="s">
        <v>1995</v>
      </c>
      <c r="C89" s="367" t="s">
        <v>339</v>
      </c>
      <c r="D89" s="346">
        <v>87</v>
      </c>
      <c r="E89" s="246" t="s">
        <v>139</v>
      </c>
      <c r="F89" s="246" t="s">
        <v>14</v>
      </c>
      <c r="G89" s="246" t="s">
        <v>135</v>
      </c>
      <c r="H89" s="245" t="s">
        <v>136</v>
      </c>
      <c r="I89" s="246">
        <v>5</v>
      </c>
      <c r="J89" s="376">
        <v>20000</v>
      </c>
      <c r="K89" s="34" t="s">
        <v>339</v>
      </c>
      <c r="L89" s="377" t="s">
        <v>2057</v>
      </c>
    </row>
    <row r="90" spans="1:12" s="397" customFormat="1" ht="33" customHeight="1" x14ac:dyDescent="0.25">
      <c r="A90" s="375">
        <v>42227</v>
      </c>
      <c r="B90" s="344" t="s">
        <v>1997</v>
      </c>
      <c r="C90" s="367" t="s">
        <v>339</v>
      </c>
      <c r="D90" s="346">
        <v>88</v>
      </c>
      <c r="E90" s="246" t="s">
        <v>505</v>
      </c>
      <c r="F90" s="246" t="s">
        <v>14</v>
      </c>
      <c r="G90" s="246" t="s">
        <v>520</v>
      </c>
      <c r="H90" s="245" t="s">
        <v>1190</v>
      </c>
      <c r="I90" s="246">
        <v>200</v>
      </c>
      <c r="J90" s="376">
        <v>540000000</v>
      </c>
      <c r="K90" s="34" t="s">
        <v>339</v>
      </c>
      <c r="L90" s="377" t="s">
        <v>2060</v>
      </c>
    </row>
    <row r="91" spans="1:12" s="397" customFormat="1" ht="33" customHeight="1" x14ac:dyDescent="0.25">
      <c r="A91" s="375">
        <v>42227</v>
      </c>
      <c r="B91" s="344" t="s">
        <v>1997</v>
      </c>
      <c r="C91" s="367" t="s">
        <v>339</v>
      </c>
      <c r="D91" s="346">
        <v>89</v>
      </c>
      <c r="E91" s="246" t="s">
        <v>505</v>
      </c>
      <c r="F91" s="246" t="s">
        <v>14</v>
      </c>
      <c r="G91" s="246" t="s">
        <v>531</v>
      </c>
      <c r="H91" s="245" t="s">
        <v>519</v>
      </c>
      <c r="I91" s="246">
        <v>5000</v>
      </c>
      <c r="J91" s="376">
        <v>3240000000</v>
      </c>
      <c r="K91" s="34" t="s">
        <v>339</v>
      </c>
      <c r="L91" s="377" t="s">
        <v>2060</v>
      </c>
    </row>
    <row r="92" spans="1:12" ht="33" customHeight="1" x14ac:dyDescent="0.25">
      <c r="A92" s="375">
        <v>42227</v>
      </c>
      <c r="B92" s="367" t="s">
        <v>1995</v>
      </c>
      <c r="C92" s="367" t="s">
        <v>1999</v>
      </c>
      <c r="D92" s="346">
        <v>90</v>
      </c>
      <c r="E92" s="246" t="s">
        <v>79</v>
      </c>
      <c r="F92" s="246" t="s">
        <v>14</v>
      </c>
      <c r="G92" s="246" t="s">
        <v>90</v>
      </c>
      <c r="H92" s="245" t="s">
        <v>91</v>
      </c>
      <c r="I92" s="246">
        <f>3000+3000</f>
        <v>6000</v>
      </c>
      <c r="J92" s="376">
        <f>500000000+500000000</f>
        <v>1000000000</v>
      </c>
      <c r="K92" s="34" t="s">
        <v>344</v>
      </c>
      <c r="L92" s="377" t="s">
        <v>2057</v>
      </c>
    </row>
    <row r="93" spans="1:12" s="390" customFormat="1" ht="33" customHeight="1" x14ac:dyDescent="0.25">
      <c r="A93" s="375">
        <v>42227</v>
      </c>
      <c r="B93" s="367" t="s">
        <v>1994</v>
      </c>
      <c r="C93" s="367" t="s">
        <v>1999</v>
      </c>
      <c r="D93" s="346">
        <v>91</v>
      </c>
      <c r="E93" s="246" t="s">
        <v>79</v>
      </c>
      <c r="F93" s="246" t="s">
        <v>14</v>
      </c>
      <c r="G93" s="246" t="s">
        <v>95</v>
      </c>
      <c r="H93" s="245" t="s">
        <v>96</v>
      </c>
      <c r="I93" s="246">
        <v>2</v>
      </c>
      <c r="J93" s="376">
        <f>9000000*2</f>
        <v>18000000</v>
      </c>
      <c r="K93" s="34" t="s">
        <v>344</v>
      </c>
      <c r="L93" s="377" t="s">
        <v>1796</v>
      </c>
    </row>
    <row r="94" spans="1:12" s="390" customFormat="1" ht="33" customHeight="1" x14ac:dyDescent="0.25">
      <c r="A94" s="375">
        <v>42227</v>
      </c>
      <c r="B94" s="367" t="s">
        <v>1994</v>
      </c>
      <c r="C94" s="367" t="s">
        <v>1999</v>
      </c>
      <c r="D94" s="346">
        <v>92</v>
      </c>
      <c r="E94" s="246" t="s">
        <v>79</v>
      </c>
      <c r="F94" s="246" t="s">
        <v>14</v>
      </c>
      <c r="G94" s="246" t="s">
        <v>115</v>
      </c>
      <c r="H94" s="245" t="s">
        <v>116</v>
      </c>
      <c r="I94" s="246">
        <v>51</v>
      </c>
      <c r="J94" s="376">
        <v>42000000</v>
      </c>
      <c r="K94" s="34" t="s">
        <v>344</v>
      </c>
      <c r="L94" s="377" t="s">
        <v>1796</v>
      </c>
    </row>
    <row r="95" spans="1:12" s="390" customFormat="1" ht="33" customHeight="1" x14ac:dyDescent="0.25">
      <c r="A95" s="375">
        <v>42227</v>
      </c>
      <c r="B95" s="344" t="s">
        <v>1997</v>
      </c>
      <c r="C95" s="367" t="s">
        <v>1999</v>
      </c>
      <c r="D95" s="346">
        <v>93</v>
      </c>
      <c r="E95" s="246" t="s">
        <v>79</v>
      </c>
      <c r="F95" s="246" t="s">
        <v>14</v>
      </c>
      <c r="G95" s="246" t="s">
        <v>1014</v>
      </c>
      <c r="H95" s="245" t="s">
        <v>1015</v>
      </c>
      <c r="I95" s="246">
        <v>2</v>
      </c>
      <c r="J95" s="382">
        <v>540000000</v>
      </c>
      <c r="K95" s="34" t="s">
        <v>344</v>
      </c>
      <c r="L95" s="377" t="s">
        <v>2060</v>
      </c>
    </row>
    <row r="96" spans="1:12" s="390" customFormat="1" ht="33" customHeight="1" x14ac:dyDescent="0.25">
      <c r="A96" s="375">
        <v>42227</v>
      </c>
      <c r="B96" s="367" t="s">
        <v>1995</v>
      </c>
      <c r="C96" s="367" t="s">
        <v>1999</v>
      </c>
      <c r="D96" s="346">
        <v>94</v>
      </c>
      <c r="E96" s="246" t="s">
        <v>79</v>
      </c>
      <c r="F96" s="246" t="s">
        <v>14</v>
      </c>
      <c r="G96" s="246" t="s">
        <v>82</v>
      </c>
      <c r="H96" s="245" t="s">
        <v>83</v>
      </c>
      <c r="I96" s="246" t="s">
        <v>123</v>
      </c>
      <c r="J96" s="376" t="s">
        <v>76</v>
      </c>
      <c r="K96" s="34" t="s">
        <v>344</v>
      </c>
      <c r="L96" s="377" t="s">
        <v>2057</v>
      </c>
    </row>
    <row r="97" spans="1:12" s="390" customFormat="1" ht="33" customHeight="1" x14ac:dyDescent="0.25">
      <c r="A97" s="375">
        <v>42227</v>
      </c>
      <c r="B97" s="367" t="s">
        <v>1995</v>
      </c>
      <c r="C97" s="367" t="s">
        <v>1999</v>
      </c>
      <c r="D97" s="346">
        <v>95</v>
      </c>
      <c r="E97" s="246" t="s">
        <v>79</v>
      </c>
      <c r="F97" s="246" t="s">
        <v>14</v>
      </c>
      <c r="G97" s="246" t="s">
        <v>97</v>
      </c>
      <c r="H97" s="245" t="s">
        <v>98</v>
      </c>
      <c r="I97" s="246">
        <v>10</v>
      </c>
      <c r="J97" s="376">
        <v>50000000</v>
      </c>
      <c r="K97" s="34" t="s">
        <v>344</v>
      </c>
      <c r="L97" s="377" t="s">
        <v>2057</v>
      </c>
    </row>
    <row r="98" spans="1:12" s="390" customFormat="1" ht="33" customHeight="1" x14ac:dyDescent="0.25">
      <c r="A98" s="375">
        <v>42227</v>
      </c>
      <c r="B98" s="367" t="s">
        <v>1995</v>
      </c>
      <c r="C98" s="367" t="s">
        <v>1999</v>
      </c>
      <c r="D98" s="346">
        <v>96</v>
      </c>
      <c r="E98" s="246" t="s">
        <v>79</v>
      </c>
      <c r="F98" s="246" t="s">
        <v>14</v>
      </c>
      <c r="G98" s="246" t="s">
        <v>97</v>
      </c>
      <c r="H98" s="245" t="s">
        <v>98</v>
      </c>
      <c r="I98" s="246">
        <v>10</v>
      </c>
      <c r="J98" s="376">
        <v>100000000</v>
      </c>
      <c r="K98" s="34" t="s">
        <v>344</v>
      </c>
      <c r="L98" s="377" t="s">
        <v>2057</v>
      </c>
    </row>
    <row r="99" spans="1:12" s="390" customFormat="1" ht="33" customHeight="1" x14ac:dyDescent="0.25">
      <c r="A99" s="375">
        <v>42227</v>
      </c>
      <c r="B99" s="367" t="s">
        <v>1998</v>
      </c>
      <c r="C99" s="367" t="s">
        <v>339</v>
      </c>
      <c r="D99" s="346">
        <v>97</v>
      </c>
      <c r="E99" s="246" t="s">
        <v>1128</v>
      </c>
      <c r="F99" s="246" t="s">
        <v>14</v>
      </c>
      <c r="G99" s="246" t="s">
        <v>1117</v>
      </c>
      <c r="H99" s="245" t="s">
        <v>1118</v>
      </c>
      <c r="I99" s="381">
        <v>3</v>
      </c>
      <c r="J99" s="382">
        <v>3500000</v>
      </c>
      <c r="K99" s="34" t="s">
        <v>339</v>
      </c>
      <c r="L99" s="377" t="s">
        <v>2000</v>
      </c>
    </row>
    <row r="100" spans="1:12" s="390" customFormat="1" ht="33" customHeight="1" x14ac:dyDescent="0.25">
      <c r="A100" s="375">
        <v>42227</v>
      </c>
      <c r="B100" s="367" t="s">
        <v>1998</v>
      </c>
      <c r="C100" s="367" t="s">
        <v>339</v>
      </c>
      <c r="D100" s="346">
        <v>98</v>
      </c>
      <c r="E100" s="246" t="s">
        <v>1128</v>
      </c>
      <c r="F100" s="246" t="s">
        <v>14</v>
      </c>
      <c r="G100" s="246" t="s">
        <v>1120</v>
      </c>
      <c r="H100" s="245" t="s">
        <v>1118</v>
      </c>
      <c r="I100" s="381">
        <v>3</v>
      </c>
      <c r="J100" s="382">
        <v>3500000</v>
      </c>
      <c r="K100" s="34" t="s">
        <v>339</v>
      </c>
      <c r="L100" s="377" t="s">
        <v>2000</v>
      </c>
    </row>
    <row r="101" spans="1:12" ht="33" customHeight="1" x14ac:dyDescent="0.25">
      <c r="A101" s="375">
        <v>42227</v>
      </c>
      <c r="B101" s="367" t="s">
        <v>1998</v>
      </c>
      <c r="C101" s="367" t="s">
        <v>339</v>
      </c>
      <c r="D101" s="346">
        <v>99</v>
      </c>
      <c r="E101" s="246" t="s">
        <v>1128</v>
      </c>
      <c r="F101" s="246" t="s">
        <v>14</v>
      </c>
      <c r="G101" s="246" t="s">
        <v>1121</v>
      </c>
      <c r="H101" s="245" t="s">
        <v>1122</v>
      </c>
      <c r="I101" s="381">
        <v>12</v>
      </c>
      <c r="J101" s="382">
        <v>36000000</v>
      </c>
      <c r="K101" s="34" t="s">
        <v>339</v>
      </c>
      <c r="L101" s="377" t="s">
        <v>2000</v>
      </c>
    </row>
    <row r="102" spans="1:12" ht="33" customHeight="1" x14ac:dyDescent="0.25">
      <c r="A102" s="375">
        <v>42227</v>
      </c>
      <c r="B102" s="344" t="s">
        <v>1996</v>
      </c>
      <c r="C102" s="367" t="s">
        <v>339</v>
      </c>
      <c r="D102" s="346">
        <v>100</v>
      </c>
      <c r="E102" s="246" t="s">
        <v>1128</v>
      </c>
      <c r="F102" s="246" t="s">
        <v>14</v>
      </c>
      <c r="G102" s="246" t="s">
        <v>1123</v>
      </c>
      <c r="H102" s="245" t="s">
        <v>1124</v>
      </c>
      <c r="I102" s="398">
        <v>500000</v>
      </c>
      <c r="J102" s="382">
        <v>175000000</v>
      </c>
      <c r="K102" s="34" t="s">
        <v>339</v>
      </c>
      <c r="L102" s="377" t="s">
        <v>2259</v>
      </c>
    </row>
    <row r="103" spans="1:12" ht="33" customHeight="1" x14ac:dyDescent="0.25">
      <c r="A103" s="375">
        <v>42227</v>
      </c>
      <c r="B103" s="344" t="s">
        <v>1996</v>
      </c>
      <c r="C103" s="367" t="s">
        <v>339</v>
      </c>
      <c r="D103" s="346">
        <v>101</v>
      </c>
      <c r="E103" s="246" t="s">
        <v>1128</v>
      </c>
      <c r="F103" s="246" t="s">
        <v>14</v>
      </c>
      <c r="G103" s="246" t="s">
        <v>1126</v>
      </c>
      <c r="H103" s="245" t="s">
        <v>1127</v>
      </c>
      <c r="I103" s="398">
        <v>1</v>
      </c>
      <c r="J103" s="382">
        <v>50000000</v>
      </c>
      <c r="K103" s="34" t="s">
        <v>339</v>
      </c>
      <c r="L103" s="377" t="s">
        <v>2259</v>
      </c>
    </row>
    <row r="104" spans="1:12" ht="33" customHeight="1" x14ac:dyDescent="0.25">
      <c r="A104" s="375">
        <v>42227</v>
      </c>
      <c r="B104" s="367" t="s">
        <v>1994</v>
      </c>
      <c r="C104" s="367" t="s">
        <v>339</v>
      </c>
      <c r="D104" s="346">
        <v>102</v>
      </c>
      <c r="E104" s="346" t="s">
        <v>1400</v>
      </c>
      <c r="F104" s="346" t="s">
        <v>1322</v>
      </c>
      <c r="G104" s="346" t="s">
        <v>1401</v>
      </c>
      <c r="H104" s="395"/>
      <c r="I104" s="395"/>
      <c r="J104" s="399">
        <v>5000000</v>
      </c>
      <c r="K104" s="346" t="s">
        <v>339</v>
      </c>
      <c r="L104" s="377" t="s">
        <v>1796</v>
      </c>
    </row>
    <row r="105" spans="1:12" ht="33" customHeight="1" x14ac:dyDescent="0.25">
      <c r="A105" s="375">
        <v>42227</v>
      </c>
      <c r="B105" s="367" t="s">
        <v>1995</v>
      </c>
      <c r="C105" s="367" t="s">
        <v>339</v>
      </c>
      <c r="D105" s="346">
        <v>103</v>
      </c>
      <c r="E105" s="346" t="s">
        <v>1402</v>
      </c>
      <c r="F105" s="346" t="s">
        <v>1388</v>
      </c>
      <c r="G105" s="344" t="s">
        <v>1403</v>
      </c>
      <c r="H105" s="395"/>
      <c r="I105" s="395"/>
      <c r="J105" s="400">
        <v>203200</v>
      </c>
      <c r="K105" s="346" t="s">
        <v>339</v>
      </c>
      <c r="L105" s="377" t="s">
        <v>2057</v>
      </c>
    </row>
    <row r="106" spans="1:12" ht="33" customHeight="1" x14ac:dyDescent="0.25">
      <c r="A106" s="375">
        <v>42227</v>
      </c>
      <c r="B106" s="367" t="s">
        <v>1995</v>
      </c>
      <c r="C106" s="367" t="s">
        <v>339</v>
      </c>
      <c r="D106" s="346">
        <v>104</v>
      </c>
      <c r="E106" s="346" t="s">
        <v>1402</v>
      </c>
      <c r="F106" s="346" t="s">
        <v>1388</v>
      </c>
      <c r="G106" s="344" t="s">
        <v>1404</v>
      </c>
      <c r="H106" s="395"/>
      <c r="I106" s="395"/>
      <c r="J106" s="400">
        <v>56600</v>
      </c>
      <c r="K106" s="346" t="s">
        <v>339</v>
      </c>
      <c r="L106" s="377" t="s">
        <v>2057</v>
      </c>
    </row>
    <row r="107" spans="1:12" ht="33" customHeight="1" x14ac:dyDescent="0.25">
      <c r="A107" s="375">
        <v>42227</v>
      </c>
      <c r="B107" s="367" t="s">
        <v>1995</v>
      </c>
      <c r="C107" s="367" t="s">
        <v>339</v>
      </c>
      <c r="D107" s="346">
        <v>105</v>
      </c>
      <c r="E107" s="346" t="s">
        <v>1402</v>
      </c>
      <c r="F107" s="346" t="s">
        <v>1388</v>
      </c>
      <c r="G107" s="344" t="s">
        <v>1284</v>
      </c>
      <c r="H107" s="395"/>
      <c r="I107" s="395"/>
      <c r="J107" s="400">
        <v>27492</v>
      </c>
      <c r="K107" s="346" t="s">
        <v>339</v>
      </c>
      <c r="L107" s="377" t="s">
        <v>2057</v>
      </c>
    </row>
    <row r="108" spans="1:12" ht="33" customHeight="1" x14ac:dyDescent="0.25">
      <c r="A108" s="375">
        <v>42227</v>
      </c>
      <c r="B108" s="367" t="s">
        <v>1995</v>
      </c>
      <c r="C108" s="367" t="s">
        <v>339</v>
      </c>
      <c r="D108" s="346">
        <v>106</v>
      </c>
      <c r="E108" s="346" t="s">
        <v>1402</v>
      </c>
      <c r="F108" s="346" t="s">
        <v>1388</v>
      </c>
      <c r="G108" s="344" t="s">
        <v>751</v>
      </c>
      <c r="H108" s="395"/>
      <c r="I108" s="395"/>
      <c r="J108" s="400">
        <v>34364</v>
      </c>
      <c r="K108" s="346" t="s">
        <v>339</v>
      </c>
      <c r="L108" s="377" t="s">
        <v>2057</v>
      </c>
    </row>
    <row r="109" spans="1:12" ht="33" customHeight="1" x14ac:dyDescent="0.25">
      <c r="A109" s="375">
        <v>42227</v>
      </c>
      <c r="B109" s="367" t="s">
        <v>1995</v>
      </c>
      <c r="C109" s="367" t="s">
        <v>339</v>
      </c>
      <c r="D109" s="346">
        <v>107</v>
      </c>
      <c r="E109" s="346" t="s">
        <v>1402</v>
      </c>
      <c r="F109" s="346" t="s">
        <v>1388</v>
      </c>
      <c r="G109" s="344" t="s">
        <v>1405</v>
      </c>
      <c r="H109" s="395"/>
      <c r="I109" s="395"/>
      <c r="J109" s="400">
        <v>68248</v>
      </c>
      <c r="K109" s="346" t="s">
        <v>339</v>
      </c>
      <c r="L109" s="377" t="s">
        <v>2057</v>
      </c>
    </row>
    <row r="110" spans="1:12" ht="33" customHeight="1" x14ac:dyDescent="0.25">
      <c r="A110" s="375">
        <v>42227</v>
      </c>
      <c r="B110" s="367" t="s">
        <v>1995</v>
      </c>
      <c r="C110" s="367" t="s">
        <v>339</v>
      </c>
      <c r="D110" s="346">
        <v>108</v>
      </c>
      <c r="E110" s="346" t="s">
        <v>1402</v>
      </c>
      <c r="F110" s="346" t="s">
        <v>1388</v>
      </c>
      <c r="G110" s="344" t="s">
        <v>1406</v>
      </c>
      <c r="H110" s="395"/>
      <c r="I110" s="395"/>
      <c r="J110" s="400">
        <v>29820</v>
      </c>
      <c r="K110" s="346" t="s">
        <v>339</v>
      </c>
      <c r="L110" s="377" t="s">
        <v>2057</v>
      </c>
    </row>
    <row r="111" spans="1:12" ht="33" customHeight="1" x14ac:dyDescent="0.25">
      <c r="A111" s="375">
        <v>42227</v>
      </c>
      <c r="B111" s="367" t="s">
        <v>1995</v>
      </c>
      <c r="C111" s="367" t="s">
        <v>339</v>
      </c>
      <c r="D111" s="346">
        <v>109</v>
      </c>
      <c r="E111" s="346" t="s">
        <v>1402</v>
      </c>
      <c r="F111" s="346" t="s">
        <v>1388</v>
      </c>
      <c r="G111" s="344" t="s">
        <v>1407</v>
      </c>
      <c r="H111" s="395"/>
      <c r="I111" s="395"/>
      <c r="J111" s="400">
        <v>150000</v>
      </c>
      <c r="K111" s="346" t="s">
        <v>339</v>
      </c>
      <c r="L111" s="377" t="s">
        <v>2057</v>
      </c>
    </row>
    <row r="112" spans="1:12" ht="33" customHeight="1" x14ac:dyDescent="0.25">
      <c r="A112" s="375">
        <v>42227</v>
      </c>
      <c r="B112" s="367" t="s">
        <v>1995</v>
      </c>
      <c r="C112" s="367" t="s">
        <v>339</v>
      </c>
      <c r="D112" s="346">
        <v>110</v>
      </c>
      <c r="E112" s="346" t="s">
        <v>1402</v>
      </c>
      <c r="F112" s="346" t="s">
        <v>1388</v>
      </c>
      <c r="G112" s="344" t="s">
        <v>1408</v>
      </c>
      <c r="H112" s="395"/>
      <c r="I112" s="395"/>
      <c r="J112" s="400">
        <v>400000</v>
      </c>
      <c r="K112" s="346" t="s">
        <v>339</v>
      </c>
      <c r="L112" s="377" t="s">
        <v>2057</v>
      </c>
    </row>
    <row r="113" spans="1:12" ht="33" customHeight="1" x14ac:dyDescent="0.25">
      <c r="A113" s="375">
        <v>42227</v>
      </c>
      <c r="B113" s="367" t="s">
        <v>1995</v>
      </c>
      <c r="C113" s="367" t="s">
        <v>339</v>
      </c>
      <c r="D113" s="346">
        <v>111</v>
      </c>
      <c r="E113" s="346" t="s">
        <v>1402</v>
      </c>
      <c r="F113" s="346" t="s">
        <v>1388</v>
      </c>
      <c r="G113" s="344" t="s">
        <v>1409</v>
      </c>
      <c r="H113" s="395"/>
      <c r="I113" s="395"/>
      <c r="J113" s="400">
        <v>12000</v>
      </c>
      <c r="K113" s="346" t="s">
        <v>339</v>
      </c>
      <c r="L113" s="377" t="s">
        <v>2057</v>
      </c>
    </row>
    <row r="114" spans="1:12" ht="33" customHeight="1" x14ac:dyDescent="0.25">
      <c r="A114" s="375">
        <v>42227</v>
      </c>
      <c r="B114" s="367" t="s">
        <v>1995</v>
      </c>
      <c r="C114" s="367" t="s">
        <v>339</v>
      </c>
      <c r="D114" s="346">
        <v>112</v>
      </c>
      <c r="E114" s="346" t="s">
        <v>1402</v>
      </c>
      <c r="F114" s="346" t="s">
        <v>1388</v>
      </c>
      <c r="G114" s="344" t="s">
        <v>1410</v>
      </c>
      <c r="H114" s="395"/>
      <c r="I114" s="395"/>
      <c r="J114" s="392">
        <v>90000</v>
      </c>
      <c r="K114" s="346" t="s">
        <v>339</v>
      </c>
      <c r="L114" s="377" t="s">
        <v>2057</v>
      </c>
    </row>
    <row r="115" spans="1:12" ht="33" customHeight="1" x14ac:dyDescent="0.25">
      <c r="A115" s="375">
        <v>42227</v>
      </c>
      <c r="B115" s="367" t="s">
        <v>1998</v>
      </c>
      <c r="C115" s="367" t="s">
        <v>339</v>
      </c>
      <c r="D115" s="346">
        <v>113</v>
      </c>
      <c r="E115" s="346" t="s">
        <v>2228</v>
      </c>
      <c r="F115" s="346" t="s">
        <v>943</v>
      </c>
      <c r="G115" s="346" t="s">
        <v>1805</v>
      </c>
      <c r="H115" s="385"/>
      <c r="I115" s="346"/>
      <c r="J115" s="392">
        <v>125688000</v>
      </c>
      <c r="K115" s="344" t="s">
        <v>339</v>
      </c>
      <c r="L115" s="377" t="s">
        <v>2000</v>
      </c>
    </row>
    <row r="116" spans="1:12" ht="33" customHeight="1" x14ac:dyDescent="0.25">
      <c r="A116" s="375">
        <v>42227</v>
      </c>
      <c r="B116" s="367" t="s">
        <v>1998</v>
      </c>
      <c r="C116" s="367" t="s">
        <v>339</v>
      </c>
      <c r="D116" s="346">
        <v>114</v>
      </c>
      <c r="E116" s="346" t="s">
        <v>2228</v>
      </c>
      <c r="F116" s="346" t="s">
        <v>943</v>
      </c>
      <c r="G116" s="346" t="s">
        <v>1813</v>
      </c>
      <c r="H116" s="385"/>
      <c r="I116" s="346"/>
      <c r="J116" s="392">
        <v>350000000</v>
      </c>
      <c r="K116" s="344" t="s">
        <v>339</v>
      </c>
      <c r="L116" s="377" t="s">
        <v>2000</v>
      </c>
    </row>
    <row r="117" spans="1:12" ht="33" customHeight="1" x14ac:dyDescent="0.25">
      <c r="A117" s="375">
        <v>42227</v>
      </c>
      <c r="B117" s="367" t="s">
        <v>1998</v>
      </c>
      <c r="C117" s="367" t="s">
        <v>339</v>
      </c>
      <c r="D117" s="346">
        <v>115</v>
      </c>
      <c r="E117" s="346" t="s">
        <v>2228</v>
      </c>
      <c r="F117" s="346" t="s">
        <v>943</v>
      </c>
      <c r="G117" s="346" t="s">
        <v>1814</v>
      </c>
      <c r="H117" s="385"/>
      <c r="I117" s="346"/>
      <c r="J117" s="392">
        <v>415153154.82999998</v>
      </c>
      <c r="K117" s="344" t="s">
        <v>339</v>
      </c>
      <c r="L117" s="377" t="s">
        <v>2000</v>
      </c>
    </row>
    <row r="118" spans="1:12" s="397" customFormat="1" ht="33" customHeight="1" x14ac:dyDescent="0.25">
      <c r="A118" s="375">
        <v>42227</v>
      </c>
      <c r="B118" s="367" t="s">
        <v>1998</v>
      </c>
      <c r="C118" s="367" t="s">
        <v>339</v>
      </c>
      <c r="D118" s="346">
        <v>116</v>
      </c>
      <c r="E118" s="346" t="s">
        <v>2228</v>
      </c>
      <c r="F118" s="346" t="s">
        <v>943</v>
      </c>
      <c r="G118" s="346" t="s">
        <v>1815</v>
      </c>
      <c r="H118" s="385"/>
      <c r="I118" s="346"/>
      <c r="J118" s="392">
        <v>300000000</v>
      </c>
      <c r="K118" s="344" t="s">
        <v>339</v>
      </c>
      <c r="L118" s="377" t="s">
        <v>2000</v>
      </c>
    </row>
    <row r="119" spans="1:12" s="397" customFormat="1" ht="33" customHeight="1" x14ac:dyDescent="0.25">
      <c r="A119" s="375">
        <v>42227</v>
      </c>
      <c r="B119" s="367" t="s">
        <v>1998</v>
      </c>
      <c r="C119" s="367" t="s">
        <v>339</v>
      </c>
      <c r="D119" s="346">
        <v>117</v>
      </c>
      <c r="E119" s="346" t="s">
        <v>2228</v>
      </c>
      <c r="F119" s="346" t="s">
        <v>943</v>
      </c>
      <c r="G119" s="346" t="s">
        <v>1824</v>
      </c>
      <c r="H119" s="385"/>
      <c r="I119" s="346"/>
      <c r="J119" s="392">
        <v>35000000</v>
      </c>
      <c r="K119" s="344" t="s">
        <v>339</v>
      </c>
      <c r="L119" s="377" t="s">
        <v>2000</v>
      </c>
    </row>
    <row r="120" spans="1:12" s="397" customFormat="1" ht="33" customHeight="1" x14ac:dyDescent="0.25">
      <c r="A120" s="375">
        <v>42227</v>
      </c>
      <c r="B120" s="367" t="s">
        <v>1998</v>
      </c>
      <c r="C120" s="367" t="s">
        <v>1999</v>
      </c>
      <c r="D120" s="346">
        <v>118</v>
      </c>
      <c r="E120" s="346" t="s">
        <v>2229</v>
      </c>
      <c r="F120" s="346" t="s">
        <v>943</v>
      </c>
      <c r="G120" s="346" t="s">
        <v>1858</v>
      </c>
      <c r="H120" s="385"/>
      <c r="I120" s="346"/>
      <c r="J120" s="392">
        <v>5000000</v>
      </c>
      <c r="K120" s="34" t="s">
        <v>344</v>
      </c>
      <c r="L120" s="377" t="s">
        <v>2000</v>
      </c>
    </row>
    <row r="121" spans="1:12" ht="33" customHeight="1" x14ac:dyDescent="0.25">
      <c r="A121" s="375">
        <v>42227</v>
      </c>
      <c r="B121" s="367" t="s">
        <v>1998</v>
      </c>
      <c r="C121" s="367" t="s">
        <v>1999</v>
      </c>
      <c r="D121" s="346">
        <v>119</v>
      </c>
      <c r="E121" s="346" t="s">
        <v>2229</v>
      </c>
      <c r="F121" s="346" t="s">
        <v>943</v>
      </c>
      <c r="G121" s="346" t="s">
        <v>1859</v>
      </c>
      <c r="H121" s="385"/>
      <c r="I121" s="346"/>
      <c r="J121" s="392">
        <v>3000000</v>
      </c>
      <c r="K121" s="34" t="s">
        <v>344</v>
      </c>
      <c r="L121" s="377" t="s">
        <v>2000</v>
      </c>
    </row>
    <row r="122" spans="1:12" ht="33" customHeight="1" x14ac:dyDescent="0.25">
      <c r="A122" s="375">
        <v>42227</v>
      </c>
      <c r="B122" s="367" t="s">
        <v>1998</v>
      </c>
      <c r="C122" s="367" t="s">
        <v>1999</v>
      </c>
      <c r="D122" s="346">
        <v>120</v>
      </c>
      <c r="E122" s="346" t="s">
        <v>2229</v>
      </c>
      <c r="F122" s="346" t="s">
        <v>943</v>
      </c>
      <c r="G122" s="346" t="s">
        <v>1860</v>
      </c>
      <c r="H122" s="385"/>
      <c r="I122" s="346"/>
      <c r="J122" s="392">
        <v>1500000</v>
      </c>
      <c r="K122" s="34" t="s">
        <v>344</v>
      </c>
      <c r="L122" s="377" t="s">
        <v>2000</v>
      </c>
    </row>
    <row r="123" spans="1:12" ht="33" customHeight="1" x14ac:dyDescent="0.25">
      <c r="A123" s="375">
        <v>42227</v>
      </c>
      <c r="B123" s="367" t="s">
        <v>1998</v>
      </c>
      <c r="C123" s="367" t="s">
        <v>1999</v>
      </c>
      <c r="D123" s="346">
        <v>121</v>
      </c>
      <c r="E123" s="346" t="s">
        <v>2229</v>
      </c>
      <c r="F123" s="346" t="s">
        <v>943</v>
      </c>
      <c r="G123" s="346" t="s">
        <v>1861</v>
      </c>
      <c r="H123" s="385"/>
      <c r="I123" s="346"/>
      <c r="J123" s="392">
        <v>6600000</v>
      </c>
      <c r="K123" s="34" t="s">
        <v>344</v>
      </c>
      <c r="L123" s="377" t="s">
        <v>2000</v>
      </c>
    </row>
    <row r="124" spans="1:12" ht="33" customHeight="1" x14ac:dyDescent="0.25">
      <c r="A124" s="375">
        <v>42227</v>
      </c>
      <c r="B124" s="367" t="s">
        <v>1998</v>
      </c>
      <c r="C124" s="367" t="s">
        <v>1999</v>
      </c>
      <c r="D124" s="346">
        <v>122</v>
      </c>
      <c r="E124" s="346" t="s">
        <v>2229</v>
      </c>
      <c r="F124" s="346" t="s">
        <v>943</v>
      </c>
      <c r="G124" s="346" t="s">
        <v>1862</v>
      </c>
      <c r="H124" s="385"/>
      <c r="I124" s="346"/>
      <c r="J124" s="392">
        <v>110000000</v>
      </c>
      <c r="K124" s="34" t="s">
        <v>344</v>
      </c>
      <c r="L124" s="377" t="s">
        <v>2000</v>
      </c>
    </row>
    <row r="125" spans="1:12" ht="33" customHeight="1" x14ac:dyDescent="0.25">
      <c r="A125" s="375">
        <v>42227</v>
      </c>
      <c r="B125" s="367" t="s">
        <v>1998</v>
      </c>
      <c r="C125" s="367" t="s">
        <v>1999</v>
      </c>
      <c r="D125" s="346">
        <v>123</v>
      </c>
      <c r="E125" s="346" t="s">
        <v>2229</v>
      </c>
      <c r="F125" s="346" t="s">
        <v>943</v>
      </c>
      <c r="G125" s="346" t="s">
        <v>1863</v>
      </c>
      <c r="H125" s="385"/>
      <c r="I125" s="346"/>
      <c r="J125" s="392">
        <v>50000000</v>
      </c>
      <c r="K125" s="34" t="s">
        <v>344</v>
      </c>
      <c r="L125" s="377" t="s">
        <v>2000</v>
      </c>
    </row>
    <row r="126" spans="1:12" ht="33" customHeight="1" x14ac:dyDescent="0.25">
      <c r="A126" s="375">
        <v>42227</v>
      </c>
      <c r="B126" s="367" t="s">
        <v>1998</v>
      </c>
      <c r="C126" s="367" t="s">
        <v>1999</v>
      </c>
      <c r="D126" s="346">
        <v>124</v>
      </c>
      <c r="E126" s="346" t="s">
        <v>2229</v>
      </c>
      <c r="F126" s="346" t="s">
        <v>943</v>
      </c>
      <c r="G126" s="346" t="s">
        <v>1864</v>
      </c>
      <c r="H126" s="385"/>
      <c r="I126" s="346"/>
      <c r="J126" s="392">
        <v>150000000</v>
      </c>
      <c r="K126" s="34" t="s">
        <v>344</v>
      </c>
      <c r="L126" s="377" t="s">
        <v>2000</v>
      </c>
    </row>
    <row r="127" spans="1:12" s="390" customFormat="1" ht="33" customHeight="1" x14ac:dyDescent="0.25">
      <c r="A127" s="375">
        <v>42227</v>
      </c>
      <c r="B127" s="367" t="s">
        <v>1998</v>
      </c>
      <c r="C127" s="367" t="s">
        <v>1999</v>
      </c>
      <c r="D127" s="346">
        <v>125</v>
      </c>
      <c r="E127" s="346" t="s">
        <v>2229</v>
      </c>
      <c r="F127" s="346" t="s">
        <v>943</v>
      </c>
      <c r="G127" s="346" t="s">
        <v>1865</v>
      </c>
      <c r="H127" s="385"/>
      <c r="I127" s="346"/>
      <c r="J127" s="392">
        <v>15000000</v>
      </c>
      <c r="K127" s="34" t="s">
        <v>344</v>
      </c>
      <c r="L127" s="377" t="s">
        <v>2000</v>
      </c>
    </row>
    <row r="128" spans="1:12" s="390" customFormat="1" ht="33" customHeight="1" x14ac:dyDescent="0.25">
      <c r="A128" s="375">
        <v>42227</v>
      </c>
      <c r="B128" s="367" t="s">
        <v>1998</v>
      </c>
      <c r="C128" s="367" t="s">
        <v>1999</v>
      </c>
      <c r="D128" s="346">
        <v>126</v>
      </c>
      <c r="E128" s="346" t="s">
        <v>2229</v>
      </c>
      <c r="F128" s="346" t="s">
        <v>943</v>
      </c>
      <c r="G128" s="346" t="s">
        <v>1862</v>
      </c>
      <c r="H128" s="385"/>
      <c r="I128" s="346"/>
      <c r="J128" s="392">
        <v>250000000</v>
      </c>
      <c r="K128" s="34" t="s">
        <v>344</v>
      </c>
      <c r="L128" s="377" t="s">
        <v>2000</v>
      </c>
    </row>
    <row r="129" spans="1:12" s="390" customFormat="1" ht="33" customHeight="1" x14ac:dyDescent="0.25">
      <c r="A129" s="375">
        <v>42227</v>
      </c>
      <c r="B129" s="367" t="s">
        <v>1998</v>
      </c>
      <c r="C129" s="367" t="s">
        <v>1999</v>
      </c>
      <c r="D129" s="346">
        <v>127</v>
      </c>
      <c r="E129" s="346" t="s">
        <v>2229</v>
      </c>
      <c r="F129" s="346" t="s">
        <v>943</v>
      </c>
      <c r="G129" s="346" t="s">
        <v>1866</v>
      </c>
      <c r="H129" s="385"/>
      <c r="I129" s="346"/>
      <c r="J129" s="392">
        <v>100000000</v>
      </c>
      <c r="K129" s="34" t="s">
        <v>344</v>
      </c>
      <c r="L129" s="377" t="s">
        <v>2000</v>
      </c>
    </row>
    <row r="130" spans="1:12" s="390" customFormat="1" ht="33" customHeight="1" x14ac:dyDescent="0.25">
      <c r="A130" s="375">
        <v>42227</v>
      </c>
      <c r="B130" s="367" t="s">
        <v>1998</v>
      </c>
      <c r="C130" s="367" t="s">
        <v>1999</v>
      </c>
      <c r="D130" s="346">
        <v>128</v>
      </c>
      <c r="E130" s="346" t="s">
        <v>2229</v>
      </c>
      <c r="F130" s="346" t="s">
        <v>943</v>
      </c>
      <c r="G130" s="346" t="s">
        <v>1865</v>
      </c>
      <c r="H130" s="385"/>
      <c r="I130" s="346"/>
      <c r="J130" s="392">
        <v>6600000</v>
      </c>
      <c r="K130" s="34" t="s">
        <v>344</v>
      </c>
      <c r="L130" s="377" t="s">
        <v>2000</v>
      </c>
    </row>
    <row r="131" spans="1:12" s="390" customFormat="1" ht="33" customHeight="1" x14ac:dyDescent="0.25">
      <c r="A131" s="375">
        <v>42227</v>
      </c>
      <c r="B131" s="367" t="s">
        <v>1998</v>
      </c>
      <c r="C131" s="367" t="s">
        <v>1999</v>
      </c>
      <c r="D131" s="346">
        <v>129</v>
      </c>
      <c r="E131" s="346" t="s">
        <v>2229</v>
      </c>
      <c r="F131" s="346" t="s">
        <v>943</v>
      </c>
      <c r="G131" s="346" t="s">
        <v>1862</v>
      </c>
      <c r="H131" s="385"/>
      <c r="I131" s="346"/>
      <c r="J131" s="392">
        <v>110000000</v>
      </c>
      <c r="K131" s="34" t="s">
        <v>344</v>
      </c>
      <c r="L131" s="377" t="s">
        <v>2000</v>
      </c>
    </row>
    <row r="132" spans="1:12" s="390" customFormat="1" ht="33" customHeight="1" x14ac:dyDescent="0.25">
      <c r="A132" s="375">
        <v>42227</v>
      </c>
      <c r="B132" s="367" t="s">
        <v>1998</v>
      </c>
      <c r="C132" s="367" t="s">
        <v>1999</v>
      </c>
      <c r="D132" s="346">
        <v>130</v>
      </c>
      <c r="E132" s="346" t="s">
        <v>2229</v>
      </c>
      <c r="F132" s="346" t="s">
        <v>943</v>
      </c>
      <c r="G132" s="346" t="s">
        <v>1863</v>
      </c>
      <c r="H132" s="385"/>
      <c r="I132" s="346"/>
      <c r="J132" s="392">
        <v>50000000</v>
      </c>
      <c r="K132" s="34" t="s">
        <v>344</v>
      </c>
      <c r="L132" s="377" t="s">
        <v>2000</v>
      </c>
    </row>
    <row r="133" spans="1:12" s="390" customFormat="1" ht="33" customHeight="1" x14ac:dyDescent="0.25">
      <c r="A133" s="375">
        <v>42227</v>
      </c>
      <c r="B133" s="367" t="s">
        <v>1998</v>
      </c>
      <c r="C133" s="367" t="s">
        <v>339</v>
      </c>
      <c r="D133" s="346">
        <v>131</v>
      </c>
      <c r="E133" s="346" t="s">
        <v>2229</v>
      </c>
      <c r="F133" s="346" t="s">
        <v>943</v>
      </c>
      <c r="G133" s="346" t="s">
        <v>1857</v>
      </c>
      <c r="H133" s="385"/>
      <c r="I133" s="346"/>
      <c r="J133" s="392">
        <v>545000000</v>
      </c>
      <c r="K133" s="344" t="s">
        <v>339</v>
      </c>
      <c r="L133" s="377" t="s">
        <v>2000</v>
      </c>
    </row>
    <row r="134" spans="1:12" s="390" customFormat="1" ht="33" customHeight="1" x14ac:dyDescent="0.25">
      <c r="A134" s="375">
        <v>42227</v>
      </c>
      <c r="B134" s="367" t="s">
        <v>1998</v>
      </c>
      <c r="C134" s="367" t="s">
        <v>339</v>
      </c>
      <c r="D134" s="346">
        <v>132</v>
      </c>
      <c r="E134" s="346" t="s">
        <v>1325</v>
      </c>
      <c r="F134" s="346" t="s">
        <v>943</v>
      </c>
      <c r="G134" s="346" t="s">
        <v>1806</v>
      </c>
      <c r="H134" s="385"/>
      <c r="I134" s="346"/>
      <c r="J134" s="392">
        <v>25000000</v>
      </c>
      <c r="K134" s="344" t="s">
        <v>339</v>
      </c>
      <c r="L134" s="377" t="s">
        <v>2000</v>
      </c>
    </row>
    <row r="135" spans="1:12" s="390" customFormat="1" ht="33" customHeight="1" x14ac:dyDescent="0.25">
      <c r="A135" s="375">
        <v>42227</v>
      </c>
      <c r="B135" s="367" t="s">
        <v>1998</v>
      </c>
      <c r="C135" s="367" t="s">
        <v>339</v>
      </c>
      <c r="D135" s="346">
        <v>133</v>
      </c>
      <c r="E135" s="346" t="s">
        <v>1325</v>
      </c>
      <c r="F135" s="346" t="s">
        <v>943</v>
      </c>
      <c r="G135" s="346" t="s">
        <v>1807</v>
      </c>
      <c r="H135" s="385"/>
      <c r="I135" s="346"/>
      <c r="J135" s="392">
        <v>25000000</v>
      </c>
      <c r="K135" s="344" t="s">
        <v>339</v>
      </c>
      <c r="L135" s="377" t="s">
        <v>2000</v>
      </c>
    </row>
    <row r="136" spans="1:12" s="390" customFormat="1" ht="33" customHeight="1" x14ac:dyDescent="0.25">
      <c r="A136" s="375">
        <v>42227</v>
      </c>
      <c r="B136" s="367" t="s">
        <v>1998</v>
      </c>
      <c r="C136" s="367" t="s">
        <v>339</v>
      </c>
      <c r="D136" s="346">
        <v>134</v>
      </c>
      <c r="E136" s="346" t="s">
        <v>1325</v>
      </c>
      <c r="F136" s="346" t="s">
        <v>943</v>
      </c>
      <c r="G136" s="346" t="s">
        <v>1808</v>
      </c>
      <c r="H136" s="385"/>
      <c r="I136" s="346"/>
      <c r="J136" s="392">
        <v>7000000</v>
      </c>
      <c r="K136" s="344" t="s">
        <v>339</v>
      </c>
      <c r="L136" s="377" t="s">
        <v>2000</v>
      </c>
    </row>
    <row r="137" spans="1:12" s="390" customFormat="1" ht="33" customHeight="1" x14ac:dyDescent="0.25">
      <c r="A137" s="375">
        <v>42227</v>
      </c>
      <c r="B137" s="367" t="s">
        <v>1998</v>
      </c>
      <c r="C137" s="367" t="s">
        <v>339</v>
      </c>
      <c r="D137" s="346">
        <v>135</v>
      </c>
      <c r="E137" s="346" t="s">
        <v>1325</v>
      </c>
      <c r="F137" s="346" t="s">
        <v>943</v>
      </c>
      <c r="G137" s="346" t="s">
        <v>1809</v>
      </c>
      <c r="H137" s="385"/>
      <c r="I137" s="346"/>
      <c r="J137" s="392">
        <v>15000000</v>
      </c>
      <c r="K137" s="344" t="s">
        <v>339</v>
      </c>
      <c r="L137" s="377" t="s">
        <v>2000</v>
      </c>
    </row>
    <row r="138" spans="1:12" ht="33" customHeight="1" x14ac:dyDescent="0.25">
      <c r="A138" s="375">
        <v>42227</v>
      </c>
      <c r="B138" s="367" t="s">
        <v>1998</v>
      </c>
      <c r="C138" s="367" t="s">
        <v>339</v>
      </c>
      <c r="D138" s="346">
        <v>136</v>
      </c>
      <c r="E138" s="346" t="s">
        <v>1325</v>
      </c>
      <c r="F138" s="346" t="s">
        <v>943</v>
      </c>
      <c r="G138" s="346" t="s">
        <v>1810</v>
      </c>
      <c r="H138" s="385"/>
      <c r="I138" s="346"/>
      <c r="J138" s="392">
        <v>8000000</v>
      </c>
      <c r="K138" s="344" t="s">
        <v>339</v>
      </c>
      <c r="L138" s="377" t="s">
        <v>2000</v>
      </c>
    </row>
    <row r="139" spans="1:12" ht="33" customHeight="1" x14ac:dyDescent="0.25">
      <c r="A139" s="375">
        <v>42227</v>
      </c>
      <c r="B139" s="367" t="s">
        <v>1998</v>
      </c>
      <c r="C139" s="367" t="s">
        <v>339</v>
      </c>
      <c r="D139" s="346">
        <v>137</v>
      </c>
      <c r="E139" s="346" t="s">
        <v>1325</v>
      </c>
      <c r="F139" s="346" t="s">
        <v>943</v>
      </c>
      <c r="G139" s="346" t="s">
        <v>1811</v>
      </c>
      <c r="H139" s="385"/>
      <c r="I139" s="346"/>
      <c r="J139" s="392">
        <v>30000000</v>
      </c>
      <c r="K139" s="344" t="s">
        <v>339</v>
      </c>
      <c r="L139" s="377" t="s">
        <v>2000</v>
      </c>
    </row>
    <row r="140" spans="1:12" ht="33" customHeight="1" x14ac:dyDescent="0.25">
      <c r="A140" s="375">
        <v>42227</v>
      </c>
      <c r="B140" s="367" t="s">
        <v>1998</v>
      </c>
      <c r="C140" s="367" t="s">
        <v>339</v>
      </c>
      <c r="D140" s="346">
        <v>138</v>
      </c>
      <c r="E140" s="346" t="s">
        <v>1325</v>
      </c>
      <c r="F140" s="346" t="s">
        <v>943</v>
      </c>
      <c r="G140" s="346" t="s">
        <v>1812</v>
      </c>
      <c r="H140" s="385"/>
      <c r="I140" s="346"/>
      <c r="J140" s="392">
        <v>3500000</v>
      </c>
      <c r="K140" s="344" t="s">
        <v>339</v>
      </c>
      <c r="L140" s="377" t="s">
        <v>2000</v>
      </c>
    </row>
    <row r="141" spans="1:12" ht="33" customHeight="1" x14ac:dyDescent="0.25">
      <c r="A141" s="375">
        <v>42227</v>
      </c>
      <c r="B141" s="367" t="s">
        <v>1998</v>
      </c>
      <c r="C141" s="367" t="s">
        <v>339</v>
      </c>
      <c r="D141" s="346">
        <v>139</v>
      </c>
      <c r="E141" s="346" t="s">
        <v>1325</v>
      </c>
      <c r="F141" s="346" t="s">
        <v>943</v>
      </c>
      <c r="G141" s="346" t="s">
        <v>1811</v>
      </c>
      <c r="H141" s="385"/>
      <c r="I141" s="346"/>
      <c r="J141" s="392">
        <v>50000000</v>
      </c>
      <c r="K141" s="344" t="s">
        <v>339</v>
      </c>
      <c r="L141" s="377" t="s">
        <v>2000</v>
      </c>
    </row>
    <row r="142" spans="1:12" ht="33" customHeight="1" x14ac:dyDescent="0.25">
      <c r="A142" s="375">
        <v>42227</v>
      </c>
      <c r="B142" s="367" t="s">
        <v>1998</v>
      </c>
      <c r="C142" s="367" t="s">
        <v>339</v>
      </c>
      <c r="D142" s="346">
        <v>140</v>
      </c>
      <c r="E142" s="346" t="s">
        <v>1325</v>
      </c>
      <c r="F142" s="346" t="s">
        <v>943</v>
      </c>
      <c r="G142" s="346" t="s">
        <v>1812</v>
      </c>
      <c r="H142" s="385"/>
      <c r="I142" s="346"/>
      <c r="J142" s="392">
        <v>5500000</v>
      </c>
      <c r="K142" s="344" t="s">
        <v>339</v>
      </c>
      <c r="L142" s="377" t="s">
        <v>2000</v>
      </c>
    </row>
    <row r="143" spans="1:12" ht="33" customHeight="1" x14ac:dyDescent="0.25">
      <c r="A143" s="375">
        <v>42227</v>
      </c>
      <c r="B143" s="367" t="s">
        <v>1998</v>
      </c>
      <c r="C143" s="367" t="s">
        <v>339</v>
      </c>
      <c r="D143" s="346">
        <v>141</v>
      </c>
      <c r="E143" s="346" t="s">
        <v>1325</v>
      </c>
      <c r="F143" s="346" t="s">
        <v>943</v>
      </c>
      <c r="G143" s="346" t="s">
        <v>1816</v>
      </c>
      <c r="H143" s="385"/>
      <c r="I143" s="346"/>
      <c r="J143" s="392">
        <v>14000000</v>
      </c>
      <c r="K143" s="344" t="s">
        <v>339</v>
      </c>
      <c r="L143" s="377" t="s">
        <v>2000</v>
      </c>
    </row>
    <row r="144" spans="1:12" ht="33" customHeight="1" x14ac:dyDescent="0.25">
      <c r="A144" s="375">
        <v>42227</v>
      </c>
      <c r="B144" s="367" t="s">
        <v>1998</v>
      </c>
      <c r="C144" s="367" t="s">
        <v>339</v>
      </c>
      <c r="D144" s="346">
        <v>142</v>
      </c>
      <c r="E144" s="346" t="s">
        <v>1325</v>
      </c>
      <c r="F144" s="346" t="s">
        <v>943</v>
      </c>
      <c r="G144" s="346" t="s">
        <v>1812</v>
      </c>
      <c r="H144" s="385"/>
      <c r="I144" s="346"/>
      <c r="J144" s="392">
        <v>3000000</v>
      </c>
      <c r="K144" s="344" t="s">
        <v>339</v>
      </c>
      <c r="L144" s="377" t="s">
        <v>2000</v>
      </c>
    </row>
    <row r="145" spans="1:12" ht="33" customHeight="1" x14ac:dyDescent="0.25">
      <c r="A145" s="375">
        <v>42227</v>
      </c>
      <c r="B145" s="367" t="s">
        <v>1998</v>
      </c>
      <c r="C145" s="367" t="s">
        <v>339</v>
      </c>
      <c r="D145" s="346">
        <v>143</v>
      </c>
      <c r="E145" s="346" t="s">
        <v>1325</v>
      </c>
      <c r="F145" s="346" t="s">
        <v>943</v>
      </c>
      <c r="G145" s="346" t="s">
        <v>1817</v>
      </c>
      <c r="H145" s="385"/>
      <c r="I145" s="346"/>
      <c r="J145" s="392">
        <v>40000000</v>
      </c>
      <c r="K145" s="344" t="s">
        <v>339</v>
      </c>
      <c r="L145" s="377" t="s">
        <v>2000</v>
      </c>
    </row>
    <row r="146" spans="1:12" ht="33" customHeight="1" x14ac:dyDescent="0.25">
      <c r="A146" s="375">
        <v>42227</v>
      </c>
      <c r="B146" s="367" t="s">
        <v>1998</v>
      </c>
      <c r="C146" s="367" t="s">
        <v>339</v>
      </c>
      <c r="D146" s="346">
        <v>144</v>
      </c>
      <c r="E146" s="346" t="s">
        <v>1325</v>
      </c>
      <c r="F146" s="346" t="s">
        <v>943</v>
      </c>
      <c r="G146" s="346" t="s">
        <v>1816</v>
      </c>
      <c r="H146" s="385"/>
      <c r="I146" s="346"/>
      <c r="J146" s="392">
        <v>14000000</v>
      </c>
      <c r="K146" s="344" t="s">
        <v>339</v>
      </c>
      <c r="L146" s="377" t="s">
        <v>2000</v>
      </c>
    </row>
    <row r="147" spans="1:12" ht="33" customHeight="1" x14ac:dyDescent="0.25">
      <c r="A147" s="375">
        <v>42227</v>
      </c>
      <c r="B147" s="367" t="s">
        <v>1998</v>
      </c>
      <c r="C147" s="367" t="s">
        <v>339</v>
      </c>
      <c r="D147" s="346">
        <v>145</v>
      </c>
      <c r="E147" s="346" t="s">
        <v>1325</v>
      </c>
      <c r="F147" s="346" t="s">
        <v>943</v>
      </c>
      <c r="G147" s="346" t="s">
        <v>1812</v>
      </c>
      <c r="H147" s="385"/>
      <c r="I147" s="346"/>
      <c r="J147" s="392">
        <v>2300000</v>
      </c>
      <c r="K147" s="344" t="s">
        <v>339</v>
      </c>
      <c r="L147" s="377" t="s">
        <v>2000</v>
      </c>
    </row>
    <row r="148" spans="1:12" ht="33" customHeight="1" x14ac:dyDescent="0.25">
      <c r="A148" s="375">
        <v>42227</v>
      </c>
      <c r="B148" s="367" t="s">
        <v>1998</v>
      </c>
      <c r="C148" s="367" t="s">
        <v>339</v>
      </c>
      <c r="D148" s="346">
        <v>146</v>
      </c>
      <c r="E148" s="346" t="s">
        <v>1325</v>
      </c>
      <c r="F148" s="346" t="s">
        <v>943</v>
      </c>
      <c r="G148" s="346" t="s">
        <v>1818</v>
      </c>
      <c r="H148" s="385"/>
      <c r="I148" s="346"/>
      <c r="J148" s="392">
        <v>87000000</v>
      </c>
      <c r="K148" s="344" t="s">
        <v>339</v>
      </c>
      <c r="L148" s="377" t="s">
        <v>2000</v>
      </c>
    </row>
    <row r="149" spans="1:12" ht="33" customHeight="1" x14ac:dyDescent="0.25">
      <c r="A149" s="375">
        <v>42227</v>
      </c>
      <c r="B149" s="367" t="s">
        <v>1998</v>
      </c>
      <c r="C149" s="367" t="s">
        <v>339</v>
      </c>
      <c r="D149" s="346">
        <v>147</v>
      </c>
      <c r="E149" s="346" t="s">
        <v>1325</v>
      </c>
      <c r="F149" s="346" t="s">
        <v>943</v>
      </c>
      <c r="G149" s="346" t="s">
        <v>1819</v>
      </c>
      <c r="H149" s="385"/>
      <c r="I149" s="346"/>
      <c r="J149" s="392">
        <v>20000000</v>
      </c>
      <c r="K149" s="344" t="s">
        <v>339</v>
      </c>
      <c r="L149" s="377" t="s">
        <v>2000</v>
      </c>
    </row>
    <row r="150" spans="1:12" ht="33" customHeight="1" x14ac:dyDescent="0.25">
      <c r="A150" s="375">
        <v>42227</v>
      </c>
      <c r="B150" s="367" t="s">
        <v>1998</v>
      </c>
      <c r="C150" s="367" t="s">
        <v>339</v>
      </c>
      <c r="D150" s="346">
        <v>148</v>
      </c>
      <c r="E150" s="346" t="s">
        <v>1325</v>
      </c>
      <c r="F150" s="346" t="s">
        <v>943</v>
      </c>
      <c r="G150" s="346" t="s">
        <v>1820</v>
      </c>
      <c r="H150" s="385"/>
      <c r="I150" s="346"/>
      <c r="J150" s="392">
        <v>150000000</v>
      </c>
      <c r="K150" s="344" t="s">
        <v>339</v>
      </c>
      <c r="L150" s="377" t="s">
        <v>2000</v>
      </c>
    </row>
    <row r="151" spans="1:12" ht="33" customHeight="1" x14ac:dyDescent="0.25">
      <c r="A151" s="375">
        <v>42227</v>
      </c>
      <c r="B151" s="367" t="s">
        <v>1998</v>
      </c>
      <c r="C151" s="367" t="s">
        <v>339</v>
      </c>
      <c r="D151" s="346">
        <v>149</v>
      </c>
      <c r="E151" s="346" t="s">
        <v>1325</v>
      </c>
      <c r="F151" s="346" t="s">
        <v>943</v>
      </c>
      <c r="G151" s="346" t="s">
        <v>1853</v>
      </c>
      <c r="H151" s="385"/>
      <c r="I151" s="346"/>
      <c r="J151" s="392">
        <v>1230000</v>
      </c>
      <c r="K151" s="344" t="s">
        <v>339</v>
      </c>
      <c r="L151" s="377" t="s">
        <v>2000</v>
      </c>
    </row>
    <row r="152" spans="1:12" ht="33" customHeight="1" x14ac:dyDescent="0.25">
      <c r="A152" s="375">
        <v>42227</v>
      </c>
      <c r="B152" s="367" t="s">
        <v>1998</v>
      </c>
      <c r="C152" s="367" t="s">
        <v>339</v>
      </c>
      <c r="D152" s="346">
        <v>150</v>
      </c>
      <c r="E152" s="346" t="s">
        <v>1325</v>
      </c>
      <c r="F152" s="346" t="s">
        <v>943</v>
      </c>
      <c r="G152" s="346" t="s">
        <v>1854</v>
      </c>
      <c r="H152" s="385"/>
      <c r="I152" s="346"/>
      <c r="J152" s="392">
        <v>12000000</v>
      </c>
      <c r="K152" s="344" t="s">
        <v>339</v>
      </c>
      <c r="L152" s="377" t="s">
        <v>2000</v>
      </c>
    </row>
    <row r="153" spans="1:12" ht="33" customHeight="1" x14ac:dyDescent="0.25">
      <c r="A153" s="375">
        <v>42227</v>
      </c>
      <c r="B153" s="367" t="s">
        <v>1998</v>
      </c>
      <c r="C153" s="367" t="s">
        <v>339</v>
      </c>
      <c r="D153" s="346">
        <v>151</v>
      </c>
      <c r="E153" s="346" t="s">
        <v>1325</v>
      </c>
      <c r="F153" s="346" t="s">
        <v>943</v>
      </c>
      <c r="G153" s="346" t="s">
        <v>1855</v>
      </c>
      <c r="H153" s="385"/>
      <c r="I153" s="346"/>
      <c r="J153" s="392">
        <v>16000000</v>
      </c>
      <c r="K153" s="344" t="s">
        <v>339</v>
      </c>
      <c r="L153" s="377" t="s">
        <v>2000</v>
      </c>
    </row>
    <row r="154" spans="1:12" ht="33" customHeight="1" x14ac:dyDescent="0.25">
      <c r="A154" s="375">
        <v>42227</v>
      </c>
      <c r="B154" s="367" t="s">
        <v>1998</v>
      </c>
      <c r="C154" s="367" t="s">
        <v>339</v>
      </c>
      <c r="D154" s="346">
        <v>152</v>
      </c>
      <c r="E154" s="346" t="s">
        <v>1325</v>
      </c>
      <c r="F154" s="346" t="s">
        <v>943</v>
      </c>
      <c r="G154" s="346" t="s">
        <v>1856</v>
      </c>
      <c r="H154" s="385"/>
      <c r="I154" s="346"/>
      <c r="J154" s="392">
        <v>4650000</v>
      </c>
      <c r="K154" s="344" t="s">
        <v>339</v>
      </c>
      <c r="L154" s="377" t="s">
        <v>2000</v>
      </c>
    </row>
    <row r="155" spans="1:12" ht="33" customHeight="1" x14ac:dyDescent="0.25">
      <c r="A155" s="375">
        <v>42227</v>
      </c>
      <c r="B155" s="367" t="s">
        <v>1998</v>
      </c>
      <c r="C155" s="367" t="s">
        <v>339</v>
      </c>
      <c r="D155" s="346">
        <v>153</v>
      </c>
      <c r="E155" s="346" t="s">
        <v>1325</v>
      </c>
      <c r="F155" s="346" t="s">
        <v>943</v>
      </c>
      <c r="G155" s="346" t="s">
        <v>1856</v>
      </c>
      <c r="H155" s="385"/>
      <c r="I155" s="346"/>
      <c r="J155" s="392">
        <v>3300000</v>
      </c>
      <c r="K155" s="344" t="s">
        <v>339</v>
      </c>
      <c r="L155" s="377" t="s">
        <v>2000</v>
      </c>
    </row>
    <row r="156" spans="1:12" ht="33" customHeight="1" x14ac:dyDescent="0.25">
      <c r="A156" s="375">
        <v>42227</v>
      </c>
      <c r="B156" s="367" t="s">
        <v>1995</v>
      </c>
      <c r="C156" s="367" t="s">
        <v>339</v>
      </c>
      <c r="D156" s="346">
        <v>154</v>
      </c>
      <c r="E156" s="246" t="s">
        <v>1325</v>
      </c>
      <c r="F156" s="246" t="s">
        <v>1322</v>
      </c>
      <c r="G156" s="246" t="s">
        <v>1324</v>
      </c>
      <c r="H156" s="245" t="s">
        <v>1323</v>
      </c>
      <c r="I156" s="246">
        <v>185</v>
      </c>
      <c r="J156" s="376">
        <v>42523617.600000001</v>
      </c>
      <c r="K156" s="34" t="s">
        <v>339</v>
      </c>
      <c r="L156" s="377" t="s">
        <v>2057</v>
      </c>
    </row>
    <row r="157" spans="1:12" ht="33" customHeight="1" x14ac:dyDescent="0.25">
      <c r="A157" s="375">
        <v>42227</v>
      </c>
      <c r="B157" s="344" t="s">
        <v>1996</v>
      </c>
      <c r="C157" s="367" t="s">
        <v>339</v>
      </c>
      <c r="D157" s="346">
        <v>155</v>
      </c>
      <c r="E157" s="246" t="s">
        <v>1068</v>
      </c>
      <c r="F157" s="246" t="s">
        <v>14</v>
      </c>
      <c r="G157" s="246" t="s">
        <v>1071</v>
      </c>
      <c r="H157" s="245" t="s">
        <v>1073</v>
      </c>
      <c r="I157" s="246">
        <v>1</v>
      </c>
      <c r="J157" s="376">
        <v>29360358.300000001</v>
      </c>
      <c r="K157" s="34" t="s">
        <v>339</v>
      </c>
      <c r="L157" s="377" t="s">
        <v>2259</v>
      </c>
    </row>
    <row r="158" spans="1:12" ht="33" customHeight="1" x14ac:dyDescent="0.25">
      <c r="A158" s="375">
        <v>42227</v>
      </c>
      <c r="B158" s="344" t="s">
        <v>1996</v>
      </c>
      <c r="C158" s="367" t="s">
        <v>339</v>
      </c>
      <c r="D158" s="346">
        <v>156</v>
      </c>
      <c r="E158" s="246" t="s">
        <v>1068</v>
      </c>
      <c r="F158" s="246" t="s">
        <v>14</v>
      </c>
      <c r="G158" s="246" t="s">
        <v>1072</v>
      </c>
      <c r="H158" s="245" t="s">
        <v>1074</v>
      </c>
      <c r="I158" s="246">
        <v>1</v>
      </c>
      <c r="J158" s="376">
        <v>10824485.59</v>
      </c>
      <c r="K158" s="34" t="s">
        <v>339</v>
      </c>
      <c r="L158" s="377" t="s">
        <v>2259</v>
      </c>
    </row>
    <row r="159" spans="1:12" ht="33" customHeight="1" x14ac:dyDescent="0.25">
      <c r="A159" s="375">
        <v>42227</v>
      </c>
      <c r="B159" s="367" t="s">
        <v>1995</v>
      </c>
      <c r="C159" s="367" t="s">
        <v>339</v>
      </c>
      <c r="D159" s="346">
        <v>157</v>
      </c>
      <c r="E159" s="246" t="s">
        <v>346</v>
      </c>
      <c r="F159" s="246" t="s">
        <v>14</v>
      </c>
      <c r="G159" s="246" t="s">
        <v>348</v>
      </c>
      <c r="H159" s="245" t="s">
        <v>349</v>
      </c>
      <c r="I159" s="246">
        <v>6</v>
      </c>
      <c r="J159" s="376" t="s">
        <v>76</v>
      </c>
      <c r="K159" s="34" t="s">
        <v>339</v>
      </c>
      <c r="L159" s="377" t="s">
        <v>2057</v>
      </c>
    </row>
    <row r="160" spans="1:12" ht="33" customHeight="1" x14ac:dyDescent="0.25">
      <c r="A160" s="375">
        <v>42227</v>
      </c>
      <c r="B160" s="367" t="s">
        <v>1995</v>
      </c>
      <c r="C160" s="367" t="s">
        <v>339</v>
      </c>
      <c r="D160" s="346">
        <v>158</v>
      </c>
      <c r="E160" s="246" t="s">
        <v>346</v>
      </c>
      <c r="F160" s="246" t="s">
        <v>14</v>
      </c>
      <c r="G160" s="246" t="s">
        <v>351</v>
      </c>
      <c r="H160" s="245" t="s">
        <v>349</v>
      </c>
      <c r="I160" s="246">
        <v>2</v>
      </c>
      <c r="J160" s="376" t="s">
        <v>76</v>
      </c>
      <c r="K160" s="34" t="s">
        <v>339</v>
      </c>
      <c r="L160" s="377" t="s">
        <v>2057</v>
      </c>
    </row>
    <row r="161" spans="1:12" ht="33" customHeight="1" x14ac:dyDescent="0.25">
      <c r="A161" s="375">
        <v>42227</v>
      </c>
      <c r="B161" s="367" t="s">
        <v>1995</v>
      </c>
      <c r="C161" s="367" t="s">
        <v>339</v>
      </c>
      <c r="D161" s="346">
        <v>159</v>
      </c>
      <c r="E161" s="246" t="s">
        <v>346</v>
      </c>
      <c r="F161" s="246" t="s">
        <v>14</v>
      </c>
      <c r="G161" s="246" t="s">
        <v>352</v>
      </c>
      <c r="H161" s="245" t="s">
        <v>349</v>
      </c>
      <c r="I161" s="246">
        <v>1</v>
      </c>
      <c r="J161" s="376" t="s">
        <v>76</v>
      </c>
      <c r="K161" s="34" t="s">
        <v>339</v>
      </c>
      <c r="L161" s="377" t="s">
        <v>2057</v>
      </c>
    </row>
    <row r="162" spans="1:12" ht="33" customHeight="1" x14ac:dyDescent="0.25">
      <c r="A162" s="375">
        <v>42227</v>
      </c>
      <c r="B162" s="367" t="s">
        <v>1995</v>
      </c>
      <c r="C162" s="367" t="s">
        <v>339</v>
      </c>
      <c r="D162" s="346">
        <v>160</v>
      </c>
      <c r="E162" s="246" t="s">
        <v>346</v>
      </c>
      <c r="F162" s="246" t="s">
        <v>14</v>
      </c>
      <c r="G162" s="246" t="s">
        <v>353</v>
      </c>
      <c r="H162" s="245" t="s">
        <v>349</v>
      </c>
      <c r="I162" s="246">
        <v>2</v>
      </c>
      <c r="J162" s="376" t="s">
        <v>76</v>
      </c>
      <c r="K162" s="34" t="s">
        <v>339</v>
      </c>
      <c r="L162" s="377" t="s">
        <v>2057</v>
      </c>
    </row>
    <row r="163" spans="1:12" ht="33" customHeight="1" x14ac:dyDescent="0.25">
      <c r="A163" s="375">
        <v>42227</v>
      </c>
      <c r="B163" s="367" t="s">
        <v>1995</v>
      </c>
      <c r="C163" s="367" t="s">
        <v>339</v>
      </c>
      <c r="D163" s="346">
        <v>161</v>
      </c>
      <c r="E163" s="246" t="s">
        <v>346</v>
      </c>
      <c r="F163" s="246" t="s">
        <v>14</v>
      </c>
      <c r="G163" s="246" t="s">
        <v>354</v>
      </c>
      <c r="H163" s="245" t="s">
        <v>349</v>
      </c>
      <c r="I163" s="246">
        <v>4</v>
      </c>
      <c r="J163" s="376" t="s">
        <v>76</v>
      </c>
      <c r="K163" s="34" t="s">
        <v>339</v>
      </c>
      <c r="L163" s="377" t="s">
        <v>2057</v>
      </c>
    </row>
    <row r="164" spans="1:12" ht="33" customHeight="1" x14ac:dyDescent="0.25">
      <c r="A164" s="375">
        <v>42227</v>
      </c>
      <c r="B164" s="344" t="s">
        <v>1996</v>
      </c>
      <c r="C164" s="367" t="s">
        <v>339</v>
      </c>
      <c r="D164" s="346">
        <v>162</v>
      </c>
      <c r="E164" s="246" t="s">
        <v>1134</v>
      </c>
      <c r="F164" s="246" t="s">
        <v>14</v>
      </c>
      <c r="G164" s="246" t="s">
        <v>1017</v>
      </c>
      <c r="H164" s="245" t="s">
        <v>1018</v>
      </c>
      <c r="I164" s="381">
        <v>10</v>
      </c>
      <c r="J164" s="382">
        <f>7000*585*10</f>
        <v>40950000</v>
      </c>
      <c r="K164" s="34" t="s">
        <v>339</v>
      </c>
      <c r="L164" s="377" t="s">
        <v>2259</v>
      </c>
    </row>
    <row r="165" spans="1:12" ht="33" customHeight="1" x14ac:dyDescent="0.25">
      <c r="A165" s="375">
        <v>42227</v>
      </c>
      <c r="B165" s="344" t="s">
        <v>1996</v>
      </c>
      <c r="C165" s="367" t="s">
        <v>339</v>
      </c>
      <c r="D165" s="346">
        <v>163</v>
      </c>
      <c r="E165" s="246" t="s">
        <v>1134</v>
      </c>
      <c r="F165" s="246" t="s">
        <v>14</v>
      </c>
      <c r="G165" s="246" t="s">
        <v>1019</v>
      </c>
      <c r="H165" s="245" t="s">
        <v>1020</v>
      </c>
      <c r="I165" s="381">
        <v>10</v>
      </c>
      <c r="J165" s="382">
        <f>10*585*800</f>
        <v>4680000</v>
      </c>
      <c r="K165" s="34" t="s">
        <v>339</v>
      </c>
      <c r="L165" s="377" t="s">
        <v>2259</v>
      </c>
    </row>
    <row r="166" spans="1:12" ht="33" customHeight="1" x14ac:dyDescent="0.25">
      <c r="A166" s="375">
        <v>42227</v>
      </c>
      <c r="B166" s="344" t="s">
        <v>1997</v>
      </c>
      <c r="C166" s="367" t="s">
        <v>1999</v>
      </c>
      <c r="D166" s="346">
        <v>164</v>
      </c>
      <c r="E166" s="246" t="s">
        <v>887</v>
      </c>
      <c r="F166" s="246" t="s">
        <v>14</v>
      </c>
      <c r="G166" s="246" t="s">
        <v>889</v>
      </c>
      <c r="H166" s="245" t="s">
        <v>890</v>
      </c>
      <c r="I166" s="246">
        <v>75000</v>
      </c>
      <c r="J166" s="376">
        <v>25000000000</v>
      </c>
      <c r="K166" s="34" t="s">
        <v>344</v>
      </c>
      <c r="L166" s="377" t="s">
        <v>2060</v>
      </c>
    </row>
    <row r="167" spans="1:12" ht="33" customHeight="1" x14ac:dyDescent="0.25">
      <c r="A167" s="375">
        <v>42227</v>
      </c>
      <c r="B167" s="344" t="s">
        <v>1997</v>
      </c>
      <c r="C167" s="367" t="s">
        <v>1999</v>
      </c>
      <c r="D167" s="346">
        <v>165</v>
      </c>
      <c r="E167" s="246" t="s">
        <v>887</v>
      </c>
      <c r="F167" s="246" t="s">
        <v>14</v>
      </c>
      <c r="G167" s="246" t="s">
        <v>892</v>
      </c>
      <c r="H167" s="245" t="s">
        <v>893</v>
      </c>
      <c r="I167" s="246">
        <v>50976</v>
      </c>
      <c r="J167" s="376">
        <v>5097593458</v>
      </c>
      <c r="K167" s="34" t="s">
        <v>344</v>
      </c>
      <c r="L167" s="377" t="s">
        <v>2060</v>
      </c>
    </row>
    <row r="168" spans="1:12" ht="33" customHeight="1" x14ac:dyDescent="0.25">
      <c r="A168" s="375">
        <v>42227</v>
      </c>
      <c r="B168" s="367" t="s">
        <v>1995</v>
      </c>
      <c r="C168" s="367" t="s">
        <v>1999</v>
      </c>
      <c r="D168" s="346">
        <v>166</v>
      </c>
      <c r="E168" s="246" t="s">
        <v>887</v>
      </c>
      <c r="F168" s="246" t="s">
        <v>14</v>
      </c>
      <c r="G168" s="246" t="s">
        <v>900</v>
      </c>
      <c r="H168" s="245" t="s">
        <v>901</v>
      </c>
      <c r="I168" s="246">
        <v>35</v>
      </c>
      <c r="J168" s="376">
        <v>984095</v>
      </c>
      <c r="K168" s="34" t="s">
        <v>344</v>
      </c>
      <c r="L168" s="377" t="s">
        <v>2057</v>
      </c>
    </row>
    <row r="169" spans="1:12" s="397" customFormat="1" ht="33" customHeight="1" x14ac:dyDescent="0.25">
      <c r="A169" s="375">
        <v>42227</v>
      </c>
      <c r="B169" s="367" t="s">
        <v>1995</v>
      </c>
      <c r="C169" s="367" t="s">
        <v>1999</v>
      </c>
      <c r="D169" s="346">
        <v>167</v>
      </c>
      <c r="E169" s="246" t="s">
        <v>887</v>
      </c>
      <c r="F169" s="246" t="s">
        <v>14</v>
      </c>
      <c r="G169" s="246" t="s">
        <v>900</v>
      </c>
      <c r="H169" s="245" t="s">
        <v>903</v>
      </c>
      <c r="I169" s="246">
        <v>922</v>
      </c>
      <c r="J169" s="376">
        <v>2000000</v>
      </c>
      <c r="K169" s="34" t="s">
        <v>344</v>
      </c>
      <c r="L169" s="377" t="s">
        <v>2057</v>
      </c>
    </row>
    <row r="170" spans="1:12" s="397" customFormat="1" ht="33" customHeight="1" x14ac:dyDescent="0.25">
      <c r="A170" s="375">
        <v>42227</v>
      </c>
      <c r="B170" s="367" t="s">
        <v>1995</v>
      </c>
      <c r="C170" s="367" t="s">
        <v>1999</v>
      </c>
      <c r="D170" s="346">
        <v>168</v>
      </c>
      <c r="E170" s="246" t="s">
        <v>887</v>
      </c>
      <c r="F170" s="246" t="s">
        <v>14</v>
      </c>
      <c r="G170" s="246" t="s">
        <v>904</v>
      </c>
      <c r="H170" s="245" t="s">
        <v>905</v>
      </c>
      <c r="I170" s="246">
        <v>40</v>
      </c>
      <c r="J170" s="376">
        <v>1000000</v>
      </c>
      <c r="K170" s="34" t="s">
        <v>344</v>
      </c>
      <c r="L170" s="377" t="s">
        <v>2057</v>
      </c>
    </row>
    <row r="171" spans="1:12" s="397" customFormat="1" ht="33" customHeight="1" x14ac:dyDescent="0.25">
      <c r="A171" s="375">
        <v>42227</v>
      </c>
      <c r="B171" s="367" t="s">
        <v>1995</v>
      </c>
      <c r="C171" s="367" t="s">
        <v>1999</v>
      </c>
      <c r="D171" s="346">
        <v>169</v>
      </c>
      <c r="E171" s="246" t="s">
        <v>887</v>
      </c>
      <c r="F171" s="246" t="s">
        <v>14</v>
      </c>
      <c r="G171" s="246" t="s">
        <v>904</v>
      </c>
      <c r="H171" s="245" t="s">
        <v>200</v>
      </c>
      <c r="I171" s="246">
        <v>3</v>
      </c>
      <c r="J171" s="376">
        <v>380000</v>
      </c>
      <c r="K171" s="34" t="s">
        <v>344</v>
      </c>
      <c r="L171" s="377" t="s">
        <v>2057</v>
      </c>
    </row>
    <row r="172" spans="1:12" s="397" customFormat="1" ht="33" customHeight="1" x14ac:dyDescent="0.25">
      <c r="A172" s="375">
        <v>42227</v>
      </c>
      <c r="B172" s="344" t="s">
        <v>1997</v>
      </c>
      <c r="C172" s="367" t="s">
        <v>1999</v>
      </c>
      <c r="D172" s="346">
        <v>170</v>
      </c>
      <c r="E172" s="246" t="s">
        <v>887</v>
      </c>
      <c r="F172" s="246" t="s">
        <v>14</v>
      </c>
      <c r="G172" s="246" t="s">
        <v>1010</v>
      </c>
      <c r="H172" s="245" t="s">
        <v>1009</v>
      </c>
      <c r="I172" s="246"/>
      <c r="J172" s="382">
        <v>17100000000</v>
      </c>
      <c r="K172" s="34" t="s">
        <v>344</v>
      </c>
      <c r="L172" s="377" t="s">
        <v>2060</v>
      </c>
    </row>
    <row r="173" spans="1:12" s="397" customFormat="1" ht="33" customHeight="1" x14ac:dyDescent="0.25">
      <c r="A173" s="375">
        <v>42227</v>
      </c>
      <c r="B173" s="367" t="s">
        <v>1995</v>
      </c>
      <c r="C173" s="367" t="s">
        <v>1999</v>
      </c>
      <c r="D173" s="346">
        <v>171</v>
      </c>
      <c r="E173" s="246" t="s">
        <v>314</v>
      </c>
      <c r="F173" s="246" t="s">
        <v>14</v>
      </c>
      <c r="G173" s="246" t="s">
        <v>295</v>
      </c>
      <c r="H173" s="245" t="s">
        <v>296</v>
      </c>
      <c r="I173" s="246">
        <v>12</v>
      </c>
      <c r="J173" s="376">
        <v>300000</v>
      </c>
      <c r="K173" s="34" t="s">
        <v>344</v>
      </c>
      <c r="L173" s="377" t="s">
        <v>2057</v>
      </c>
    </row>
    <row r="174" spans="1:12" ht="33" customHeight="1" x14ac:dyDescent="0.25">
      <c r="A174" s="375">
        <v>42227</v>
      </c>
      <c r="B174" s="367" t="s">
        <v>1995</v>
      </c>
      <c r="C174" s="367" t="s">
        <v>1999</v>
      </c>
      <c r="D174" s="346">
        <v>172</v>
      </c>
      <c r="E174" s="246" t="s">
        <v>314</v>
      </c>
      <c r="F174" s="246" t="s">
        <v>20</v>
      </c>
      <c r="G174" s="246" t="s">
        <v>300</v>
      </c>
      <c r="H174" s="245" t="s">
        <v>301</v>
      </c>
      <c r="I174" s="246">
        <v>100</v>
      </c>
      <c r="J174" s="376">
        <v>100000</v>
      </c>
      <c r="K174" s="34" t="s">
        <v>344</v>
      </c>
      <c r="L174" s="377" t="s">
        <v>2057</v>
      </c>
    </row>
    <row r="175" spans="1:12" ht="33" customHeight="1" x14ac:dyDescent="0.25">
      <c r="A175" s="375">
        <v>42227</v>
      </c>
      <c r="B175" s="367" t="s">
        <v>1995</v>
      </c>
      <c r="C175" s="367" t="s">
        <v>1999</v>
      </c>
      <c r="D175" s="346">
        <v>173</v>
      </c>
      <c r="E175" s="246" t="s">
        <v>314</v>
      </c>
      <c r="F175" s="246" t="s">
        <v>14</v>
      </c>
      <c r="G175" s="246" t="s">
        <v>323</v>
      </c>
      <c r="H175" s="245" t="s">
        <v>324</v>
      </c>
      <c r="I175" s="246">
        <v>2</v>
      </c>
      <c r="J175" s="376">
        <v>6000</v>
      </c>
      <c r="K175" s="34" t="s">
        <v>344</v>
      </c>
      <c r="L175" s="377" t="s">
        <v>2057</v>
      </c>
    </row>
    <row r="176" spans="1:12" ht="33" customHeight="1" x14ac:dyDescent="0.25">
      <c r="A176" s="375">
        <v>42227</v>
      </c>
      <c r="B176" s="367" t="s">
        <v>1995</v>
      </c>
      <c r="C176" s="367" t="s">
        <v>1999</v>
      </c>
      <c r="D176" s="346">
        <v>174</v>
      </c>
      <c r="E176" s="246" t="s">
        <v>314</v>
      </c>
      <c r="F176" s="246" t="s">
        <v>14</v>
      </c>
      <c r="G176" s="246" t="s">
        <v>293</v>
      </c>
      <c r="H176" s="245" t="s">
        <v>294</v>
      </c>
      <c r="I176" s="246" t="s">
        <v>287</v>
      </c>
      <c r="J176" s="376">
        <v>82000000</v>
      </c>
      <c r="K176" s="34" t="s">
        <v>344</v>
      </c>
      <c r="L176" s="377" t="s">
        <v>2057</v>
      </c>
    </row>
    <row r="177" spans="1:12" ht="33" customHeight="1" x14ac:dyDescent="0.25">
      <c r="A177" s="375">
        <v>42227</v>
      </c>
      <c r="B177" s="367" t="s">
        <v>1995</v>
      </c>
      <c r="C177" s="367" t="s">
        <v>1999</v>
      </c>
      <c r="D177" s="346">
        <v>175</v>
      </c>
      <c r="E177" s="246" t="s">
        <v>314</v>
      </c>
      <c r="F177" s="246" t="s">
        <v>14</v>
      </c>
      <c r="G177" s="246" t="s">
        <v>298</v>
      </c>
      <c r="H177" s="245" t="s">
        <v>299</v>
      </c>
      <c r="I177" s="246">
        <v>50</v>
      </c>
      <c r="J177" s="376">
        <v>200000</v>
      </c>
      <c r="K177" s="34" t="s">
        <v>344</v>
      </c>
      <c r="L177" s="377" t="s">
        <v>2057</v>
      </c>
    </row>
    <row r="178" spans="1:12" ht="33" customHeight="1" x14ac:dyDescent="0.25">
      <c r="A178" s="375">
        <v>42227</v>
      </c>
      <c r="B178" s="367" t="s">
        <v>1995</v>
      </c>
      <c r="C178" s="367" t="s">
        <v>1999</v>
      </c>
      <c r="D178" s="346">
        <v>176</v>
      </c>
      <c r="E178" s="246" t="s">
        <v>314</v>
      </c>
      <c r="F178" s="246" t="s">
        <v>14</v>
      </c>
      <c r="G178" s="246" t="s">
        <v>320</v>
      </c>
      <c r="H178" s="245" t="s">
        <v>321</v>
      </c>
      <c r="I178" s="246" t="s">
        <v>287</v>
      </c>
      <c r="J178" s="376">
        <v>148000000</v>
      </c>
      <c r="K178" s="34" t="s">
        <v>344</v>
      </c>
      <c r="L178" s="377" t="s">
        <v>2057</v>
      </c>
    </row>
    <row r="179" spans="1:12" ht="33" customHeight="1" x14ac:dyDescent="0.25">
      <c r="A179" s="375">
        <v>42227</v>
      </c>
      <c r="B179" s="367" t="s">
        <v>1995</v>
      </c>
      <c r="C179" s="367" t="s">
        <v>1999</v>
      </c>
      <c r="D179" s="346">
        <v>177</v>
      </c>
      <c r="E179" s="246" t="s">
        <v>314</v>
      </c>
      <c r="F179" s="246" t="s">
        <v>14</v>
      </c>
      <c r="G179" s="246" t="s">
        <v>295</v>
      </c>
      <c r="H179" s="245" t="s">
        <v>296</v>
      </c>
      <c r="I179" s="246">
        <v>18</v>
      </c>
      <c r="J179" s="376">
        <v>450000</v>
      </c>
      <c r="K179" s="34" t="s">
        <v>344</v>
      </c>
      <c r="L179" s="377" t="s">
        <v>2057</v>
      </c>
    </row>
    <row r="180" spans="1:12" ht="33" customHeight="1" x14ac:dyDescent="0.25">
      <c r="A180" s="375">
        <v>42227</v>
      </c>
      <c r="B180" s="367" t="s">
        <v>1995</v>
      </c>
      <c r="C180" s="367" t="s">
        <v>1999</v>
      </c>
      <c r="D180" s="346">
        <v>178</v>
      </c>
      <c r="E180" s="246" t="s">
        <v>314</v>
      </c>
      <c r="F180" s="246" t="s">
        <v>14</v>
      </c>
      <c r="G180" s="246" t="s">
        <v>322</v>
      </c>
      <c r="H180" s="245" t="s">
        <v>299</v>
      </c>
      <c r="I180" s="246">
        <v>50</v>
      </c>
      <c r="J180" s="376">
        <v>400000</v>
      </c>
      <c r="K180" s="34" t="s">
        <v>344</v>
      </c>
      <c r="L180" s="377" t="s">
        <v>2057</v>
      </c>
    </row>
    <row r="181" spans="1:12" ht="33" customHeight="1" x14ac:dyDescent="0.25">
      <c r="A181" s="375">
        <v>42227</v>
      </c>
      <c r="B181" s="367" t="s">
        <v>1995</v>
      </c>
      <c r="C181" s="367" t="s">
        <v>1999</v>
      </c>
      <c r="D181" s="346">
        <v>179</v>
      </c>
      <c r="E181" s="246" t="s">
        <v>314</v>
      </c>
      <c r="F181" s="246" t="s">
        <v>14</v>
      </c>
      <c r="G181" s="246" t="s">
        <v>1021</v>
      </c>
      <c r="H181" s="245" t="s">
        <v>301</v>
      </c>
      <c r="I181" s="246">
        <v>400</v>
      </c>
      <c r="J181" s="376">
        <v>400000</v>
      </c>
      <c r="K181" s="34" t="s">
        <v>344</v>
      </c>
      <c r="L181" s="377" t="s">
        <v>2057</v>
      </c>
    </row>
    <row r="182" spans="1:12" ht="33" customHeight="1" x14ac:dyDescent="0.25">
      <c r="A182" s="375">
        <v>42227</v>
      </c>
      <c r="B182" s="367" t="s">
        <v>1995</v>
      </c>
      <c r="C182" s="367" t="s">
        <v>1999</v>
      </c>
      <c r="D182" s="346">
        <v>180</v>
      </c>
      <c r="E182" s="246" t="s">
        <v>314</v>
      </c>
      <c r="F182" s="246" t="s">
        <v>124</v>
      </c>
      <c r="G182" s="246" t="s">
        <v>1024</v>
      </c>
      <c r="H182" s="245" t="s">
        <v>327</v>
      </c>
      <c r="I182" s="246" t="s">
        <v>123</v>
      </c>
      <c r="J182" s="376">
        <v>135000000</v>
      </c>
      <c r="K182" s="34" t="s">
        <v>344</v>
      </c>
      <c r="L182" s="377" t="s">
        <v>2057</v>
      </c>
    </row>
    <row r="183" spans="1:12" ht="33" customHeight="1" x14ac:dyDescent="0.25">
      <c r="A183" s="375">
        <v>42227</v>
      </c>
      <c r="B183" s="367" t="s">
        <v>1994</v>
      </c>
      <c r="C183" s="367" t="s">
        <v>1999</v>
      </c>
      <c r="D183" s="346">
        <v>181</v>
      </c>
      <c r="E183" s="246" t="s">
        <v>314</v>
      </c>
      <c r="F183" s="246" t="s">
        <v>14</v>
      </c>
      <c r="G183" s="246" t="s">
        <v>284</v>
      </c>
      <c r="H183" s="245" t="s">
        <v>285</v>
      </c>
      <c r="I183" s="246" t="s">
        <v>287</v>
      </c>
      <c r="J183" s="376">
        <v>4392321012.3199997</v>
      </c>
      <c r="K183" s="34" t="s">
        <v>344</v>
      </c>
      <c r="L183" s="377" t="s">
        <v>1796</v>
      </c>
    </row>
    <row r="184" spans="1:12" ht="33" customHeight="1" x14ac:dyDescent="0.25">
      <c r="A184" s="375">
        <v>42227</v>
      </c>
      <c r="B184" s="367" t="s">
        <v>1994</v>
      </c>
      <c r="C184" s="367" t="s">
        <v>1999</v>
      </c>
      <c r="D184" s="346">
        <v>182</v>
      </c>
      <c r="E184" s="246" t="s">
        <v>314</v>
      </c>
      <c r="F184" s="246" t="s">
        <v>14</v>
      </c>
      <c r="G184" s="246" t="s">
        <v>303</v>
      </c>
      <c r="H184" s="245" t="s">
        <v>304</v>
      </c>
      <c r="I184" s="246">
        <v>1</v>
      </c>
      <c r="J184" s="376">
        <v>3000000</v>
      </c>
      <c r="K184" s="34" t="s">
        <v>344</v>
      </c>
      <c r="L184" s="377" t="s">
        <v>1796</v>
      </c>
    </row>
    <row r="185" spans="1:12" ht="33" customHeight="1" x14ac:dyDescent="0.25">
      <c r="A185" s="375">
        <v>42227</v>
      </c>
      <c r="B185" s="367" t="s">
        <v>1994</v>
      </c>
      <c r="C185" s="367" t="s">
        <v>1999</v>
      </c>
      <c r="D185" s="346">
        <v>183</v>
      </c>
      <c r="E185" s="246" t="s">
        <v>314</v>
      </c>
      <c r="F185" s="246" t="s">
        <v>14</v>
      </c>
      <c r="G185" s="246" t="s">
        <v>284</v>
      </c>
      <c r="H185" s="245" t="s">
        <v>318</v>
      </c>
      <c r="I185" s="246" t="s">
        <v>287</v>
      </c>
      <c r="J185" s="376">
        <v>7906177822.1800003</v>
      </c>
      <c r="K185" s="34" t="s">
        <v>344</v>
      </c>
      <c r="L185" s="377" t="s">
        <v>1796</v>
      </c>
    </row>
    <row r="186" spans="1:12" ht="33" customHeight="1" x14ac:dyDescent="0.25">
      <c r="A186" s="375">
        <v>42227</v>
      </c>
      <c r="B186" s="367" t="s">
        <v>1994</v>
      </c>
      <c r="C186" s="367" t="s">
        <v>1999</v>
      </c>
      <c r="D186" s="346">
        <v>184</v>
      </c>
      <c r="E186" s="246" t="s">
        <v>314</v>
      </c>
      <c r="F186" s="246" t="s">
        <v>14</v>
      </c>
      <c r="G186" s="246" t="s">
        <v>330</v>
      </c>
      <c r="H186" s="245" t="s">
        <v>1022</v>
      </c>
      <c r="I186" s="246">
        <v>1</v>
      </c>
      <c r="J186" s="376">
        <v>3000000</v>
      </c>
      <c r="K186" s="34" t="s">
        <v>344</v>
      </c>
      <c r="L186" s="377" t="s">
        <v>1796</v>
      </c>
    </row>
    <row r="187" spans="1:12" ht="33" customHeight="1" x14ac:dyDescent="0.25">
      <c r="A187" s="375">
        <v>42227</v>
      </c>
      <c r="B187" s="367" t="s">
        <v>1994</v>
      </c>
      <c r="C187" s="367" t="s">
        <v>1999</v>
      </c>
      <c r="D187" s="346">
        <v>185</v>
      </c>
      <c r="E187" s="246" t="s">
        <v>314</v>
      </c>
      <c r="F187" s="246" t="s">
        <v>14</v>
      </c>
      <c r="G187" s="246" t="s">
        <v>332</v>
      </c>
      <c r="H187" s="245" t="s">
        <v>1023</v>
      </c>
      <c r="I187" s="246">
        <v>1</v>
      </c>
      <c r="J187" s="376">
        <v>2000000</v>
      </c>
      <c r="K187" s="34" t="s">
        <v>344</v>
      </c>
      <c r="L187" s="377" t="s">
        <v>1796</v>
      </c>
    </row>
    <row r="188" spans="1:12" ht="33" customHeight="1" x14ac:dyDescent="0.25">
      <c r="A188" s="375">
        <v>42227</v>
      </c>
      <c r="B188" s="367" t="s">
        <v>1995</v>
      </c>
      <c r="C188" s="367" t="s">
        <v>1999</v>
      </c>
      <c r="D188" s="346">
        <v>186</v>
      </c>
      <c r="E188" s="246" t="s">
        <v>1059</v>
      </c>
      <c r="F188" s="246" t="s">
        <v>14</v>
      </c>
      <c r="G188" s="246" t="s">
        <v>1025</v>
      </c>
      <c r="H188" s="245" t="s">
        <v>1026</v>
      </c>
      <c r="I188" s="246">
        <v>7000</v>
      </c>
      <c r="J188" s="376">
        <v>18970000</v>
      </c>
      <c r="K188" s="34" t="s">
        <v>344</v>
      </c>
      <c r="L188" s="377" t="s">
        <v>2057</v>
      </c>
    </row>
    <row r="189" spans="1:12" ht="33" customHeight="1" x14ac:dyDescent="0.25">
      <c r="A189" s="375">
        <v>42227</v>
      </c>
      <c r="B189" s="367" t="s">
        <v>1995</v>
      </c>
      <c r="C189" s="367" t="s">
        <v>1999</v>
      </c>
      <c r="D189" s="346">
        <v>187</v>
      </c>
      <c r="E189" s="246" t="s">
        <v>1059</v>
      </c>
      <c r="F189" s="246" t="s">
        <v>14</v>
      </c>
      <c r="G189" s="246" t="s">
        <v>1027</v>
      </c>
      <c r="H189" s="245" t="s">
        <v>1028</v>
      </c>
      <c r="I189" s="246">
        <v>350</v>
      </c>
      <c r="J189" s="376">
        <v>2107350</v>
      </c>
      <c r="K189" s="34" t="s">
        <v>344</v>
      </c>
      <c r="L189" s="377" t="s">
        <v>2057</v>
      </c>
    </row>
    <row r="190" spans="1:12" ht="33" customHeight="1" x14ac:dyDescent="0.25">
      <c r="A190" s="375">
        <v>42227</v>
      </c>
      <c r="B190" s="367" t="s">
        <v>1995</v>
      </c>
      <c r="C190" s="367" t="s">
        <v>1999</v>
      </c>
      <c r="D190" s="346">
        <v>188</v>
      </c>
      <c r="E190" s="246" t="s">
        <v>1059</v>
      </c>
      <c r="F190" s="246" t="s">
        <v>14</v>
      </c>
      <c r="G190" s="246" t="s">
        <v>1029</v>
      </c>
      <c r="H190" s="245" t="s">
        <v>1030</v>
      </c>
      <c r="I190" s="246">
        <v>350</v>
      </c>
      <c r="J190" s="376"/>
      <c r="K190" s="34" t="s">
        <v>344</v>
      </c>
      <c r="L190" s="377" t="s">
        <v>2057</v>
      </c>
    </row>
    <row r="191" spans="1:12" ht="33" customHeight="1" x14ac:dyDescent="0.25">
      <c r="A191" s="375">
        <v>42227</v>
      </c>
      <c r="B191" s="367" t="s">
        <v>1995</v>
      </c>
      <c r="C191" s="367" t="s">
        <v>1999</v>
      </c>
      <c r="D191" s="346">
        <v>189</v>
      </c>
      <c r="E191" s="246" t="s">
        <v>1059</v>
      </c>
      <c r="F191" s="246" t="s">
        <v>14</v>
      </c>
      <c r="G191" s="246" t="s">
        <v>1027</v>
      </c>
      <c r="H191" s="245" t="s">
        <v>1028</v>
      </c>
      <c r="I191" s="246">
        <v>24</v>
      </c>
      <c r="J191" s="376">
        <v>144504</v>
      </c>
      <c r="K191" s="34" t="s">
        <v>344</v>
      </c>
      <c r="L191" s="377" t="s">
        <v>2057</v>
      </c>
    </row>
    <row r="192" spans="1:12" ht="33" customHeight="1" x14ac:dyDescent="0.25">
      <c r="A192" s="375">
        <v>42227</v>
      </c>
      <c r="B192" s="367" t="s">
        <v>1995</v>
      </c>
      <c r="C192" s="367" t="s">
        <v>1999</v>
      </c>
      <c r="D192" s="346">
        <v>190</v>
      </c>
      <c r="E192" s="246" t="s">
        <v>1059</v>
      </c>
      <c r="F192" s="246" t="s">
        <v>14</v>
      </c>
      <c r="G192" s="246" t="s">
        <v>1031</v>
      </c>
      <c r="H192" s="245" t="s">
        <v>1032</v>
      </c>
      <c r="I192" s="246">
        <v>50</v>
      </c>
      <c r="J192" s="376">
        <v>32000</v>
      </c>
      <c r="K192" s="34" t="s">
        <v>344</v>
      </c>
      <c r="L192" s="377" t="s">
        <v>2057</v>
      </c>
    </row>
    <row r="193" spans="1:12" ht="33" customHeight="1" x14ac:dyDescent="0.25">
      <c r="A193" s="375">
        <v>42227</v>
      </c>
      <c r="B193" s="367" t="s">
        <v>1995</v>
      </c>
      <c r="C193" s="367" t="s">
        <v>1999</v>
      </c>
      <c r="D193" s="346">
        <v>191</v>
      </c>
      <c r="E193" s="246" t="s">
        <v>1059</v>
      </c>
      <c r="F193" s="246" t="s">
        <v>14</v>
      </c>
      <c r="G193" s="246" t="s">
        <v>1033</v>
      </c>
      <c r="H193" s="245" t="s">
        <v>1034</v>
      </c>
      <c r="I193" s="246">
        <v>15300</v>
      </c>
      <c r="J193" s="376">
        <v>15162300</v>
      </c>
      <c r="K193" s="34" t="s">
        <v>344</v>
      </c>
      <c r="L193" s="377" t="s">
        <v>2057</v>
      </c>
    </row>
    <row r="194" spans="1:12" ht="33" customHeight="1" x14ac:dyDescent="0.25">
      <c r="A194" s="375">
        <v>42227</v>
      </c>
      <c r="B194" s="367" t="s">
        <v>1995</v>
      </c>
      <c r="C194" s="367" t="s">
        <v>1999</v>
      </c>
      <c r="D194" s="346">
        <v>192</v>
      </c>
      <c r="E194" s="246" t="s">
        <v>1059</v>
      </c>
      <c r="F194" s="246" t="s">
        <v>14</v>
      </c>
      <c r="G194" s="246" t="s">
        <v>1035</v>
      </c>
      <c r="H194" s="245" t="s">
        <v>1036</v>
      </c>
      <c r="I194" s="246">
        <v>630</v>
      </c>
      <c r="J194" s="376">
        <v>269854.2</v>
      </c>
      <c r="K194" s="34" t="s">
        <v>344</v>
      </c>
      <c r="L194" s="377" t="s">
        <v>2057</v>
      </c>
    </row>
    <row r="195" spans="1:12" ht="33" customHeight="1" x14ac:dyDescent="0.25">
      <c r="A195" s="375">
        <v>42227</v>
      </c>
      <c r="B195" s="367" t="s">
        <v>1995</v>
      </c>
      <c r="C195" s="367" t="s">
        <v>1999</v>
      </c>
      <c r="D195" s="346">
        <v>193</v>
      </c>
      <c r="E195" s="246" t="s">
        <v>1059</v>
      </c>
      <c r="F195" s="246" t="s">
        <v>14</v>
      </c>
      <c r="G195" s="246" t="s">
        <v>1037</v>
      </c>
      <c r="H195" s="245" t="s">
        <v>1038</v>
      </c>
      <c r="I195" s="246">
        <v>3060</v>
      </c>
      <c r="J195" s="376">
        <v>13482360</v>
      </c>
      <c r="K195" s="34" t="s">
        <v>344</v>
      </c>
      <c r="L195" s="377" t="s">
        <v>2057</v>
      </c>
    </row>
    <row r="196" spans="1:12" ht="33" customHeight="1" x14ac:dyDescent="0.25">
      <c r="A196" s="375">
        <v>42227</v>
      </c>
      <c r="B196" s="367" t="s">
        <v>1995</v>
      </c>
      <c r="C196" s="367" t="s">
        <v>1999</v>
      </c>
      <c r="D196" s="346">
        <v>194</v>
      </c>
      <c r="E196" s="246" t="s">
        <v>1059</v>
      </c>
      <c r="F196" s="246" t="s">
        <v>14</v>
      </c>
      <c r="G196" s="246" t="s">
        <v>1039</v>
      </c>
      <c r="H196" s="245" t="s">
        <v>1040</v>
      </c>
      <c r="I196" s="246">
        <v>9500</v>
      </c>
      <c r="J196" s="376">
        <v>2565000</v>
      </c>
      <c r="K196" s="34" t="s">
        <v>344</v>
      </c>
      <c r="L196" s="377" t="s">
        <v>2057</v>
      </c>
    </row>
    <row r="197" spans="1:12" ht="33" customHeight="1" x14ac:dyDescent="0.25">
      <c r="A197" s="375">
        <v>42227</v>
      </c>
      <c r="B197" s="367" t="s">
        <v>1995</v>
      </c>
      <c r="C197" s="367" t="s">
        <v>1999</v>
      </c>
      <c r="D197" s="346">
        <v>195</v>
      </c>
      <c r="E197" s="246" t="s">
        <v>1059</v>
      </c>
      <c r="F197" s="246" t="s">
        <v>14</v>
      </c>
      <c r="G197" s="246" t="s">
        <v>1041</v>
      </c>
      <c r="H197" s="245" t="s">
        <v>1042</v>
      </c>
      <c r="I197" s="246">
        <v>48</v>
      </c>
      <c r="J197" s="376">
        <v>79536</v>
      </c>
      <c r="K197" s="34" t="s">
        <v>344</v>
      </c>
      <c r="L197" s="377" t="s">
        <v>2057</v>
      </c>
    </row>
    <row r="198" spans="1:12" ht="33" customHeight="1" x14ac:dyDescent="0.25">
      <c r="A198" s="375">
        <v>42227</v>
      </c>
      <c r="B198" s="367" t="s">
        <v>1995</v>
      </c>
      <c r="C198" s="367" t="s">
        <v>1999</v>
      </c>
      <c r="D198" s="346">
        <v>196</v>
      </c>
      <c r="E198" s="246" t="s">
        <v>1059</v>
      </c>
      <c r="F198" s="246" t="s">
        <v>14</v>
      </c>
      <c r="G198" s="246" t="s">
        <v>1037</v>
      </c>
      <c r="H198" s="245" t="s">
        <v>1043</v>
      </c>
      <c r="I198" s="246">
        <v>6</v>
      </c>
      <c r="J198" s="376">
        <v>37974</v>
      </c>
      <c r="K198" s="34" t="s">
        <v>344</v>
      </c>
      <c r="L198" s="377" t="s">
        <v>2057</v>
      </c>
    </row>
    <row r="199" spans="1:12" ht="33" customHeight="1" x14ac:dyDescent="0.25">
      <c r="A199" s="375">
        <v>42227</v>
      </c>
      <c r="B199" s="367" t="s">
        <v>1995</v>
      </c>
      <c r="C199" s="367" t="s">
        <v>1999</v>
      </c>
      <c r="D199" s="346">
        <v>197</v>
      </c>
      <c r="E199" s="246" t="s">
        <v>1059</v>
      </c>
      <c r="F199" s="246" t="s">
        <v>14</v>
      </c>
      <c r="G199" s="246" t="s">
        <v>1044</v>
      </c>
      <c r="H199" s="245" t="s">
        <v>1045</v>
      </c>
      <c r="I199" s="246" t="s">
        <v>1058</v>
      </c>
      <c r="J199" s="376">
        <v>1227410</v>
      </c>
      <c r="K199" s="34" t="s">
        <v>344</v>
      </c>
      <c r="L199" s="377" t="s">
        <v>2057</v>
      </c>
    </row>
    <row r="200" spans="1:12" ht="33" customHeight="1" x14ac:dyDescent="0.25">
      <c r="A200" s="375">
        <v>42227</v>
      </c>
      <c r="B200" s="367" t="s">
        <v>1995</v>
      </c>
      <c r="C200" s="367" t="s">
        <v>1999</v>
      </c>
      <c r="D200" s="346">
        <v>198</v>
      </c>
      <c r="E200" s="246" t="s">
        <v>1059</v>
      </c>
      <c r="F200" s="246" t="s">
        <v>14</v>
      </c>
      <c r="G200" s="246" t="s">
        <v>1046</v>
      </c>
      <c r="H200" s="245" t="s">
        <v>1047</v>
      </c>
      <c r="I200" s="246"/>
      <c r="J200" s="376">
        <v>508500</v>
      </c>
      <c r="K200" s="34" t="s">
        <v>344</v>
      </c>
      <c r="L200" s="377" t="s">
        <v>2057</v>
      </c>
    </row>
    <row r="201" spans="1:12" ht="33" customHeight="1" x14ac:dyDescent="0.25">
      <c r="A201" s="375">
        <v>42227</v>
      </c>
      <c r="B201" s="367" t="s">
        <v>1995</v>
      </c>
      <c r="C201" s="367" t="s">
        <v>1999</v>
      </c>
      <c r="D201" s="346">
        <v>199</v>
      </c>
      <c r="E201" s="246" t="s">
        <v>1059</v>
      </c>
      <c r="F201" s="246" t="s">
        <v>20</v>
      </c>
      <c r="G201" s="246" t="s">
        <v>1060</v>
      </c>
      <c r="H201" s="245" t="s">
        <v>1061</v>
      </c>
      <c r="I201" s="246" t="s">
        <v>1064</v>
      </c>
      <c r="J201" s="376">
        <v>300</v>
      </c>
      <c r="K201" s="34" t="s">
        <v>344</v>
      </c>
      <c r="L201" s="377" t="s">
        <v>2057</v>
      </c>
    </row>
    <row r="202" spans="1:12" ht="33" customHeight="1" x14ac:dyDescent="0.25">
      <c r="A202" s="375">
        <v>42227</v>
      </c>
      <c r="B202" s="367" t="s">
        <v>1995</v>
      </c>
      <c r="C202" s="367" t="s">
        <v>1999</v>
      </c>
      <c r="D202" s="346">
        <v>200</v>
      </c>
      <c r="E202" s="246" t="s">
        <v>1059</v>
      </c>
      <c r="F202" s="246" t="s">
        <v>20</v>
      </c>
      <c r="G202" s="246" t="s">
        <v>1044</v>
      </c>
      <c r="H202" s="245" t="s">
        <v>1062</v>
      </c>
      <c r="I202" s="245" t="s">
        <v>1065</v>
      </c>
      <c r="J202" s="401">
        <v>2454820</v>
      </c>
      <c r="K202" s="34" t="s">
        <v>344</v>
      </c>
      <c r="L202" s="377" t="s">
        <v>2057</v>
      </c>
    </row>
    <row r="203" spans="1:12" ht="33" customHeight="1" x14ac:dyDescent="0.25">
      <c r="A203" s="375">
        <v>42227</v>
      </c>
      <c r="B203" s="367" t="s">
        <v>1995</v>
      </c>
      <c r="C203" s="367" t="s">
        <v>1999</v>
      </c>
      <c r="D203" s="346">
        <v>201</v>
      </c>
      <c r="E203" s="246" t="s">
        <v>1059</v>
      </c>
      <c r="F203" s="246" t="s">
        <v>20</v>
      </c>
      <c r="G203" s="246" t="s">
        <v>1046</v>
      </c>
      <c r="H203" s="245" t="s">
        <v>1046</v>
      </c>
      <c r="I203" s="245" t="s">
        <v>1065</v>
      </c>
      <c r="J203" s="401">
        <v>1107000</v>
      </c>
      <c r="K203" s="34" t="s">
        <v>344</v>
      </c>
      <c r="L203" s="377" t="s">
        <v>2057</v>
      </c>
    </row>
    <row r="204" spans="1:12" ht="33" customHeight="1" x14ac:dyDescent="0.25">
      <c r="A204" s="375">
        <v>42227</v>
      </c>
      <c r="B204" s="367" t="s">
        <v>1998</v>
      </c>
      <c r="C204" s="367" t="s">
        <v>339</v>
      </c>
      <c r="D204" s="346">
        <v>202</v>
      </c>
      <c r="E204" s="346" t="s">
        <v>2231</v>
      </c>
      <c r="F204" s="346" t="s">
        <v>943</v>
      </c>
      <c r="G204" s="346" t="s">
        <v>1826</v>
      </c>
      <c r="H204" s="385"/>
      <c r="I204" s="346"/>
      <c r="J204" s="392">
        <v>2255760248</v>
      </c>
      <c r="K204" s="344" t="s">
        <v>339</v>
      </c>
      <c r="L204" s="377" t="s">
        <v>2000</v>
      </c>
    </row>
    <row r="205" spans="1:12" ht="33" customHeight="1" x14ac:dyDescent="0.25">
      <c r="A205" s="375">
        <v>42227</v>
      </c>
      <c r="B205" s="367" t="s">
        <v>1998</v>
      </c>
      <c r="C205" s="367" t="s">
        <v>339</v>
      </c>
      <c r="D205" s="346">
        <v>203</v>
      </c>
      <c r="E205" s="346" t="s">
        <v>2231</v>
      </c>
      <c r="F205" s="346" t="s">
        <v>943</v>
      </c>
      <c r="G205" s="346" t="s">
        <v>1827</v>
      </c>
      <c r="H205" s="385"/>
      <c r="I205" s="346"/>
      <c r="J205" s="392">
        <v>1310747912</v>
      </c>
      <c r="K205" s="344" t="s">
        <v>339</v>
      </c>
      <c r="L205" s="377" t="s">
        <v>2000</v>
      </c>
    </row>
    <row r="206" spans="1:12" ht="33" customHeight="1" x14ac:dyDescent="0.25">
      <c r="A206" s="375">
        <v>42227</v>
      </c>
      <c r="B206" s="367" t="s">
        <v>1998</v>
      </c>
      <c r="C206" s="367" t="s">
        <v>339</v>
      </c>
      <c r="D206" s="346">
        <v>204</v>
      </c>
      <c r="E206" s="346" t="s">
        <v>2231</v>
      </c>
      <c r="F206" s="346" t="s">
        <v>943</v>
      </c>
      <c r="G206" s="346" t="s">
        <v>1828</v>
      </c>
      <c r="H206" s="385"/>
      <c r="I206" s="346"/>
      <c r="J206" s="392">
        <v>1865550000</v>
      </c>
      <c r="K206" s="344" t="s">
        <v>339</v>
      </c>
      <c r="L206" s="377" t="s">
        <v>2000</v>
      </c>
    </row>
    <row r="207" spans="1:12" ht="33" customHeight="1" x14ac:dyDescent="0.25">
      <c r="A207" s="375">
        <v>42227</v>
      </c>
      <c r="B207" s="367" t="s">
        <v>1998</v>
      </c>
      <c r="C207" s="367" t="s">
        <v>339</v>
      </c>
      <c r="D207" s="346">
        <v>205</v>
      </c>
      <c r="E207" s="346" t="s">
        <v>2231</v>
      </c>
      <c r="F207" s="346" t="s">
        <v>943</v>
      </c>
      <c r="G207" s="346" t="s">
        <v>1829</v>
      </c>
      <c r="H207" s="385"/>
      <c r="I207" s="346"/>
      <c r="J207" s="392">
        <v>882300000</v>
      </c>
      <c r="K207" s="344" t="s">
        <v>339</v>
      </c>
      <c r="L207" s="377" t="s">
        <v>2000</v>
      </c>
    </row>
    <row r="208" spans="1:12" ht="33" customHeight="1" x14ac:dyDescent="0.25">
      <c r="A208" s="375">
        <v>42227</v>
      </c>
      <c r="B208" s="367" t="s">
        <v>1998</v>
      </c>
      <c r="C208" s="367" t="s">
        <v>339</v>
      </c>
      <c r="D208" s="346">
        <v>206</v>
      </c>
      <c r="E208" s="346" t="s">
        <v>2231</v>
      </c>
      <c r="F208" s="346" t="s">
        <v>943</v>
      </c>
      <c r="G208" s="346" t="s">
        <v>1830</v>
      </c>
      <c r="H208" s="385"/>
      <c r="I208" s="346"/>
      <c r="J208" s="392">
        <v>874600000</v>
      </c>
      <c r="K208" s="344" t="s">
        <v>339</v>
      </c>
      <c r="L208" s="377" t="s">
        <v>2000</v>
      </c>
    </row>
    <row r="209" spans="1:12" ht="33" customHeight="1" x14ac:dyDescent="0.25">
      <c r="A209" s="375">
        <v>42227</v>
      </c>
      <c r="B209" s="367" t="s">
        <v>1998</v>
      </c>
      <c r="C209" s="367" t="s">
        <v>339</v>
      </c>
      <c r="D209" s="346">
        <v>207</v>
      </c>
      <c r="E209" s="346" t="s">
        <v>2231</v>
      </c>
      <c r="F209" s="346" t="s">
        <v>943</v>
      </c>
      <c r="G209" s="346" t="s">
        <v>1831</v>
      </c>
      <c r="H209" s="385"/>
      <c r="I209" s="346"/>
      <c r="J209" s="392">
        <v>831100000</v>
      </c>
      <c r="K209" s="344" t="s">
        <v>339</v>
      </c>
      <c r="L209" s="377" t="s">
        <v>2000</v>
      </c>
    </row>
    <row r="210" spans="1:12" ht="33" customHeight="1" x14ac:dyDescent="0.25">
      <c r="A210" s="375">
        <v>42227</v>
      </c>
      <c r="B210" s="367" t="s">
        <v>1998</v>
      </c>
      <c r="C210" s="367" t="s">
        <v>339</v>
      </c>
      <c r="D210" s="346">
        <v>208</v>
      </c>
      <c r="E210" s="346" t="s">
        <v>1175</v>
      </c>
      <c r="F210" s="346" t="s">
        <v>943</v>
      </c>
      <c r="G210" s="346" t="s">
        <v>1832</v>
      </c>
      <c r="H210" s="385"/>
      <c r="I210" s="346"/>
      <c r="J210" s="392">
        <v>721600</v>
      </c>
      <c r="K210" s="344" t="s">
        <v>339</v>
      </c>
      <c r="L210" s="377" t="s">
        <v>2000</v>
      </c>
    </row>
    <row r="211" spans="1:12" ht="33" customHeight="1" x14ac:dyDescent="0.25">
      <c r="A211" s="375">
        <v>42227</v>
      </c>
      <c r="B211" s="367" t="s">
        <v>1998</v>
      </c>
      <c r="C211" s="367" t="s">
        <v>339</v>
      </c>
      <c r="D211" s="346">
        <v>209</v>
      </c>
      <c r="E211" s="346" t="s">
        <v>1175</v>
      </c>
      <c r="F211" s="346" t="s">
        <v>943</v>
      </c>
      <c r="G211" s="346" t="s">
        <v>1833</v>
      </c>
      <c r="H211" s="385"/>
      <c r="I211" s="346"/>
      <c r="J211" s="392">
        <v>78750</v>
      </c>
      <c r="K211" s="344" t="s">
        <v>339</v>
      </c>
      <c r="L211" s="377" t="s">
        <v>2000</v>
      </c>
    </row>
    <row r="212" spans="1:12" ht="33" customHeight="1" x14ac:dyDescent="0.25">
      <c r="A212" s="375">
        <v>42227</v>
      </c>
      <c r="B212" s="367" t="s">
        <v>1998</v>
      </c>
      <c r="C212" s="367" t="s">
        <v>339</v>
      </c>
      <c r="D212" s="346">
        <v>210</v>
      </c>
      <c r="E212" s="346" t="s">
        <v>1175</v>
      </c>
      <c r="F212" s="346" t="s">
        <v>943</v>
      </c>
      <c r="G212" s="346" t="s">
        <v>1834</v>
      </c>
      <c r="H212" s="385"/>
      <c r="I212" s="346"/>
      <c r="J212" s="392">
        <v>74500</v>
      </c>
      <c r="K212" s="344" t="s">
        <v>339</v>
      </c>
      <c r="L212" s="377" t="s">
        <v>2000</v>
      </c>
    </row>
    <row r="213" spans="1:12" ht="33" customHeight="1" x14ac:dyDescent="0.25">
      <c r="A213" s="375">
        <v>42227</v>
      </c>
      <c r="B213" s="367" t="s">
        <v>1998</v>
      </c>
      <c r="C213" s="367" t="s">
        <v>339</v>
      </c>
      <c r="D213" s="346">
        <v>211</v>
      </c>
      <c r="E213" s="346" t="s">
        <v>1175</v>
      </c>
      <c r="F213" s="346" t="s">
        <v>943</v>
      </c>
      <c r="G213" s="346" t="s">
        <v>1835</v>
      </c>
      <c r="H213" s="385"/>
      <c r="I213" s="346"/>
      <c r="J213" s="392">
        <v>205000</v>
      </c>
      <c r="K213" s="344" t="s">
        <v>339</v>
      </c>
      <c r="L213" s="377" t="s">
        <v>2000</v>
      </c>
    </row>
    <row r="214" spans="1:12" ht="33" customHeight="1" x14ac:dyDescent="0.25">
      <c r="A214" s="375">
        <v>42227</v>
      </c>
      <c r="B214" s="367" t="s">
        <v>1998</v>
      </c>
      <c r="C214" s="367" t="s">
        <v>339</v>
      </c>
      <c r="D214" s="346">
        <v>212</v>
      </c>
      <c r="E214" s="346" t="s">
        <v>1175</v>
      </c>
      <c r="F214" s="346" t="s">
        <v>943</v>
      </c>
      <c r="G214" s="346" t="s">
        <v>1836</v>
      </c>
      <c r="H214" s="385"/>
      <c r="I214" s="346"/>
      <c r="J214" s="392">
        <v>126000</v>
      </c>
      <c r="K214" s="344" t="s">
        <v>339</v>
      </c>
      <c r="L214" s="377" t="s">
        <v>2000</v>
      </c>
    </row>
    <row r="215" spans="1:12" ht="33" customHeight="1" x14ac:dyDescent="0.25">
      <c r="A215" s="375">
        <v>42227</v>
      </c>
      <c r="B215" s="367" t="s">
        <v>1998</v>
      </c>
      <c r="C215" s="367" t="s">
        <v>339</v>
      </c>
      <c r="D215" s="346">
        <v>213</v>
      </c>
      <c r="E215" s="346" t="s">
        <v>1175</v>
      </c>
      <c r="F215" s="346" t="s">
        <v>943</v>
      </c>
      <c r="G215" s="346" t="s">
        <v>1837</v>
      </c>
      <c r="H215" s="385"/>
      <c r="I215" s="346"/>
      <c r="J215" s="392">
        <v>118000</v>
      </c>
      <c r="K215" s="344" t="s">
        <v>339</v>
      </c>
      <c r="L215" s="377" t="s">
        <v>2000</v>
      </c>
    </row>
    <row r="216" spans="1:12" ht="33" customHeight="1" x14ac:dyDescent="0.25">
      <c r="A216" s="375">
        <v>42227</v>
      </c>
      <c r="B216" s="367" t="s">
        <v>1998</v>
      </c>
      <c r="C216" s="367" t="s">
        <v>339</v>
      </c>
      <c r="D216" s="346">
        <v>214</v>
      </c>
      <c r="E216" s="346" t="s">
        <v>1175</v>
      </c>
      <c r="F216" s="346" t="s">
        <v>943</v>
      </c>
      <c r="G216" s="346" t="s">
        <v>1838</v>
      </c>
      <c r="H216" s="385"/>
      <c r="I216" s="346"/>
      <c r="J216" s="392">
        <v>470000</v>
      </c>
      <c r="K216" s="344" t="s">
        <v>339</v>
      </c>
      <c r="L216" s="377" t="s">
        <v>2000</v>
      </c>
    </row>
    <row r="217" spans="1:12" ht="33" customHeight="1" x14ac:dyDescent="0.25">
      <c r="A217" s="375">
        <v>42227</v>
      </c>
      <c r="B217" s="367" t="s">
        <v>1998</v>
      </c>
      <c r="C217" s="367" t="s">
        <v>339</v>
      </c>
      <c r="D217" s="346">
        <v>215</v>
      </c>
      <c r="E217" s="346" t="s">
        <v>1175</v>
      </c>
      <c r="F217" s="346" t="s">
        <v>943</v>
      </c>
      <c r="G217" s="346" t="s">
        <v>1839</v>
      </c>
      <c r="H217" s="385"/>
      <c r="I217" s="346"/>
      <c r="J217" s="392">
        <v>203400</v>
      </c>
      <c r="K217" s="344" t="s">
        <v>339</v>
      </c>
      <c r="L217" s="377" t="s">
        <v>2000</v>
      </c>
    </row>
    <row r="218" spans="1:12" ht="33" customHeight="1" x14ac:dyDescent="0.25">
      <c r="A218" s="375">
        <v>42227</v>
      </c>
      <c r="B218" s="367" t="s">
        <v>1998</v>
      </c>
      <c r="C218" s="367" t="s">
        <v>339</v>
      </c>
      <c r="D218" s="346">
        <v>216</v>
      </c>
      <c r="E218" s="346" t="s">
        <v>1175</v>
      </c>
      <c r="F218" s="346" t="s">
        <v>943</v>
      </c>
      <c r="G218" s="346" t="s">
        <v>1840</v>
      </c>
      <c r="H218" s="385"/>
      <c r="I218" s="346"/>
      <c r="J218" s="392">
        <v>2315250</v>
      </c>
      <c r="K218" s="344" t="s">
        <v>339</v>
      </c>
      <c r="L218" s="377" t="s">
        <v>2000</v>
      </c>
    </row>
    <row r="219" spans="1:12" ht="33" customHeight="1" x14ac:dyDescent="0.25">
      <c r="A219" s="375">
        <v>42227</v>
      </c>
      <c r="B219" s="367" t="s">
        <v>1998</v>
      </c>
      <c r="C219" s="367" t="s">
        <v>339</v>
      </c>
      <c r="D219" s="346">
        <v>217</v>
      </c>
      <c r="E219" s="346" t="s">
        <v>1175</v>
      </c>
      <c r="F219" s="346" t="s">
        <v>943</v>
      </c>
      <c r="G219" s="346" t="s">
        <v>1841</v>
      </c>
      <c r="H219" s="385"/>
      <c r="I219" s="346"/>
      <c r="J219" s="392">
        <v>2077500</v>
      </c>
      <c r="K219" s="344" t="s">
        <v>339</v>
      </c>
      <c r="L219" s="377" t="s">
        <v>2000</v>
      </c>
    </row>
    <row r="220" spans="1:12" ht="33" customHeight="1" x14ac:dyDescent="0.25">
      <c r="A220" s="375">
        <v>42227</v>
      </c>
      <c r="B220" s="367" t="s">
        <v>1998</v>
      </c>
      <c r="C220" s="367" t="s">
        <v>339</v>
      </c>
      <c r="D220" s="346">
        <v>218</v>
      </c>
      <c r="E220" s="346" t="s">
        <v>1175</v>
      </c>
      <c r="F220" s="346" t="s">
        <v>943</v>
      </c>
      <c r="G220" s="346" t="s">
        <v>1842</v>
      </c>
      <c r="H220" s="385"/>
      <c r="I220" s="346"/>
      <c r="J220" s="392">
        <v>35750000</v>
      </c>
      <c r="K220" s="344" t="s">
        <v>339</v>
      </c>
      <c r="L220" s="377" t="s">
        <v>2000</v>
      </c>
    </row>
    <row r="221" spans="1:12" ht="33" customHeight="1" x14ac:dyDescent="0.25">
      <c r="A221" s="375">
        <v>42227</v>
      </c>
      <c r="B221" s="367" t="s">
        <v>1998</v>
      </c>
      <c r="C221" s="367" t="s">
        <v>339</v>
      </c>
      <c r="D221" s="346">
        <v>219</v>
      </c>
      <c r="E221" s="346" t="s">
        <v>1175</v>
      </c>
      <c r="F221" s="346" t="s">
        <v>943</v>
      </c>
      <c r="G221" s="346" t="s">
        <v>1843</v>
      </c>
      <c r="H221" s="385"/>
      <c r="I221" s="346"/>
      <c r="J221" s="392">
        <v>35750000</v>
      </c>
      <c r="K221" s="344" t="s">
        <v>339</v>
      </c>
      <c r="L221" s="377" t="s">
        <v>2000</v>
      </c>
    </row>
    <row r="222" spans="1:12" ht="33" customHeight="1" x14ac:dyDescent="0.25">
      <c r="A222" s="375">
        <v>42227</v>
      </c>
      <c r="B222" s="367" t="s">
        <v>1998</v>
      </c>
      <c r="C222" s="367" t="s">
        <v>339</v>
      </c>
      <c r="D222" s="346">
        <v>220</v>
      </c>
      <c r="E222" s="346" t="s">
        <v>1175</v>
      </c>
      <c r="F222" s="346" t="s">
        <v>943</v>
      </c>
      <c r="G222" s="346" t="s">
        <v>1844</v>
      </c>
      <c r="H222" s="385"/>
      <c r="I222" s="346"/>
      <c r="J222" s="392">
        <v>35750000</v>
      </c>
      <c r="K222" s="344" t="s">
        <v>339</v>
      </c>
      <c r="L222" s="377" t="s">
        <v>2000</v>
      </c>
    </row>
    <row r="223" spans="1:12" ht="33" customHeight="1" x14ac:dyDescent="0.25">
      <c r="A223" s="375">
        <v>42227</v>
      </c>
      <c r="B223" s="367" t="s">
        <v>1998</v>
      </c>
      <c r="C223" s="367" t="s">
        <v>339</v>
      </c>
      <c r="D223" s="346">
        <v>221</v>
      </c>
      <c r="E223" s="346" t="s">
        <v>1175</v>
      </c>
      <c r="F223" s="346" t="s">
        <v>943</v>
      </c>
      <c r="G223" s="346" t="s">
        <v>1845</v>
      </c>
      <c r="H223" s="385"/>
      <c r="I223" s="346"/>
      <c r="J223" s="392">
        <v>7334100</v>
      </c>
      <c r="K223" s="344" t="s">
        <v>339</v>
      </c>
      <c r="L223" s="377" t="s">
        <v>2000</v>
      </c>
    </row>
    <row r="224" spans="1:12" ht="33" customHeight="1" x14ac:dyDescent="0.25">
      <c r="A224" s="375">
        <v>42227</v>
      </c>
      <c r="B224" s="367" t="s">
        <v>1998</v>
      </c>
      <c r="C224" s="367" t="s">
        <v>339</v>
      </c>
      <c r="D224" s="346">
        <v>222</v>
      </c>
      <c r="E224" s="346" t="s">
        <v>1175</v>
      </c>
      <c r="F224" s="346" t="s">
        <v>943</v>
      </c>
      <c r="G224" s="346" t="s">
        <v>1846</v>
      </c>
      <c r="H224" s="385"/>
      <c r="I224" s="346"/>
      <c r="J224" s="392">
        <v>1740285</v>
      </c>
      <c r="K224" s="344" t="s">
        <v>339</v>
      </c>
      <c r="L224" s="377" t="s">
        <v>2000</v>
      </c>
    </row>
    <row r="225" spans="1:12" ht="33" customHeight="1" x14ac:dyDescent="0.25">
      <c r="A225" s="375">
        <v>42227</v>
      </c>
      <c r="B225" s="367" t="s">
        <v>1998</v>
      </c>
      <c r="C225" s="367" t="s">
        <v>339</v>
      </c>
      <c r="D225" s="346">
        <v>223</v>
      </c>
      <c r="E225" s="346" t="s">
        <v>1175</v>
      </c>
      <c r="F225" s="346" t="s">
        <v>943</v>
      </c>
      <c r="G225" s="346" t="s">
        <v>1847</v>
      </c>
      <c r="H225" s="385"/>
      <c r="I225" s="346"/>
      <c r="J225" s="392">
        <v>2002050</v>
      </c>
      <c r="K225" s="344" t="s">
        <v>339</v>
      </c>
      <c r="L225" s="377" t="s">
        <v>2000</v>
      </c>
    </row>
    <row r="226" spans="1:12" ht="33" customHeight="1" x14ac:dyDescent="0.25">
      <c r="A226" s="375">
        <v>42227</v>
      </c>
      <c r="B226" s="367" t="s">
        <v>1998</v>
      </c>
      <c r="C226" s="367" t="s">
        <v>339</v>
      </c>
      <c r="D226" s="346">
        <v>224</v>
      </c>
      <c r="E226" s="346" t="s">
        <v>1175</v>
      </c>
      <c r="F226" s="346" t="s">
        <v>943</v>
      </c>
      <c r="G226" s="346" t="s">
        <v>1848</v>
      </c>
      <c r="H226" s="385"/>
      <c r="I226" s="346"/>
      <c r="J226" s="392">
        <v>630720</v>
      </c>
      <c r="K226" s="344" t="s">
        <v>339</v>
      </c>
      <c r="L226" s="377" t="s">
        <v>2000</v>
      </c>
    </row>
    <row r="227" spans="1:12" ht="33" customHeight="1" x14ac:dyDescent="0.25">
      <c r="A227" s="375">
        <v>42227</v>
      </c>
      <c r="B227" s="367" t="s">
        <v>1998</v>
      </c>
      <c r="C227" s="367" t="s">
        <v>339</v>
      </c>
      <c r="D227" s="346">
        <v>225</v>
      </c>
      <c r="E227" s="346" t="s">
        <v>1175</v>
      </c>
      <c r="F227" s="346" t="s">
        <v>943</v>
      </c>
      <c r="G227" s="346" t="s">
        <v>1110</v>
      </c>
      <c r="H227" s="385"/>
      <c r="I227" s="346"/>
      <c r="J227" s="392">
        <v>8291565</v>
      </c>
      <c r="K227" s="344" t="s">
        <v>339</v>
      </c>
      <c r="L227" s="377" t="s">
        <v>2000</v>
      </c>
    </row>
    <row r="228" spans="1:12" ht="33" customHeight="1" x14ac:dyDescent="0.25">
      <c r="A228" s="375">
        <v>42227</v>
      </c>
      <c r="B228" s="367" t="s">
        <v>1998</v>
      </c>
      <c r="C228" s="367" t="s">
        <v>339</v>
      </c>
      <c r="D228" s="346">
        <v>226</v>
      </c>
      <c r="E228" s="346" t="s">
        <v>1175</v>
      </c>
      <c r="F228" s="346" t="s">
        <v>943</v>
      </c>
      <c r="G228" s="346" t="s">
        <v>1849</v>
      </c>
      <c r="H228" s="385"/>
      <c r="I228" s="346"/>
      <c r="J228" s="392">
        <v>5000000</v>
      </c>
      <c r="K228" s="344" t="s">
        <v>339</v>
      </c>
      <c r="L228" s="377" t="s">
        <v>2000</v>
      </c>
    </row>
    <row r="229" spans="1:12" ht="33" customHeight="1" x14ac:dyDescent="0.25">
      <c r="A229" s="375">
        <v>42227</v>
      </c>
      <c r="B229" s="367" t="s">
        <v>1998</v>
      </c>
      <c r="C229" s="367" t="s">
        <v>339</v>
      </c>
      <c r="D229" s="346">
        <v>227</v>
      </c>
      <c r="E229" s="346" t="s">
        <v>1175</v>
      </c>
      <c r="F229" s="346" t="s">
        <v>943</v>
      </c>
      <c r="G229" s="346" t="s">
        <v>1850</v>
      </c>
      <c r="H229" s="385"/>
      <c r="I229" s="346"/>
      <c r="J229" s="392">
        <v>13000000</v>
      </c>
      <c r="K229" s="344" t="s">
        <v>339</v>
      </c>
      <c r="L229" s="377" t="s">
        <v>2000</v>
      </c>
    </row>
    <row r="230" spans="1:12" ht="33" customHeight="1" x14ac:dyDescent="0.25">
      <c r="A230" s="375">
        <v>42227</v>
      </c>
      <c r="B230" s="367" t="s">
        <v>1998</v>
      </c>
      <c r="C230" s="367" t="s">
        <v>339</v>
      </c>
      <c r="D230" s="346">
        <v>228</v>
      </c>
      <c r="E230" s="346" t="s">
        <v>1175</v>
      </c>
      <c r="F230" s="346" t="s">
        <v>943</v>
      </c>
      <c r="G230" s="346" t="s">
        <v>1851</v>
      </c>
      <c r="H230" s="385"/>
      <c r="I230" s="346"/>
      <c r="J230" s="392">
        <v>6000000</v>
      </c>
      <c r="K230" s="344" t="s">
        <v>339</v>
      </c>
      <c r="L230" s="377" t="s">
        <v>2000</v>
      </c>
    </row>
    <row r="231" spans="1:12" ht="33" customHeight="1" x14ac:dyDescent="0.25">
      <c r="A231" s="375">
        <v>42227</v>
      </c>
      <c r="B231" s="367" t="s">
        <v>1998</v>
      </c>
      <c r="C231" s="367" t="s">
        <v>339</v>
      </c>
      <c r="D231" s="346">
        <v>229</v>
      </c>
      <c r="E231" s="346" t="s">
        <v>1175</v>
      </c>
      <c r="F231" s="346" t="s">
        <v>943</v>
      </c>
      <c r="G231" s="346" t="s">
        <v>1852</v>
      </c>
      <c r="H231" s="385"/>
      <c r="I231" s="346"/>
      <c r="J231" s="392">
        <v>30000000</v>
      </c>
      <c r="K231" s="344" t="s">
        <v>339</v>
      </c>
      <c r="L231" s="377" t="s">
        <v>2000</v>
      </c>
    </row>
    <row r="232" spans="1:12" ht="33" customHeight="1" x14ac:dyDescent="0.25">
      <c r="A232" s="375">
        <v>42227</v>
      </c>
      <c r="B232" s="367" t="s">
        <v>1998</v>
      </c>
      <c r="C232" s="367" t="s">
        <v>339</v>
      </c>
      <c r="D232" s="346">
        <v>230</v>
      </c>
      <c r="E232" s="346" t="s">
        <v>2230</v>
      </c>
      <c r="F232" s="346" t="s">
        <v>943</v>
      </c>
      <c r="G232" s="346" t="s">
        <v>1804</v>
      </c>
      <c r="H232" s="385"/>
      <c r="I232" s="346"/>
      <c r="J232" s="392">
        <v>700000000</v>
      </c>
      <c r="K232" s="344" t="s">
        <v>339</v>
      </c>
      <c r="L232" s="377" t="s">
        <v>2000</v>
      </c>
    </row>
    <row r="233" spans="1:12" ht="33" customHeight="1" x14ac:dyDescent="0.25">
      <c r="A233" s="375">
        <v>42227</v>
      </c>
      <c r="B233" s="367" t="s">
        <v>1998</v>
      </c>
      <c r="C233" s="367" t="s">
        <v>339</v>
      </c>
      <c r="D233" s="346">
        <v>231</v>
      </c>
      <c r="E233" s="346" t="s">
        <v>366</v>
      </c>
      <c r="F233" s="346" t="s">
        <v>943</v>
      </c>
      <c r="G233" s="346" t="s">
        <v>1821</v>
      </c>
      <c r="H233" s="385"/>
      <c r="I233" s="346"/>
      <c r="J233" s="392">
        <v>450000000</v>
      </c>
      <c r="K233" s="344" t="s">
        <v>339</v>
      </c>
      <c r="L233" s="377" t="s">
        <v>2000</v>
      </c>
    </row>
    <row r="234" spans="1:12" ht="33" customHeight="1" x14ac:dyDescent="0.25">
      <c r="A234" s="375">
        <v>42227</v>
      </c>
      <c r="B234" s="367" t="s">
        <v>1998</v>
      </c>
      <c r="C234" s="367" t="s">
        <v>339</v>
      </c>
      <c r="D234" s="346">
        <v>232</v>
      </c>
      <c r="E234" s="346" t="s">
        <v>2230</v>
      </c>
      <c r="F234" s="346" t="s">
        <v>943</v>
      </c>
      <c r="G234" s="346" t="s">
        <v>1822</v>
      </c>
      <c r="H234" s="385"/>
      <c r="I234" s="346"/>
      <c r="J234" s="392">
        <v>22000000</v>
      </c>
      <c r="K234" s="344" t="s">
        <v>339</v>
      </c>
      <c r="L234" s="377" t="s">
        <v>2000</v>
      </c>
    </row>
    <row r="235" spans="1:12" ht="33" customHeight="1" x14ac:dyDescent="0.25">
      <c r="A235" s="375">
        <v>42227</v>
      </c>
      <c r="B235" s="367" t="s">
        <v>1998</v>
      </c>
      <c r="C235" s="367" t="s">
        <v>339</v>
      </c>
      <c r="D235" s="346">
        <v>233</v>
      </c>
      <c r="E235" s="346" t="s">
        <v>366</v>
      </c>
      <c r="F235" s="346" t="s">
        <v>943</v>
      </c>
      <c r="G235" s="346" t="s">
        <v>1823</v>
      </c>
      <c r="H235" s="385"/>
      <c r="I235" s="346"/>
      <c r="J235" s="392">
        <v>500000000</v>
      </c>
      <c r="K235" s="344" t="s">
        <v>339</v>
      </c>
      <c r="L235" s="377" t="s">
        <v>2000</v>
      </c>
    </row>
    <row r="236" spans="1:12" ht="33" customHeight="1" x14ac:dyDescent="0.25">
      <c r="A236" s="375">
        <v>42227</v>
      </c>
      <c r="B236" s="367" t="s">
        <v>1998</v>
      </c>
      <c r="C236" s="367" t="s">
        <v>339</v>
      </c>
      <c r="D236" s="346">
        <v>234</v>
      </c>
      <c r="E236" s="346" t="s">
        <v>366</v>
      </c>
      <c r="F236" s="346" t="s">
        <v>943</v>
      </c>
      <c r="G236" s="346" t="s">
        <v>1821</v>
      </c>
      <c r="H236" s="385"/>
      <c r="I236" s="346"/>
      <c r="J236" s="392">
        <v>600000000</v>
      </c>
      <c r="K236" s="344" t="s">
        <v>339</v>
      </c>
      <c r="L236" s="377" t="s">
        <v>2000</v>
      </c>
    </row>
    <row r="237" spans="1:12" ht="33" customHeight="1" x14ac:dyDescent="0.25">
      <c r="A237" s="375">
        <v>42227</v>
      </c>
      <c r="B237" s="367" t="s">
        <v>1998</v>
      </c>
      <c r="C237" s="367" t="s">
        <v>339</v>
      </c>
      <c r="D237" s="346">
        <v>235</v>
      </c>
      <c r="E237" s="346" t="s">
        <v>366</v>
      </c>
      <c r="F237" s="346" t="s">
        <v>943</v>
      </c>
      <c r="G237" s="346" t="s">
        <v>1822</v>
      </c>
      <c r="H237" s="385"/>
      <c r="I237" s="346"/>
      <c r="J237" s="392">
        <v>22000000</v>
      </c>
      <c r="K237" s="344" t="s">
        <v>339</v>
      </c>
      <c r="L237" s="377" t="s">
        <v>2000</v>
      </c>
    </row>
    <row r="238" spans="1:12" ht="33" customHeight="1" x14ac:dyDescent="0.25">
      <c r="A238" s="375">
        <v>42227</v>
      </c>
      <c r="B238" s="367" t="s">
        <v>1998</v>
      </c>
      <c r="C238" s="367" t="s">
        <v>339</v>
      </c>
      <c r="D238" s="346">
        <v>236</v>
      </c>
      <c r="E238" s="346" t="s">
        <v>366</v>
      </c>
      <c r="F238" s="346" t="s">
        <v>943</v>
      </c>
      <c r="G238" s="346" t="s">
        <v>1823</v>
      </c>
      <c r="H238" s="385"/>
      <c r="I238" s="346"/>
      <c r="J238" s="392">
        <v>500000000</v>
      </c>
      <c r="K238" s="344" t="s">
        <v>339</v>
      </c>
      <c r="L238" s="377" t="s">
        <v>2000</v>
      </c>
    </row>
    <row r="239" spans="1:12" ht="33" customHeight="1" x14ac:dyDescent="0.25">
      <c r="A239" s="375">
        <v>42227</v>
      </c>
      <c r="B239" s="367" t="s">
        <v>1998</v>
      </c>
      <c r="C239" s="367" t="s">
        <v>339</v>
      </c>
      <c r="D239" s="346">
        <v>237</v>
      </c>
      <c r="E239" s="346" t="s">
        <v>366</v>
      </c>
      <c r="F239" s="346" t="s">
        <v>943</v>
      </c>
      <c r="G239" s="346" t="s">
        <v>1821</v>
      </c>
      <c r="H239" s="385"/>
      <c r="I239" s="346"/>
      <c r="J239" s="392">
        <v>600000000</v>
      </c>
      <c r="K239" s="344" t="s">
        <v>339</v>
      </c>
      <c r="L239" s="377" t="s">
        <v>2000</v>
      </c>
    </row>
    <row r="240" spans="1:12" ht="33" customHeight="1" x14ac:dyDescent="0.25">
      <c r="A240" s="375">
        <v>42227</v>
      </c>
      <c r="B240" s="367" t="s">
        <v>1998</v>
      </c>
      <c r="C240" s="367" t="s">
        <v>339</v>
      </c>
      <c r="D240" s="346">
        <v>238</v>
      </c>
      <c r="E240" s="346" t="s">
        <v>366</v>
      </c>
      <c r="F240" s="346" t="s">
        <v>943</v>
      </c>
      <c r="G240" s="346" t="s">
        <v>1822</v>
      </c>
      <c r="H240" s="385"/>
      <c r="I240" s="346"/>
      <c r="J240" s="392">
        <v>22000000</v>
      </c>
      <c r="K240" s="344" t="s">
        <v>339</v>
      </c>
      <c r="L240" s="377" t="s">
        <v>2000</v>
      </c>
    </row>
    <row r="241" spans="1:12" ht="33" customHeight="1" x14ac:dyDescent="0.25">
      <c r="A241" s="375">
        <v>42227</v>
      </c>
      <c r="B241" s="367" t="s">
        <v>1998</v>
      </c>
      <c r="C241" s="367" t="s">
        <v>339</v>
      </c>
      <c r="D241" s="346">
        <v>239</v>
      </c>
      <c r="E241" s="346" t="s">
        <v>366</v>
      </c>
      <c r="F241" s="346" t="s">
        <v>943</v>
      </c>
      <c r="G241" s="346" t="s">
        <v>1823</v>
      </c>
      <c r="H241" s="385"/>
      <c r="I241" s="346"/>
      <c r="J241" s="392">
        <v>400000000</v>
      </c>
      <c r="K241" s="344" t="s">
        <v>339</v>
      </c>
      <c r="L241" s="377" t="s">
        <v>2000</v>
      </c>
    </row>
    <row r="242" spans="1:12" ht="33" customHeight="1" x14ac:dyDescent="0.25">
      <c r="A242" s="375">
        <v>42227</v>
      </c>
      <c r="B242" s="367" t="s">
        <v>1998</v>
      </c>
      <c r="C242" s="367" t="s">
        <v>339</v>
      </c>
      <c r="D242" s="346">
        <v>240</v>
      </c>
      <c r="E242" s="346" t="s">
        <v>366</v>
      </c>
      <c r="F242" s="346" t="s">
        <v>943</v>
      </c>
      <c r="G242" s="346" t="s">
        <v>1821</v>
      </c>
      <c r="H242" s="385"/>
      <c r="I242" s="346"/>
      <c r="J242" s="392">
        <v>450000000</v>
      </c>
      <c r="K242" s="344" t="s">
        <v>339</v>
      </c>
      <c r="L242" s="377" t="s">
        <v>2000</v>
      </c>
    </row>
    <row r="243" spans="1:12" ht="33" customHeight="1" x14ac:dyDescent="0.25">
      <c r="A243" s="375">
        <v>42227</v>
      </c>
      <c r="B243" s="367" t="s">
        <v>1998</v>
      </c>
      <c r="C243" s="367" t="s">
        <v>339</v>
      </c>
      <c r="D243" s="346">
        <v>241</v>
      </c>
      <c r="E243" s="346" t="s">
        <v>366</v>
      </c>
      <c r="F243" s="346" t="s">
        <v>943</v>
      </c>
      <c r="G243" s="346" t="s">
        <v>1822</v>
      </c>
      <c r="H243" s="385"/>
      <c r="I243" s="346"/>
      <c r="J243" s="392">
        <v>16500000</v>
      </c>
      <c r="K243" s="344" t="s">
        <v>339</v>
      </c>
      <c r="L243" s="377" t="s">
        <v>2000</v>
      </c>
    </row>
    <row r="244" spans="1:12" ht="33" customHeight="1" x14ac:dyDescent="0.25">
      <c r="A244" s="375">
        <v>42227</v>
      </c>
      <c r="B244" s="367" t="s">
        <v>1998</v>
      </c>
      <c r="C244" s="367" t="s">
        <v>339</v>
      </c>
      <c r="D244" s="346">
        <v>242</v>
      </c>
      <c r="E244" s="346" t="s">
        <v>366</v>
      </c>
      <c r="F244" s="346" t="s">
        <v>943</v>
      </c>
      <c r="G244" s="346" t="s">
        <v>1823</v>
      </c>
      <c r="H244" s="385"/>
      <c r="I244" s="346"/>
      <c r="J244" s="392">
        <v>400000000</v>
      </c>
      <c r="K244" s="344" t="s">
        <v>339</v>
      </c>
      <c r="L244" s="377" t="s">
        <v>2000</v>
      </c>
    </row>
    <row r="245" spans="1:12" ht="33" customHeight="1" x14ac:dyDescent="0.25">
      <c r="A245" s="375">
        <v>42227</v>
      </c>
      <c r="B245" s="367" t="s">
        <v>1998</v>
      </c>
      <c r="C245" s="367" t="s">
        <v>339</v>
      </c>
      <c r="D245" s="346">
        <v>243</v>
      </c>
      <c r="E245" s="246" t="s">
        <v>1175</v>
      </c>
      <c r="F245" s="246" t="s">
        <v>1177</v>
      </c>
      <c r="G245" s="381" t="s">
        <v>1163</v>
      </c>
      <c r="H245" s="402" t="s">
        <v>1164</v>
      </c>
      <c r="I245" s="403" t="s">
        <v>1162</v>
      </c>
      <c r="J245" s="386">
        <v>287500</v>
      </c>
      <c r="K245" s="34" t="s">
        <v>339</v>
      </c>
      <c r="L245" s="377" t="s">
        <v>2000</v>
      </c>
    </row>
    <row r="246" spans="1:12" ht="33" customHeight="1" x14ac:dyDescent="0.25">
      <c r="A246" s="375">
        <v>42227</v>
      </c>
      <c r="B246" s="367" t="s">
        <v>1998</v>
      </c>
      <c r="C246" s="367" t="s">
        <v>339</v>
      </c>
      <c r="D246" s="346">
        <v>244</v>
      </c>
      <c r="E246" s="246" t="s">
        <v>1175</v>
      </c>
      <c r="F246" s="246" t="s">
        <v>1177</v>
      </c>
      <c r="G246" s="404" t="s">
        <v>1369</v>
      </c>
      <c r="H246" s="402" t="s">
        <v>1166</v>
      </c>
      <c r="I246" s="403"/>
      <c r="J246" s="386">
        <v>632500</v>
      </c>
      <c r="K246" s="34" t="s">
        <v>339</v>
      </c>
      <c r="L246" s="377" t="s">
        <v>2000</v>
      </c>
    </row>
    <row r="247" spans="1:12" ht="33" customHeight="1" x14ac:dyDescent="0.25">
      <c r="A247" s="375">
        <v>42227</v>
      </c>
      <c r="B247" s="367" t="s">
        <v>1998</v>
      </c>
      <c r="C247" s="367" t="s">
        <v>339</v>
      </c>
      <c r="D247" s="346">
        <v>245</v>
      </c>
      <c r="E247" s="246" t="s">
        <v>1175</v>
      </c>
      <c r="F247" s="246" t="s">
        <v>1177</v>
      </c>
      <c r="G247" s="404" t="s">
        <v>1167</v>
      </c>
      <c r="H247" s="245" t="s">
        <v>1168</v>
      </c>
      <c r="I247" s="403"/>
      <c r="J247" s="386">
        <v>4600000</v>
      </c>
      <c r="K247" s="34" t="s">
        <v>339</v>
      </c>
      <c r="L247" s="377" t="s">
        <v>2000</v>
      </c>
    </row>
    <row r="248" spans="1:12" ht="33" customHeight="1" x14ac:dyDescent="0.25">
      <c r="A248" s="375">
        <v>42227</v>
      </c>
      <c r="B248" s="367" t="s">
        <v>1998</v>
      </c>
      <c r="C248" s="367" t="s">
        <v>339</v>
      </c>
      <c r="D248" s="346">
        <v>246</v>
      </c>
      <c r="E248" s="246" t="s">
        <v>1175</v>
      </c>
      <c r="F248" s="246" t="s">
        <v>1177</v>
      </c>
      <c r="G248" s="381" t="s">
        <v>1169</v>
      </c>
      <c r="H248" s="402" t="s">
        <v>1170</v>
      </c>
      <c r="I248" s="403"/>
      <c r="J248" s="386">
        <v>18802500</v>
      </c>
      <c r="K248" s="34" t="s">
        <v>339</v>
      </c>
      <c r="L248" s="377" t="s">
        <v>2000</v>
      </c>
    </row>
    <row r="249" spans="1:12" ht="33" customHeight="1" x14ac:dyDescent="0.25">
      <c r="A249" s="375">
        <v>42227</v>
      </c>
      <c r="B249" s="367" t="s">
        <v>1998</v>
      </c>
      <c r="C249" s="367" t="s">
        <v>339</v>
      </c>
      <c r="D249" s="346">
        <v>247</v>
      </c>
      <c r="E249" s="246" t="s">
        <v>1175</v>
      </c>
      <c r="F249" s="246" t="s">
        <v>1177</v>
      </c>
      <c r="G249" s="381" t="s">
        <v>1171</v>
      </c>
      <c r="H249" s="402" t="s">
        <v>1172</v>
      </c>
      <c r="I249" s="403" t="s">
        <v>1162</v>
      </c>
      <c r="J249" s="386">
        <v>2070000</v>
      </c>
      <c r="K249" s="34" t="s">
        <v>339</v>
      </c>
      <c r="L249" s="377" t="s">
        <v>2000</v>
      </c>
    </row>
    <row r="250" spans="1:12" ht="33" customHeight="1" thickBot="1" x14ac:dyDescent="0.3">
      <c r="A250" s="375">
        <v>42227</v>
      </c>
      <c r="B250" s="367" t="s">
        <v>1998</v>
      </c>
      <c r="C250" s="367" t="s">
        <v>339</v>
      </c>
      <c r="D250" s="346">
        <v>248</v>
      </c>
      <c r="E250" s="246" t="s">
        <v>1175</v>
      </c>
      <c r="F250" s="246" t="s">
        <v>1177</v>
      </c>
      <c r="G250" s="381" t="s">
        <v>1173</v>
      </c>
      <c r="H250" s="402" t="s">
        <v>1174</v>
      </c>
      <c r="I250" s="403"/>
      <c r="J250" s="386">
        <v>2587500</v>
      </c>
      <c r="K250" s="34" t="s">
        <v>339</v>
      </c>
      <c r="L250" s="377" t="s">
        <v>2000</v>
      </c>
    </row>
    <row r="251" spans="1:12" ht="33" customHeight="1" thickBot="1" x14ac:dyDescent="0.3">
      <c r="A251" s="375">
        <v>42227</v>
      </c>
      <c r="B251" s="367" t="s">
        <v>1998</v>
      </c>
      <c r="C251" s="367" t="s">
        <v>339</v>
      </c>
      <c r="D251" s="346">
        <v>249</v>
      </c>
      <c r="E251" s="246" t="s">
        <v>1175</v>
      </c>
      <c r="F251" s="246" t="s">
        <v>1177</v>
      </c>
      <c r="G251" s="381" t="s">
        <v>1178</v>
      </c>
      <c r="H251" s="402" t="s">
        <v>1179</v>
      </c>
      <c r="I251" s="405">
        <v>115325</v>
      </c>
      <c r="J251" s="525">
        <v>185350340</v>
      </c>
      <c r="K251" s="34" t="s">
        <v>339</v>
      </c>
      <c r="L251" s="377" t="s">
        <v>2000</v>
      </c>
    </row>
    <row r="252" spans="1:12" ht="33" customHeight="1" thickBot="1" x14ac:dyDescent="0.3">
      <c r="A252" s="375">
        <v>42227</v>
      </c>
      <c r="B252" s="367" t="s">
        <v>1998</v>
      </c>
      <c r="C252" s="367" t="s">
        <v>339</v>
      </c>
      <c r="D252" s="346">
        <v>250</v>
      </c>
      <c r="E252" s="246" t="s">
        <v>1175</v>
      </c>
      <c r="F252" s="246" t="s">
        <v>1177</v>
      </c>
      <c r="G252" s="381" t="s">
        <v>1181</v>
      </c>
      <c r="H252" s="402" t="s">
        <v>2263</v>
      </c>
      <c r="I252" s="405">
        <v>21660</v>
      </c>
      <c r="J252" s="525">
        <v>282121500</v>
      </c>
      <c r="K252" s="34" t="s">
        <v>339</v>
      </c>
      <c r="L252" s="377" t="s">
        <v>2000</v>
      </c>
    </row>
    <row r="253" spans="1:12" ht="33" customHeight="1" thickBot="1" x14ac:dyDescent="0.3">
      <c r="A253" s="375">
        <v>42227</v>
      </c>
      <c r="B253" s="367" t="s">
        <v>1998</v>
      </c>
      <c r="C253" s="367" t="s">
        <v>339</v>
      </c>
      <c r="D253" s="346">
        <v>251</v>
      </c>
      <c r="E253" s="246" t="s">
        <v>1175</v>
      </c>
      <c r="F253" s="246" t="s">
        <v>1177</v>
      </c>
      <c r="G253" s="381" t="s">
        <v>1184</v>
      </c>
      <c r="H253" s="406" t="s">
        <v>1185</v>
      </c>
      <c r="I253" s="526">
        <v>18365</v>
      </c>
      <c r="J253" s="525">
        <v>267118925</v>
      </c>
      <c r="K253" s="34" t="s">
        <v>339</v>
      </c>
      <c r="L253" s="377" t="s">
        <v>2000</v>
      </c>
    </row>
    <row r="254" spans="1:12" ht="33" customHeight="1" thickBot="1" x14ac:dyDescent="0.3">
      <c r="A254" s="375">
        <v>42227</v>
      </c>
      <c r="B254" s="367" t="s">
        <v>1998</v>
      </c>
      <c r="C254" s="367" t="s">
        <v>339</v>
      </c>
      <c r="D254" s="346">
        <v>252</v>
      </c>
      <c r="E254" s="246" t="s">
        <v>1175</v>
      </c>
      <c r="F254" s="246" t="s">
        <v>1177</v>
      </c>
      <c r="G254" s="381" t="s">
        <v>1186</v>
      </c>
      <c r="H254" s="527" t="s">
        <v>2264</v>
      </c>
      <c r="I254" s="526">
        <v>5300</v>
      </c>
      <c r="J254" s="525">
        <v>186666000</v>
      </c>
      <c r="K254" s="34" t="s">
        <v>339</v>
      </c>
      <c r="L254" s="377" t="s">
        <v>2000</v>
      </c>
    </row>
    <row r="255" spans="1:12" ht="33" customHeight="1" thickBot="1" x14ac:dyDescent="0.3">
      <c r="A255" s="375">
        <v>42227</v>
      </c>
      <c r="B255" s="367" t="s">
        <v>1998</v>
      </c>
      <c r="C255" s="367" t="s">
        <v>339</v>
      </c>
      <c r="D255" s="346">
        <v>253</v>
      </c>
      <c r="E255" s="246" t="s">
        <v>1175</v>
      </c>
      <c r="F255" s="246" t="s">
        <v>1177</v>
      </c>
      <c r="G255" s="381" t="s">
        <v>1188</v>
      </c>
      <c r="H255" s="402" t="s">
        <v>2265</v>
      </c>
      <c r="I255" s="526">
        <v>6360</v>
      </c>
      <c r="J255" s="525">
        <v>88912800</v>
      </c>
      <c r="K255" s="34" t="s">
        <v>339</v>
      </c>
      <c r="L255" s="377" t="s">
        <v>2000</v>
      </c>
    </row>
    <row r="256" spans="1:12" ht="33" customHeight="1" x14ac:dyDescent="0.25">
      <c r="A256" s="375">
        <v>42227</v>
      </c>
      <c r="B256" s="367" t="s">
        <v>1995</v>
      </c>
      <c r="C256" s="367" t="s">
        <v>339</v>
      </c>
      <c r="D256" s="346">
        <v>254</v>
      </c>
      <c r="E256" s="246" t="s">
        <v>1175</v>
      </c>
      <c r="F256" s="246" t="s">
        <v>1177</v>
      </c>
      <c r="G256" s="381" t="s">
        <v>1160</v>
      </c>
      <c r="H256" s="406"/>
      <c r="I256" s="403" t="s">
        <v>1162</v>
      </c>
      <c r="J256" s="386">
        <v>172500</v>
      </c>
      <c r="K256" s="34" t="s">
        <v>339</v>
      </c>
      <c r="L256" s="377" t="s">
        <v>2057</v>
      </c>
    </row>
    <row r="257" spans="1:13" ht="33" customHeight="1" x14ac:dyDescent="0.25">
      <c r="A257" s="375">
        <v>42227</v>
      </c>
      <c r="B257" s="367" t="s">
        <v>1995</v>
      </c>
      <c r="C257" s="367" t="s">
        <v>1999</v>
      </c>
      <c r="D257" s="346">
        <v>255</v>
      </c>
      <c r="E257" s="246" t="s">
        <v>852</v>
      </c>
      <c r="F257" s="246" t="s">
        <v>14</v>
      </c>
      <c r="G257" s="246" t="s">
        <v>858</v>
      </c>
      <c r="H257" s="245" t="s">
        <v>859</v>
      </c>
      <c r="I257" s="246" t="s">
        <v>123</v>
      </c>
      <c r="J257" s="376" t="s">
        <v>76</v>
      </c>
      <c r="K257" s="34" t="s">
        <v>344</v>
      </c>
      <c r="L257" s="377" t="s">
        <v>2057</v>
      </c>
    </row>
    <row r="258" spans="1:13" ht="33" customHeight="1" x14ac:dyDescent="0.25">
      <c r="A258" s="375">
        <v>42227</v>
      </c>
      <c r="B258" s="367" t="s">
        <v>1995</v>
      </c>
      <c r="C258" s="367" t="s">
        <v>1999</v>
      </c>
      <c r="D258" s="346">
        <v>256</v>
      </c>
      <c r="E258" s="246" t="s">
        <v>852</v>
      </c>
      <c r="F258" s="246" t="s">
        <v>14</v>
      </c>
      <c r="G258" s="246" t="s">
        <v>860</v>
      </c>
      <c r="H258" s="245" t="s">
        <v>861</v>
      </c>
      <c r="I258" s="246" t="s">
        <v>123</v>
      </c>
      <c r="J258" s="376" t="s">
        <v>76</v>
      </c>
      <c r="K258" s="34" t="s">
        <v>344</v>
      </c>
      <c r="L258" s="377" t="s">
        <v>2057</v>
      </c>
    </row>
    <row r="259" spans="1:13" ht="33" customHeight="1" x14ac:dyDescent="0.25">
      <c r="A259" s="375">
        <v>42227</v>
      </c>
      <c r="B259" s="367" t="s">
        <v>1995</v>
      </c>
      <c r="C259" s="367" t="s">
        <v>1999</v>
      </c>
      <c r="D259" s="346">
        <v>257</v>
      </c>
      <c r="E259" s="246" t="s">
        <v>852</v>
      </c>
      <c r="F259" s="246" t="s">
        <v>14</v>
      </c>
      <c r="G259" s="246" t="s">
        <v>864</v>
      </c>
      <c r="H259" s="245" t="s">
        <v>865</v>
      </c>
      <c r="I259" s="246" t="s">
        <v>123</v>
      </c>
      <c r="J259" s="376" t="s">
        <v>76</v>
      </c>
      <c r="K259" s="34" t="s">
        <v>344</v>
      </c>
      <c r="L259" s="377" t="s">
        <v>2057</v>
      </c>
      <c r="M259" s="13"/>
    </row>
    <row r="260" spans="1:13" ht="33" customHeight="1" x14ac:dyDescent="0.25">
      <c r="A260" s="375">
        <v>42227</v>
      </c>
      <c r="B260" s="367" t="s">
        <v>1995</v>
      </c>
      <c r="C260" s="367" t="s">
        <v>1999</v>
      </c>
      <c r="D260" s="346">
        <v>258</v>
      </c>
      <c r="E260" s="246" t="s">
        <v>852</v>
      </c>
      <c r="F260" s="246" t="s">
        <v>14</v>
      </c>
      <c r="G260" s="246" t="s">
        <v>866</v>
      </c>
      <c r="H260" s="245" t="s">
        <v>867</v>
      </c>
      <c r="I260" s="246" t="s">
        <v>123</v>
      </c>
      <c r="J260" s="376" t="s">
        <v>76</v>
      </c>
      <c r="K260" s="34" t="s">
        <v>344</v>
      </c>
      <c r="L260" s="377" t="s">
        <v>2057</v>
      </c>
    </row>
    <row r="261" spans="1:13" ht="33" customHeight="1" x14ac:dyDescent="0.25">
      <c r="A261" s="375">
        <v>42227</v>
      </c>
      <c r="B261" s="367" t="s">
        <v>1995</v>
      </c>
      <c r="C261" s="367" t="s">
        <v>339</v>
      </c>
      <c r="D261" s="346">
        <v>259</v>
      </c>
      <c r="E261" s="246" t="s">
        <v>366</v>
      </c>
      <c r="F261" s="246" t="s">
        <v>14</v>
      </c>
      <c r="G261" s="246" t="s">
        <v>392</v>
      </c>
      <c r="H261" s="245" t="s">
        <v>393</v>
      </c>
      <c r="I261" s="246">
        <v>5183</v>
      </c>
      <c r="J261" s="376">
        <v>13139027.281398272</v>
      </c>
      <c r="K261" s="34" t="s">
        <v>339</v>
      </c>
      <c r="L261" s="377" t="s">
        <v>2057</v>
      </c>
    </row>
    <row r="262" spans="1:13" ht="33" customHeight="1" x14ac:dyDescent="0.25">
      <c r="A262" s="375">
        <v>42227</v>
      </c>
      <c r="B262" s="367" t="s">
        <v>1995</v>
      </c>
      <c r="C262" s="367" t="s">
        <v>339</v>
      </c>
      <c r="D262" s="346">
        <v>260</v>
      </c>
      <c r="E262" s="246" t="s">
        <v>366</v>
      </c>
      <c r="F262" s="246" t="s">
        <v>14</v>
      </c>
      <c r="G262" s="246" t="s">
        <v>178</v>
      </c>
      <c r="H262" s="245" t="s">
        <v>395</v>
      </c>
      <c r="I262" s="246">
        <v>2222</v>
      </c>
      <c r="J262" s="376">
        <v>23924529.692273214</v>
      </c>
      <c r="K262" s="34" t="s">
        <v>339</v>
      </c>
      <c r="L262" s="377" t="s">
        <v>2057</v>
      </c>
    </row>
    <row r="263" spans="1:13" ht="33" customHeight="1" x14ac:dyDescent="0.25">
      <c r="A263" s="375">
        <v>42227</v>
      </c>
      <c r="B263" s="367" t="s">
        <v>1995</v>
      </c>
      <c r="C263" s="367" t="s">
        <v>339</v>
      </c>
      <c r="D263" s="346">
        <v>261</v>
      </c>
      <c r="E263" s="246" t="s">
        <v>366</v>
      </c>
      <c r="F263" s="246" t="s">
        <v>14</v>
      </c>
      <c r="G263" s="246" t="s">
        <v>396</v>
      </c>
      <c r="H263" s="245" t="s">
        <v>397</v>
      </c>
      <c r="I263" s="246">
        <v>6464</v>
      </c>
      <c r="J263" s="376">
        <v>17453922.557129167</v>
      </c>
      <c r="K263" s="34" t="s">
        <v>339</v>
      </c>
      <c r="L263" s="377" t="s">
        <v>2057</v>
      </c>
    </row>
    <row r="264" spans="1:13" ht="33" customHeight="1" x14ac:dyDescent="0.25">
      <c r="A264" s="375">
        <v>42227</v>
      </c>
      <c r="B264" s="367" t="s">
        <v>1995</v>
      </c>
      <c r="C264" s="367" t="s">
        <v>339</v>
      </c>
      <c r="D264" s="346">
        <v>262</v>
      </c>
      <c r="E264" s="246" t="s">
        <v>366</v>
      </c>
      <c r="F264" s="246" t="s">
        <v>14</v>
      </c>
      <c r="G264" s="246" t="s">
        <v>398</v>
      </c>
      <c r="H264" s="245" t="s">
        <v>399</v>
      </c>
      <c r="I264" s="246">
        <v>1711</v>
      </c>
      <c r="J264" s="376">
        <v>11527623.609604552</v>
      </c>
      <c r="K264" s="34" t="s">
        <v>339</v>
      </c>
      <c r="L264" s="377" t="s">
        <v>2057</v>
      </c>
    </row>
    <row r="265" spans="1:13" ht="33" customHeight="1" x14ac:dyDescent="0.25">
      <c r="A265" s="375">
        <v>42227</v>
      </c>
      <c r="B265" s="367" t="s">
        <v>1995</v>
      </c>
      <c r="C265" s="367" t="s">
        <v>339</v>
      </c>
      <c r="D265" s="346">
        <v>263</v>
      </c>
      <c r="E265" s="246" t="s">
        <v>366</v>
      </c>
      <c r="F265" s="246" t="s">
        <v>14</v>
      </c>
      <c r="G265" s="246" t="s">
        <v>400</v>
      </c>
      <c r="H265" s="245" t="s">
        <v>401</v>
      </c>
      <c r="I265" s="246">
        <v>5717</v>
      </c>
      <c r="J265" s="376">
        <v>4018542.9979940788</v>
      </c>
      <c r="K265" s="34" t="s">
        <v>339</v>
      </c>
      <c r="L265" s="377" t="s">
        <v>2057</v>
      </c>
    </row>
    <row r="266" spans="1:13" ht="33" customHeight="1" x14ac:dyDescent="0.25">
      <c r="A266" s="375">
        <v>42227</v>
      </c>
      <c r="B266" s="367" t="s">
        <v>1995</v>
      </c>
      <c r="C266" s="367" t="s">
        <v>339</v>
      </c>
      <c r="D266" s="346">
        <v>264</v>
      </c>
      <c r="E266" s="246" t="s">
        <v>366</v>
      </c>
      <c r="F266" s="246" t="s">
        <v>14</v>
      </c>
      <c r="G266" s="246" t="s">
        <v>403</v>
      </c>
      <c r="H266" s="245" t="s">
        <v>404</v>
      </c>
      <c r="I266" s="246">
        <v>22891</v>
      </c>
      <c r="J266" s="376">
        <v>22776649.585240878</v>
      </c>
      <c r="K266" s="34" t="s">
        <v>339</v>
      </c>
      <c r="L266" s="377" t="s">
        <v>2057</v>
      </c>
    </row>
    <row r="267" spans="1:13" ht="33" customHeight="1" x14ac:dyDescent="0.25">
      <c r="A267" s="375">
        <v>42227</v>
      </c>
      <c r="B267" s="344" t="s">
        <v>1997</v>
      </c>
      <c r="C267" s="367" t="s">
        <v>1999</v>
      </c>
      <c r="D267" s="346">
        <v>265</v>
      </c>
      <c r="E267" s="246" t="s">
        <v>366</v>
      </c>
      <c r="F267" s="246" t="s">
        <v>14</v>
      </c>
      <c r="G267" s="246" t="s">
        <v>385</v>
      </c>
      <c r="H267" s="245" t="s">
        <v>368</v>
      </c>
      <c r="I267" s="246">
        <v>1503000</v>
      </c>
      <c r="J267" s="376">
        <v>1169000000</v>
      </c>
      <c r="K267" s="34" t="s">
        <v>344</v>
      </c>
      <c r="L267" s="377" t="s">
        <v>2060</v>
      </c>
    </row>
    <row r="268" spans="1:13" ht="33" customHeight="1" x14ac:dyDescent="0.25">
      <c r="A268" s="375">
        <v>42227</v>
      </c>
      <c r="B268" s="344" t="s">
        <v>1997</v>
      </c>
      <c r="C268" s="367" t="s">
        <v>1999</v>
      </c>
      <c r="D268" s="346">
        <v>266</v>
      </c>
      <c r="E268" s="246" t="s">
        <v>366</v>
      </c>
      <c r="F268" s="246" t="s">
        <v>14</v>
      </c>
      <c r="G268" s="246" t="s">
        <v>386</v>
      </c>
      <c r="H268" s="245" t="s">
        <v>368</v>
      </c>
      <c r="I268" s="246">
        <v>751500</v>
      </c>
      <c r="J268" s="376">
        <v>918500000</v>
      </c>
      <c r="K268" s="34" t="s">
        <v>344</v>
      </c>
      <c r="L268" s="377" t="s">
        <v>2060</v>
      </c>
    </row>
    <row r="269" spans="1:13" ht="33" customHeight="1" x14ac:dyDescent="0.25">
      <c r="A269" s="375">
        <v>42227</v>
      </c>
      <c r="B269" s="344" t="s">
        <v>1997</v>
      </c>
      <c r="C269" s="367" t="s">
        <v>1999</v>
      </c>
      <c r="D269" s="346">
        <v>267</v>
      </c>
      <c r="E269" s="246" t="s">
        <v>366</v>
      </c>
      <c r="F269" s="246" t="s">
        <v>14</v>
      </c>
      <c r="G269" s="246" t="s">
        <v>387</v>
      </c>
      <c r="H269" s="245" t="s">
        <v>368</v>
      </c>
      <c r="I269" s="246">
        <v>334000</v>
      </c>
      <c r="J269" s="376">
        <v>835000000</v>
      </c>
      <c r="K269" s="34" t="s">
        <v>344</v>
      </c>
      <c r="L269" s="377" t="s">
        <v>2060</v>
      </c>
    </row>
    <row r="270" spans="1:13" ht="33" customHeight="1" x14ac:dyDescent="0.25">
      <c r="A270" s="375">
        <v>42227</v>
      </c>
      <c r="B270" s="344" t="s">
        <v>1997</v>
      </c>
      <c r="C270" s="367" t="s">
        <v>1999</v>
      </c>
      <c r="D270" s="346">
        <v>268</v>
      </c>
      <c r="E270" s="246" t="s">
        <v>366</v>
      </c>
      <c r="F270" s="246" t="s">
        <v>14</v>
      </c>
      <c r="G270" s="246" t="s">
        <v>388</v>
      </c>
      <c r="H270" s="245" t="s">
        <v>368</v>
      </c>
      <c r="I270" s="246">
        <v>334000</v>
      </c>
      <c r="J270" s="376">
        <v>501000000</v>
      </c>
      <c r="K270" s="34" t="s">
        <v>344</v>
      </c>
      <c r="L270" s="377" t="s">
        <v>2060</v>
      </c>
    </row>
    <row r="271" spans="1:13" ht="33" customHeight="1" x14ac:dyDescent="0.25">
      <c r="A271" s="375">
        <v>42227</v>
      </c>
      <c r="B271" s="344" t="s">
        <v>1997</v>
      </c>
      <c r="C271" s="367" t="s">
        <v>1999</v>
      </c>
      <c r="D271" s="346">
        <v>269</v>
      </c>
      <c r="E271" s="246" t="s">
        <v>366</v>
      </c>
      <c r="F271" s="246" t="s">
        <v>14</v>
      </c>
      <c r="G271" s="246" t="s">
        <v>370</v>
      </c>
      <c r="H271" s="245" t="s">
        <v>368</v>
      </c>
      <c r="I271" s="246">
        <v>208750</v>
      </c>
      <c r="J271" s="376">
        <v>208750000</v>
      </c>
      <c r="K271" s="34" t="s">
        <v>344</v>
      </c>
      <c r="L271" s="377" t="s">
        <v>2060</v>
      </c>
    </row>
    <row r="272" spans="1:13" ht="33" customHeight="1" x14ac:dyDescent="0.25">
      <c r="A272" s="375">
        <v>42227</v>
      </c>
      <c r="B272" s="344" t="s">
        <v>1997</v>
      </c>
      <c r="C272" s="367" t="s">
        <v>1999</v>
      </c>
      <c r="D272" s="346">
        <v>270</v>
      </c>
      <c r="E272" s="246" t="s">
        <v>366</v>
      </c>
      <c r="F272" s="246" t="s">
        <v>14</v>
      </c>
      <c r="G272" s="246" t="s">
        <v>371</v>
      </c>
      <c r="H272" s="245" t="s">
        <v>368</v>
      </c>
      <c r="I272" s="246">
        <v>417500000</v>
      </c>
      <c r="J272" s="376">
        <v>918500000</v>
      </c>
      <c r="K272" s="34" t="s">
        <v>344</v>
      </c>
      <c r="L272" s="377" t="s">
        <v>2060</v>
      </c>
    </row>
    <row r="273" spans="1:12" ht="33" customHeight="1" x14ac:dyDescent="0.25">
      <c r="A273" s="375">
        <v>42227</v>
      </c>
      <c r="B273" s="344" t="s">
        <v>1997</v>
      </c>
      <c r="C273" s="367" t="s">
        <v>1999</v>
      </c>
      <c r="D273" s="346">
        <v>271</v>
      </c>
      <c r="E273" s="246" t="s">
        <v>366</v>
      </c>
      <c r="F273" s="246" t="s">
        <v>14</v>
      </c>
      <c r="G273" s="246" t="s">
        <v>373</v>
      </c>
      <c r="H273" s="245" t="s">
        <v>368</v>
      </c>
      <c r="I273" s="246">
        <v>1870400.0000000002</v>
      </c>
      <c r="J273" s="376">
        <v>5678000000</v>
      </c>
      <c r="K273" s="34" t="s">
        <v>344</v>
      </c>
      <c r="L273" s="377" t="s">
        <v>2060</v>
      </c>
    </row>
    <row r="274" spans="1:12" ht="33" customHeight="1" x14ac:dyDescent="0.25">
      <c r="A274" s="375">
        <v>42227</v>
      </c>
      <c r="B274" s="344" t="s">
        <v>1997</v>
      </c>
      <c r="C274" s="367" t="s">
        <v>1999</v>
      </c>
      <c r="D274" s="346">
        <v>272</v>
      </c>
      <c r="E274" s="246" t="s">
        <v>366</v>
      </c>
      <c r="F274" s="246" t="s">
        <v>14</v>
      </c>
      <c r="G274" s="246" t="s">
        <v>389</v>
      </c>
      <c r="H274" s="245" t="s">
        <v>368</v>
      </c>
      <c r="I274" s="246">
        <v>626250</v>
      </c>
      <c r="J274" s="376">
        <v>1878750000</v>
      </c>
      <c r="K274" s="34" t="s">
        <v>344</v>
      </c>
      <c r="L274" s="377" t="s">
        <v>2060</v>
      </c>
    </row>
    <row r="275" spans="1:12" ht="33" customHeight="1" x14ac:dyDescent="0.25">
      <c r="A275" s="375">
        <v>42227</v>
      </c>
      <c r="B275" s="344" t="s">
        <v>1997</v>
      </c>
      <c r="C275" s="367" t="s">
        <v>1999</v>
      </c>
      <c r="D275" s="346">
        <v>273</v>
      </c>
      <c r="E275" s="246" t="s">
        <v>366</v>
      </c>
      <c r="F275" s="246" t="s">
        <v>14</v>
      </c>
      <c r="G275" s="246" t="s">
        <v>374</v>
      </c>
      <c r="H275" s="245" t="s">
        <v>368</v>
      </c>
      <c r="I275" s="246">
        <v>3340000</v>
      </c>
      <c r="J275" s="376">
        <v>2505000000</v>
      </c>
      <c r="K275" s="34" t="s">
        <v>344</v>
      </c>
      <c r="L275" s="377" t="s">
        <v>2060</v>
      </c>
    </row>
    <row r="276" spans="1:12" ht="33" customHeight="1" x14ac:dyDescent="0.25">
      <c r="A276" s="375">
        <v>42227</v>
      </c>
      <c r="B276" s="344" t="s">
        <v>1997</v>
      </c>
      <c r="C276" s="367" t="s">
        <v>1999</v>
      </c>
      <c r="D276" s="346">
        <v>274</v>
      </c>
      <c r="E276" s="246" t="s">
        <v>366</v>
      </c>
      <c r="F276" s="246" t="s">
        <v>14</v>
      </c>
      <c r="G276" s="246" t="s">
        <v>376</v>
      </c>
      <c r="H276" s="245" t="s">
        <v>377</v>
      </c>
      <c r="I276" s="246">
        <v>835000</v>
      </c>
      <c r="J276" s="376">
        <v>174932500</v>
      </c>
      <c r="K276" s="34" t="s">
        <v>344</v>
      </c>
      <c r="L276" s="377" t="s">
        <v>2060</v>
      </c>
    </row>
    <row r="277" spans="1:12" ht="33" customHeight="1" x14ac:dyDescent="0.25">
      <c r="A277" s="375">
        <v>42227</v>
      </c>
      <c r="B277" s="344" t="s">
        <v>1997</v>
      </c>
      <c r="C277" s="367" t="s">
        <v>1999</v>
      </c>
      <c r="D277" s="346">
        <v>275</v>
      </c>
      <c r="E277" s="246" t="s">
        <v>366</v>
      </c>
      <c r="F277" s="246" t="s">
        <v>14</v>
      </c>
      <c r="G277" s="246" t="s">
        <v>378</v>
      </c>
      <c r="H277" s="245" t="s">
        <v>377</v>
      </c>
      <c r="I277" s="246">
        <v>835000</v>
      </c>
      <c r="J277" s="376">
        <v>35445750</v>
      </c>
      <c r="K277" s="34" t="s">
        <v>344</v>
      </c>
      <c r="L277" s="377" t="s">
        <v>2060</v>
      </c>
    </row>
    <row r="278" spans="1:12" ht="33" customHeight="1" x14ac:dyDescent="0.25">
      <c r="A278" s="375">
        <v>42227</v>
      </c>
      <c r="B278" s="344" t="s">
        <v>1997</v>
      </c>
      <c r="C278" s="367" t="s">
        <v>1999</v>
      </c>
      <c r="D278" s="346">
        <v>276</v>
      </c>
      <c r="E278" s="246" t="s">
        <v>366</v>
      </c>
      <c r="F278" s="246" t="s">
        <v>14</v>
      </c>
      <c r="G278" s="246" t="s">
        <v>379</v>
      </c>
      <c r="H278" s="245" t="s">
        <v>377</v>
      </c>
      <c r="I278" s="246">
        <v>835000</v>
      </c>
      <c r="J278" s="376">
        <v>283900000</v>
      </c>
      <c r="K278" s="34" t="s">
        <v>344</v>
      </c>
      <c r="L278" s="377" t="s">
        <v>2060</v>
      </c>
    </row>
    <row r="279" spans="1:12" ht="33" customHeight="1" x14ac:dyDescent="0.25">
      <c r="A279" s="375">
        <v>42227</v>
      </c>
      <c r="B279" s="344" t="s">
        <v>1997</v>
      </c>
      <c r="C279" s="367" t="s">
        <v>1999</v>
      </c>
      <c r="D279" s="346">
        <v>277</v>
      </c>
      <c r="E279" s="246" t="s">
        <v>366</v>
      </c>
      <c r="F279" s="246" t="s">
        <v>14</v>
      </c>
      <c r="G279" s="246" t="s">
        <v>380</v>
      </c>
      <c r="H279" s="245" t="s">
        <v>377</v>
      </c>
      <c r="I279" s="246">
        <v>835000</v>
      </c>
      <c r="J279" s="376">
        <v>47929000.000000007</v>
      </c>
      <c r="K279" s="34" t="s">
        <v>344</v>
      </c>
      <c r="L279" s="377" t="s">
        <v>2060</v>
      </c>
    </row>
    <row r="280" spans="1:12" ht="33" customHeight="1" x14ac:dyDescent="0.25">
      <c r="A280" s="375">
        <v>42227</v>
      </c>
      <c r="B280" s="344" t="s">
        <v>1997</v>
      </c>
      <c r="C280" s="367" t="s">
        <v>1999</v>
      </c>
      <c r="D280" s="346">
        <v>278</v>
      </c>
      <c r="E280" s="246" t="s">
        <v>366</v>
      </c>
      <c r="F280" s="246" t="s">
        <v>14</v>
      </c>
      <c r="G280" s="246" t="s">
        <v>381</v>
      </c>
      <c r="H280" s="245" t="s">
        <v>377</v>
      </c>
      <c r="I280" s="246">
        <v>835000</v>
      </c>
      <c r="J280" s="376">
        <v>116900000</v>
      </c>
      <c r="K280" s="34" t="s">
        <v>344</v>
      </c>
      <c r="L280" s="377" t="s">
        <v>2060</v>
      </c>
    </row>
    <row r="281" spans="1:12" ht="33" customHeight="1" x14ac:dyDescent="0.25">
      <c r="A281" s="375">
        <v>42227</v>
      </c>
      <c r="B281" s="344" t="s">
        <v>1997</v>
      </c>
      <c r="C281" s="367" t="s">
        <v>1999</v>
      </c>
      <c r="D281" s="346">
        <v>279</v>
      </c>
      <c r="E281" s="246" t="s">
        <v>366</v>
      </c>
      <c r="F281" s="246" t="s">
        <v>14</v>
      </c>
      <c r="G281" s="246" t="s">
        <v>390</v>
      </c>
      <c r="H281" s="245" t="s">
        <v>377</v>
      </c>
      <c r="I281" s="246">
        <v>835000</v>
      </c>
      <c r="J281" s="376">
        <v>562372500</v>
      </c>
      <c r="K281" s="34" t="s">
        <v>344</v>
      </c>
      <c r="L281" s="377" t="s">
        <v>2060</v>
      </c>
    </row>
    <row r="282" spans="1:12" ht="33" customHeight="1" x14ac:dyDescent="0.25">
      <c r="A282" s="375">
        <v>42227</v>
      </c>
      <c r="B282" s="344" t="s">
        <v>1997</v>
      </c>
      <c r="C282" s="367" t="s">
        <v>1999</v>
      </c>
      <c r="D282" s="346">
        <v>280</v>
      </c>
      <c r="E282" s="246" t="s">
        <v>366</v>
      </c>
      <c r="F282" s="246" t="s">
        <v>14</v>
      </c>
      <c r="G282" s="246" t="s">
        <v>391</v>
      </c>
      <c r="H282" s="245" t="s">
        <v>377</v>
      </c>
      <c r="I282" s="246">
        <v>835000</v>
      </c>
      <c r="J282" s="376">
        <v>270540000</v>
      </c>
      <c r="K282" s="34" t="s">
        <v>344</v>
      </c>
      <c r="L282" s="377" t="s">
        <v>2060</v>
      </c>
    </row>
    <row r="283" spans="1:12" ht="33" customHeight="1" x14ac:dyDescent="0.25">
      <c r="A283" s="375">
        <v>42227</v>
      </c>
      <c r="B283" s="344" t="s">
        <v>1997</v>
      </c>
      <c r="C283" s="367" t="s">
        <v>1999</v>
      </c>
      <c r="D283" s="346">
        <v>281</v>
      </c>
      <c r="E283" s="246" t="s">
        <v>366</v>
      </c>
      <c r="F283" s="246" t="s">
        <v>14</v>
      </c>
      <c r="G283" s="246" t="s">
        <v>382</v>
      </c>
      <c r="H283" s="245" t="s">
        <v>377</v>
      </c>
      <c r="I283" s="246">
        <v>835000</v>
      </c>
      <c r="J283" s="376">
        <v>501000000</v>
      </c>
      <c r="K283" s="34" t="s">
        <v>344</v>
      </c>
      <c r="L283" s="377" t="s">
        <v>2060</v>
      </c>
    </row>
    <row r="284" spans="1:12" ht="33" customHeight="1" x14ac:dyDescent="0.25">
      <c r="A284" s="375">
        <v>42227</v>
      </c>
      <c r="B284" s="344" t="s">
        <v>1997</v>
      </c>
      <c r="C284" s="367" t="s">
        <v>1999</v>
      </c>
      <c r="D284" s="346">
        <v>282</v>
      </c>
      <c r="E284" s="246" t="s">
        <v>366</v>
      </c>
      <c r="F284" s="246" t="s">
        <v>14</v>
      </c>
      <c r="G284" s="246" t="s">
        <v>383</v>
      </c>
      <c r="H284" s="245" t="s">
        <v>377</v>
      </c>
      <c r="I284" s="246">
        <v>835000</v>
      </c>
      <c r="J284" s="376">
        <v>146960000</v>
      </c>
      <c r="K284" s="34" t="s">
        <v>344</v>
      </c>
      <c r="L284" s="377" t="s">
        <v>2060</v>
      </c>
    </row>
    <row r="285" spans="1:12" ht="33" customHeight="1" x14ac:dyDescent="0.25">
      <c r="A285" s="375">
        <v>42227</v>
      </c>
      <c r="B285" s="344" t="s">
        <v>1997</v>
      </c>
      <c r="C285" s="367" t="s">
        <v>1999</v>
      </c>
      <c r="D285" s="346">
        <v>283</v>
      </c>
      <c r="E285" s="246" t="s">
        <v>366</v>
      </c>
      <c r="F285" s="246" t="s">
        <v>14</v>
      </c>
      <c r="G285" s="246" t="s">
        <v>384</v>
      </c>
      <c r="H285" s="245" t="s">
        <v>377</v>
      </c>
      <c r="I285" s="246">
        <v>835000</v>
      </c>
      <c r="J285" s="376">
        <v>320640000</v>
      </c>
      <c r="K285" s="34" t="s">
        <v>344</v>
      </c>
      <c r="L285" s="377" t="s">
        <v>2060</v>
      </c>
    </row>
    <row r="286" spans="1:12" ht="33" customHeight="1" x14ac:dyDescent="0.25">
      <c r="A286" s="375">
        <v>42227</v>
      </c>
      <c r="B286" s="367" t="s">
        <v>1995</v>
      </c>
      <c r="C286" s="367" t="s">
        <v>339</v>
      </c>
      <c r="D286" s="346">
        <v>284</v>
      </c>
      <c r="E286" s="246" t="s">
        <v>406</v>
      </c>
      <c r="F286" s="246" t="s">
        <v>14</v>
      </c>
      <c r="G286" s="246" t="s">
        <v>407</v>
      </c>
      <c r="H286" s="245" t="s">
        <v>412</v>
      </c>
      <c r="I286" s="246">
        <v>13600</v>
      </c>
      <c r="J286" s="376">
        <v>5916000</v>
      </c>
      <c r="K286" s="34" t="s">
        <v>339</v>
      </c>
      <c r="L286" s="377" t="s">
        <v>2057</v>
      </c>
    </row>
    <row r="287" spans="1:12" ht="33" customHeight="1" x14ac:dyDescent="0.25">
      <c r="A287" s="375">
        <v>42227</v>
      </c>
      <c r="B287" s="367" t="s">
        <v>1995</v>
      </c>
      <c r="C287" s="367" t="s">
        <v>339</v>
      </c>
      <c r="D287" s="346">
        <v>285</v>
      </c>
      <c r="E287" s="404" t="s">
        <v>406</v>
      </c>
      <c r="F287" s="404" t="s">
        <v>14</v>
      </c>
      <c r="G287" s="404" t="s">
        <v>409</v>
      </c>
      <c r="H287" s="407" t="s">
        <v>410</v>
      </c>
      <c r="I287" s="404">
        <v>13600</v>
      </c>
      <c r="J287" s="408">
        <v>13600000</v>
      </c>
      <c r="K287" s="409" t="s">
        <v>339</v>
      </c>
      <c r="L287" s="377" t="s">
        <v>2057</v>
      </c>
    </row>
    <row r="288" spans="1:12" ht="33" customHeight="1" x14ac:dyDescent="0.25">
      <c r="A288" s="375">
        <v>42227</v>
      </c>
      <c r="B288" s="367" t="s">
        <v>1995</v>
      </c>
      <c r="C288" s="367" t="s">
        <v>339</v>
      </c>
      <c r="D288" s="346">
        <v>286</v>
      </c>
      <c r="E288" s="246" t="s">
        <v>406</v>
      </c>
      <c r="F288" s="246" t="s">
        <v>14</v>
      </c>
      <c r="G288" s="246" t="s">
        <v>411</v>
      </c>
      <c r="H288" s="245" t="s">
        <v>413</v>
      </c>
      <c r="I288" s="246">
        <v>20</v>
      </c>
      <c r="J288" s="376">
        <v>1000000</v>
      </c>
      <c r="K288" s="34" t="s">
        <v>339</v>
      </c>
      <c r="L288" s="377" t="s">
        <v>2057</v>
      </c>
    </row>
    <row r="289" spans="1:12" ht="33" customHeight="1" x14ac:dyDescent="0.25">
      <c r="A289" s="375">
        <v>42227</v>
      </c>
      <c r="B289" s="367" t="s">
        <v>1994</v>
      </c>
      <c r="C289" s="367" t="s">
        <v>339</v>
      </c>
      <c r="D289" s="346">
        <v>287</v>
      </c>
      <c r="E289" s="246" t="s">
        <v>406</v>
      </c>
      <c r="F289" s="246" t="s">
        <v>14</v>
      </c>
      <c r="G289" s="246" t="s">
        <v>414</v>
      </c>
      <c r="H289" s="245" t="s">
        <v>415</v>
      </c>
      <c r="I289" s="246">
        <v>14</v>
      </c>
      <c r="J289" s="376">
        <v>16800000</v>
      </c>
      <c r="K289" s="34" t="s">
        <v>339</v>
      </c>
      <c r="L289" s="377" t="s">
        <v>1796</v>
      </c>
    </row>
    <row r="290" spans="1:12" ht="33" customHeight="1" x14ac:dyDescent="0.25">
      <c r="A290" s="375">
        <v>42227</v>
      </c>
      <c r="B290" s="367" t="s">
        <v>1994</v>
      </c>
      <c r="C290" s="367" t="s">
        <v>339</v>
      </c>
      <c r="D290" s="346">
        <v>288</v>
      </c>
      <c r="E290" s="246" t="s">
        <v>406</v>
      </c>
      <c r="F290" s="246" t="s">
        <v>14</v>
      </c>
      <c r="G290" s="246" t="s">
        <v>417</v>
      </c>
      <c r="H290" s="245" t="s">
        <v>415</v>
      </c>
      <c r="I290" s="246">
        <v>16</v>
      </c>
      <c r="J290" s="376">
        <v>12000000</v>
      </c>
      <c r="K290" s="34" t="s">
        <v>339</v>
      </c>
      <c r="L290" s="377" t="s">
        <v>1796</v>
      </c>
    </row>
    <row r="291" spans="1:12" ht="33" customHeight="1" x14ac:dyDescent="0.25">
      <c r="A291" s="375">
        <v>42227</v>
      </c>
      <c r="B291" s="367" t="s">
        <v>1994</v>
      </c>
      <c r="C291" s="367" t="s">
        <v>339</v>
      </c>
      <c r="D291" s="346">
        <v>289</v>
      </c>
      <c r="E291" s="246" t="s">
        <v>406</v>
      </c>
      <c r="F291" s="246" t="s">
        <v>14</v>
      </c>
      <c r="G291" s="246" t="s">
        <v>418</v>
      </c>
      <c r="H291" s="245" t="s">
        <v>419</v>
      </c>
      <c r="I291" s="246">
        <v>4</v>
      </c>
      <c r="J291" s="376">
        <v>4800000</v>
      </c>
      <c r="K291" s="34" t="s">
        <v>339</v>
      </c>
      <c r="L291" s="377" t="s">
        <v>1796</v>
      </c>
    </row>
    <row r="292" spans="1:12" ht="33" customHeight="1" x14ac:dyDescent="0.25">
      <c r="A292" s="375">
        <v>42227</v>
      </c>
      <c r="B292" s="367" t="s">
        <v>1994</v>
      </c>
      <c r="C292" s="367" t="s">
        <v>339</v>
      </c>
      <c r="D292" s="346">
        <v>290</v>
      </c>
      <c r="E292" s="246" t="s">
        <v>406</v>
      </c>
      <c r="F292" s="246" t="s">
        <v>14</v>
      </c>
      <c r="G292" s="246" t="s">
        <v>420</v>
      </c>
      <c r="H292" s="245" t="s">
        <v>419</v>
      </c>
      <c r="I292" s="246">
        <v>4</v>
      </c>
      <c r="J292" s="376">
        <v>3200000</v>
      </c>
      <c r="K292" s="34" t="s">
        <v>339</v>
      </c>
      <c r="L292" s="377" t="s">
        <v>1796</v>
      </c>
    </row>
    <row r="293" spans="1:12" ht="33" customHeight="1" x14ac:dyDescent="0.25">
      <c r="A293" s="375">
        <v>42227</v>
      </c>
      <c r="B293" s="367" t="s">
        <v>1994</v>
      </c>
      <c r="C293" s="367" t="s">
        <v>339</v>
      </c>
      <c r="D293" s="346">
        <v>291</v>
      </c>
      <c r="E293" s="246" t="s">
        <v>406</v>
      </c>
      <c r="F293" s="246" t="s">
        <v>14</v>
      </c>
      <c r="G293" s="246" t="s">
        <v>421</v>
      </c>
      <c r="H293" s="245" t="s">
        <v>143</v>
      </c>
      <c r="I293" s="246">
        <v>784</v>
      </c>
      <c r="J293" s="376">
        <v>11760000</v>
      </c>
      <c r="K293" s="34" t="s">
        <v>339</v>
      </c>
      <c r="L293" s="377" t="s">
        <v>1796</v>
      </c>
    </row>
    <row r="294" spans="1:12" ht="33" customHeight="1" x14ac:dyDescent="0.25">
      <c r="A294" s="375">
        <v>42227</v>
      </c>
      <c r="B294" s="367" t="s">
        <v>1994</v>
      </c>
      <c r="C294" s="367" t="s">
        <v>339</v>
      </c>
      <c r="D294" s="346">
        <v>292</v>
      </c>
      <c r="E294" s="246" t="s">
        <v>406</v>
      </c>
      <c r="F294" s="246" t="s">
        <v>14</v>
      </c>
      <c r="G294" s="246" t="s">
        <v>423</v>
      </c>
      <c r="H294" s="245" t="s">
        <v>143</v>
      </c>
      <c r="I294" s="246">
        <v>56</v>
      </c>
      <c r="J294" s="376">
        <v>280000</v>
      </c>
      <c r="K294" s="34" t="s">
        <v>339</v>
      </c>
      <c r="L294" s="377" t="s">
        <v>1796</v>
      </c>
    </row>
    <row r="295" spans="1:12" ht="33" customHeight="1" x14ac:dyDescent="0.25">
      <c r="A295" s="375">
        <v>42227</v>
      </c>
      <c r="B295" s="367" t="s">
        <v>1994</v>
      </c>
      <c r="C295" s="367" t="s">
        <v>339</v>
      </c>
      <c r="D295" s="346">
        <v>293</v>
      </c>
      <c r="E295" s="246" t="s">
        <v>406</v>
      </c>
      <c r="F295" s="246" t="s">
        <v>14</v>
      </c>
      <c r="G295" s="246" t="s">
        <v>424</v>
      </c>
      <c r="H295" s="245" t="s">
        <v>425</v>
      </c>
      <c r="I295" s="246">
        <v>10</v>
      </c>
      <c r="J295" s="376">
        <v>2750000</v>
      </c>
      <c r="K295" s="34" t="s">
        <v>339</v>
      </c>
      <c r="L295" s="377" t="s">
        <v>1796</v>
      </c>
    </row>
    <row r="296" spans="1:12" ht="33" customHeight="1" x14ac:dyDescent="0.25">
      <c r="A296" s="375">
        <v>42227</v>
      </c>
      <c r="B296" s="367" t="s">
        <v>1995</v>
      </c>
      <c r="C296" s="367" t="s">
        <v>339</v>
      </c>
      <c r="D296" s="346">
        <v>294</v>
      </c>
      <c r="E296" s="346" t="s">
        <v>1389</v>
      </c>
      <c r="F296" s="346" t="s">
        <v>1388</v>
      </c>
      <c r="G296" s="340" t="s">
        <v>1405</v>
      </c>
      <c r="H296" s="340" t="s">
        <v>1879</v>
      </c>
      <c r="I296" s="346"/>
      <c r="J296" s="410">
        <v>24441600</v>
      </c>
      <c r="K296" s="344" t="s">
        <v>339</v>
      </c>
      <c r="L296" s="377" t="s">
        <v>2057</v>
      </c>
    </row>
    <row r="297" spans="1:12" ht="33" customHeight="1" x14ac:dyDescent="0.25">
      <c r="A297" s="375">
        <v>42227</v>
      </c>
      <c r="B297" s="367" t="s">
        <v>1995</v>
      </c>
      <c r="C297" s="367" t="s">
        <v>339</v>
      </c>
      <c r="D297" s="346">
        <v>295</v>
      </c>
      <c r="E297" s="346" t="s">
        <v>1389</v>
      </c>
      <c r="F297" s="346" t="s">
        <v>1388</v>
      </c>
      <c r="G297" s="340" t="s">
        <v>554</v>
      </c>
      <c r="H297" s="340" t="s">
        <v>1880</v>
      </c>
      <c r="I297" s="346"/>
      <c r="J297" s="410">
        <v>8856000</v>
      </c>
      <c r="K297" s="344" t="s">
        <v>339</v>
      </c>
      <c r="L297" s="377" t="s">
        <v>2057</v>
      </c>
    </row>
    <row r="298" spans="1:12" ht="33" customHeight="1" x14ac:dyDescent="0.25">
      <c r="A298" s="375">
        <v>42227</v>
      </c>
      <c r="B298" s="367" t="s">
        <v>1995</v>
      </c>
      <c r="C298" s="367" t="s">
        <v>339</v>
      </c>
      <c r="D298" s="346">
        <v>296</v>
      </c>
      <c r="E298" s="346" t="s">
        <v>1389</v>
      </c>
      <c r="F298" s="346" t="s">
        <v>1388</v>
      </c>
      <c r="G298" s="340" t="s">
        <v>1867</v>
      </c>
      <c r="H298" s="340" t="s">
        <v>608</v>
      </c>
      <c r="I298" s="346"/>
      <c r="J298" s="410">
        <v>12096000</v>
      </c>
      <c r="K298" s="344" t="s">
        <v>339</v>
      </c>
      <c r="L298" s="377" t="s">
        <v>2057</v>
      </c>
    </row>
    <row r="299" spans="1:12" ht="33" customHeight="1" x14ac:dyDescent="0.25">
      <c r="A299" s="375">
        <v>42227</v>
      </c>
      <c r="B299" s="367" t="s">
        <v>1995</v>
      </c>
      <c r="C299" s="367" t="s">
        <v>339</v>
      </c>
      <c r="D299" s="346">
        <v>297</v>
      </c>
      <c r="E299" s="346" t="s">
        <v>1389</v>
      </c>
      <c r="F299" s="346" t="s">
        <v>1388</v>
      </c>
      <c r="G299" s="340" t="s">
        <v>613</v>
      </c>
      <c r="H299" s="346" t="s">
        <v>1881</v>
      </c>
      <c r="I299" s="346"/>
      <c r="J299" s="382">
        <v>312097500</v>
      </c>
      <c r="K299" s="344" t="s">
        <v>339</v>
      </c>
      <c r="L299" s="377" t="s">
        <v>2057</v>
      </c>
    </row>
    <row r="300" spans="1:12" ht="33" customHeight="1" x14ac:dyDescent="0.25">
      <c r="A300" s="375">
        <v>42227</v>
      </c>
      <c r="B300" s="367" t="s">
        <v>1995</v>
      </c>
      <c r="C300" s="367" t="s">
        <v>339</v>
      </c>
      <c r="D300" s="346">
        <v>298</v>
      </c>
      <c r="E300" s="346" t="s">
        <v>1389</v>
      </c>
      <c r="F300" s="346" t="s">
        <v>1388</v>
      </c>
      <c r="G300" s="340" t="s">
        <v>613</v>
      </c>
      <c r="H300" s="346" t="s">
        <v>1882</v>
      </c>
      <c r="I300" s="346"/>
      <c r="J300" s="410">
        <v>106779120</v>
      </c>
      <c r="K300" s="344" t="s">
        <v>339</v>
      </c>
      <c r="L300" s="377" t="s">
        <v>2057</v>
      </c>
    </row>
    <row r="301" spans="1:12" ht="33" customHeight="1" x14ac:dyDescent="0.25">
      <c r="A301" s="375">
        <v>42227</v>
      </c>
      <c r="B301" s="367" t="s">
        <v>1995</v>
      </c>
      <c r="C301" s="367" t="s">
        <v>339</v>
      </c>
      <c r="D301" s="346">
        <v>299</v>
      </c>
      <c r="E301" s="346" t="s">
        <v>1389</v>
      </c>
      <c r="F301" s="346" t="s">
        <v>1388</v>
      </c>
      <c r="G301" s="340" t="s">
        <v>613</v>
      </c>
      <c r="H301" s="346" t="s">
        <v>1883</v>
      </c>
      <c r="I301" s="346"/>
      <c r="J301" s="410">
        <v>15506250</v>
      </c>
      <c r="K301" s="344" t="s">
        <v>339</v>
      </c>
      <c r="L301" s="377" t="s">
        <v>2057</v>
      </c>
    </row>
    <row r="302" spans="1:12" ht="33" customHeight="1" x14ac:dyDescent="0.25">
      <c r="A302" s="375">
        <v>42227</v>
      </c>
      <c r="B302" s="367" t="s">
        <v>1995</v>
      </c>
      <c r="C302" s="367" t="s">
        <v>339</v>
      </c>
      <c r="D302" s="346">
        <v>300</v>
      </c>
      <c r="E302" s="346" t="s">
        <v>1389</v>
      </c>
      <c r="F302" s="346" t="s">
        <v>1388</v>
      </c>
      <c r="G302" s="340" t="s">
        <v>613</v>
      </c>
      <c r="H302" s="346" t="s">
        <v>1884</v>
      </c>
      <c r="I302" s="346"/>
      <c r="J302" s="410">
        <v>689456.25</v>
      </c>
      <c r="K302" s="344" t="s">
        <v>339</v>
      </c>
      <c r="L302" s="377" t="s">
        <v>2057</v>
      </c>
    </row>
    <row r="303" spans="1:12" ht="33" customHeight="1" x14ac:dyDescent="0.25">
      <c r="A303" s="375">
        <v>42227</v>
      </c>
      <c r="B303" s="367" t="s">
        <v>1994</v>
      </c>
      <c r="C303" s="367" t="s">
        <v>339</v>
      </c>
      <c r="D303" s="346">
        <v>301</v>
      </c>
      <c r="E303" s="346" t="s">
        <v>1389</v>
      </c>
      <c r="F303" s="346" t="s">
        <v>1388</v>
      </c>
      <c r="G303" s="340" t="s">
        <v>1902</v>
      </c>
      <c r="H303" s="228" t="s">
        <v>1910</v>
      </c>
      <c r="I303" s="346"/>
      <c r="J303" s="410">
        <v>12730500</v>
      </c>
      <c r="K303" s="26" t="s">
        <v>339</v>
      </c>
      <c r="L303" s="377" t="s">
        <v>1796</v>
      </c>
    </row>
    <row r="304" spans="1:12" ht="33" customHeight="1" x14ac:dyDescent="0.25">
      <c r="A304" s="375">
        <v>42227</v>
      </c>
      <c r="B304" s="367" t="s">
        <v>1995</v>
      </c>
      <c r="C304" s="367" t="s">
        <v>339</v>
      </c>
      <c r="D304" s="346">
        <v>302</v>
      </c>
      <c r="E304" s="346" t="s">
        <v>1389</v>
      </c>
      <c r="F304" s="346" t="s">
        <v>1388</v>
      </c>
      <c r="G304" s="340" t="s">
        <v>613</v>
      </c>
      <c r="H304" s="346" t="s">
        <v>1885</v>
      </c>
      <c r="I304" s="346"/>
      <c r="J304" s="410">
        <v>125531250</v>
      </c>
      <c r="K304" s="344" t="s">
        <v>339</v>
      </c>
      <c r="L304" s="377" t="s">
        <v>2057</v>
      </c>
    </row>
    <row r="305" spans="1:12" ht="33" customHeight="1" x14ac:dyDescent="0.25">
      <c r="A305" s="375">
        <v>42227</v>
      </c>
      <c r="B305" s="367" t="s">
        <v>1995</v>
      </c>
      <c r="C305" s="367" t="s">
        <v>339</v>
      </c>
      <c r="D305" s="346">
        <v>303</v>
      </c>
      <c r="E305" s="346" t="s">
        <v>1389</v>
      </c>
      <c r="F305" s="346" t="s">
        <v>1388</v>
      </c>
      <c r="G305" s="340" t="s">
        <v>613</v>
      </c>
      <c r="H305" s="346" t="s">
        <v>1886</v>
      </c>
      <c r="I305" s="346"/>
      <c r="J305" s="410">
        <v>9656250</v>
      </c>
      <c r="K305" s="344" t="s">
        <v>339</v>
      </c>
      <c r="L305" s="377" t="s">
        <v>2057</v>
      </c>
    </row>
    <row r="306" spans="1:12" ht="33" customHeight="1" x14ac:dyDescent="0.25">
      <c r="A306" s="375">
        <v>42227</v>
      </c>
      <c r="B306" s="367" t="s">
        <v>1995</v>
      </c>
      <c r="C306" s="367" t="s">
        <v>339</v>
      </c>
      <c r="D306" s="346">
        <v>304</v>
      </c>
      <c r="E306" s="346" t="s">
        <v>1389</v>
      </c>
      <c r="F306" s="346" t="s">
        <v>1388</v>
      </c>
      <c r="G306" s="340" t="s">
        <v>613</v>
      </c>
      <c r="H306" s="346" t="s">
        <v>1887</v>
      </c>
      <c r="I306" s="346"/>
      <c r="J306" s="410">
        <v>45375000</v>
      </c>
      <c r="K306" s="344" t="s">
        <v>339</v>
      </c>
      <c r="L306" s="377" t="s">
        <v>2057</v>
      </c>
    </row>
    <row r="307" spans="1:12" ht="33" customHeight="1" x14ac:dyDescent="0.25">
      <c r="A307" s="375">
        <v>42227</v>
      </c>
      <c r="B307" s="367" t="s">
        <v>1995</v>
      </c>
      <c r="C307" s="367" t="s">
        <v>339</v>
      </c>
      <c r="D307" s="346">
        <v>305</v>
      </c>
      <c r="E307" s="346" t="s">
        <v>1389</v>
      </c>
      <c r="F307" s="346" t="s">
        <v>1388</v>
      </c>
      <c r="G307" s="340" t="s">
        <v>636</v>
      </c>
      <c r="H307" s="340" t="s">
        <v>637</v>
      </c>
      <c r="I307" s="346"/>
      <c r="J307" s="410">
        <v>4108000</v>
      </c>
      <c r="K307" s="344" t="s">
        <v>339</v>
      </c>
      <c r="L307" s="377" t="s">
        <v>2057</v>
      </c>
    </row>
    <row r="308" spans="1:12" ht="33" customHeight="1" x14ac:dyDescent="0.25">
      <c r="A308" s="375">
        <v>42227</v>
      </c>
      <c r="B308" s="367" t="s">
        <v>1995</v>
      </c>
      <c r="C308" s="367" t="s">
        <v>339</v>
      </c>
      <c r="D308" s="346">
        <v>306</v>
      </c>
      <c r="E308" s="346" t="s">
        <v>1389</v>
      </c>
      <c r="F308" s="346" t="s">
        <v>1388</v>
      </c>
      <c r="G308" s="340" t="s">
        <v>644</v>
      </c>
      <c r="H308" s="340" t="s">
        <v>645</v>
      </c>
      <c r="I308" s="346"/>
      <c r="J308" s="410">
        <v>180000</v>
      </c>
      <c r="K308" s="344" t="s">
        <v>339</v>
      </c>
      <c r="L308" s="377" t="s">
        <v>2057</v>
      </c>
    </row>
    <row r="309" spans="1:12" ht="33" customHeight="1" x14ac:dyDescent="0.25">
      <c r="A309" s="375">
        <v>42227</v>
      </c>
      <c r="B309" s="367" t="s">
        <v>1995</v>
      </c>
      <c r="C309" s="367" t="s">
        <v>339</v>
      </c>
      <c r="D309" s="346">
        <v>307</v>
      </c>
      <c r="E309" s="346" t="s">
        <v>1389</v>
      </c>
      <c r="F309" s="346" t="s">
        <v>1388</v>
      </c>
      <c r="G309" s="340" t="s">
        <v>692</v>
      </c>
      <c r="H309" s="340" t="s">
        <v>693</v>
      </c>
      <c r="I309" s="346"/>
      <c r="J309" s="410">
        <v>542667</v>
      </c>
      <c r="K309" s="344" t="s">
        <v>339</v>
      </c>
      <c r="L309" s="377" t="s">
        <v>2057</v>
      </c>
    </row>
    <row r="310" spans="1:12" ht="33" customHeight="1" x14ac:dyDescent="0.25">
      <c r="A310" s="375">
        <v>42227</v>
      </c>
      <c r="B310" s="367" t="s">
        <v>1995</v>
      </c>
      <c r="C310" s="367" t="s">
        <v>339</v>
      </c>
      <c r="D310" s="346">
        <v>308</v>
      </c>
      <c r="E310" s="346" t="s">
        <v>1389</v>
      </c>
      <c r="F310" s="346" t="s">
        <v>1388</v>
      </c>
      <c r="G310" s="340" t="s">
        <v>694</v>
      </c>
      <c r="H310" s="340" t="s">
        <v>695</v>
      </c>
      <c r="I310" s="346"/>
      <c r="J310" s="410">
        <v>400000</v>
      </c>
      <c r="K310" s="344" t="s">
        <v>339</v>
      </c>
      <c r="L310" s="377" t="s">
        <v>2057</v>
      </c>
    </row>
    <row r="311" spans="1:12" ht="33" customHeight="1" x14ac:dyDescent="0.25">
      <c r="A311" s="375">
        <v>42227</v>
      </c>
      <c r="B311" s="367" t="s">
        <v>1995</v>
      </c>
      <c r="C311" s="367" t="s">
        <v>339</v>
      </c>
      <c r="D311" s="346">
        <v>309</v>
      </c>
      <c r="E311" s="346" t="s">
        <v>1389</v>
      </c>
      <c r="F311" s="346" t="s">
        <v>1388</v>
      </c>
      <c r="G311" s="340" t="s">
        <v>696</v>
      </c>
      <c r="H311" s="340" t="s">
        <v>697</v>
      </c>
      <c r="I311" s="346"/>
      <c r="J311" s="410">
        <v>1300000</v>
      </c>
      <c r="K311" s="344" t="s">
        <v>339</v>
      </c>
      <c r="L311" s="377" t="s">
        <v>2057</v>
      </c>
    </row>
    <row r="312" spans="1:12" ht="33" customHeight="1" x14ac:dyDescent="0.25">
      <c r="A312" s="375">
        <v>42227</v>
      </c>
      <c r="B312" s="367" t="s">
        <v>1995</v>
      </c>
      <c r="C312" s="367" t="s">
        <v>339</v>
      </c>
      <c r="D312" s="346">
        <v>310</v>
      </c>
      <c r="E312" s="346" t="s">
        <v>1389</v>
      </c>
      <c r="F312" s="346" t="s">
        <v>1388</v>
      </c>
      <c r="G312" s="340" t="s">
        <v>705</v>
      </c>
      <c r="H312" s="340" t="s">
        <v>1888</v>
      </c>
      <c r="I312" s="346"/>
      <c r="J312" s="410">
        <v>11577600</v>
      </c>
      <c r="K312" s="344" t="s">
        <v>339</v>
      </c>
      <c r="L312" s="377" t="s">
        <v>2057</v>
      </c>
    </row>
    <row r="313" spans="1:12" ht="33" customHeight="1" x14ac:dyDescent="0.25">
      <c r="A313" s="375">
        <v>42227</v>
      </c>
      <c r="B313" s="367" t="s">
        <v>1995</v>
      </c>
      <c r="C313" s="367" t="s">
        <v>339</v>
      </c>
      <c r="D313" s="346">
        <v>311</v>
      </c>
      <c r="E313" s="346" t="s">
        <v>1389</v>
      </c>
      <c r="F313" s="346" t="s">
        <v>1388</v>
      </c>
      <c r="G313" s="340" t="s">
        <v>714</v>
      </c>
      <c r="H313" s="340" t="s">
        <v>715</v>
      </c>
      <c r="I313" s="346"/>
      <c r="J313" s="410">
        <v>267000</v>
      </c>
      <c r="K313" s="344" t="s">
        <v>339</v>
      </c>
      <c r="L313" s="377" t="s">
        <v>2057</v>
      </c>
    </row>
    <row r="314" spans="1:12" ht="33" customHeight="1" x14ac:dyDescent="0.25">
      <c r="A314" s="375">
        <v>42227</v>
      </c>
      <c r="B314" s="367" t="s">
        <v>1995</v>
      </c>
      <c r="C314" s="367" t="s">
        <v>339</v>
      </c>
      <c r="D314" s="346">
        <v>312</v>
      </c>
      <c r="E314" s="346" t="s">
        <v>1389</v>
      </c>
      <c r="F314" s="346" t="s">
        <v>1388</v>
      </c>
      <c r="G314" s="340" t="s">
        <v>717</v>
      </c>
      <c r="H314" s="340" t="s">
        <v>999</v>
      </c>
      <c r="I314" s="346"/>
      <c r="J314" s="410">
        <v>1000000</v>
      </c>
      <c r="K314" s="344" t="s">
        <v>339</v>
      </c>
      <c r="L314" s="377" t="s">
        <v>2057</v>
      </c>
    </row>
    <row r="315" spans="1:12" ht="33" customHeight="1" x14ac:dyDescent="0.25">
      <c r="A315" s="375">
        <v>42227</v>
      </c>
      <c r="B315" s="367" t="s">
        <v>1995</v>
      </c>
      <c r="C315" s="367" t="s">
        <v>339</v>
      </c>
      <c r="D315" s="346">
        <v>313</v>
      </c>
      <c r="E315" s="346" t="s">
        <v>1389</v>
      </c>
      <c r="F315" s="346" t="s">
        <v>1388</v>
      </c>
      <c r="G315" s="340" t="s">
        <v>751</v>
      </c>
      <c r="H315" s="340" t="s">
        <v>752</v>
      </c>
      <c r="I315" s="346"/>
      <c r="J315" s="410">
        <v>9000000</v>
      </c>
      <c r="K315" s="344" t="s">
        <v>339</v>
      </c>
      <c r="L315" s="377" t="s">
        <v>2057</v>
      </c>
    </row>
    <row r="316" spans="1:12" ht="33" customHeight="1" x14ac:dyDescent="0.25">
      <c r="A316" s="375">
        <v>42227</v>
      </c>
      <c r="B316" s="367" t="s">
        <v>1995</v>
      </c>
      <c r="C316" s="367" t="s">
        <v>339</v>
      </c>
      <c r="D316" s="346">
        <v>314</v>
      </c>
      <c r="E316" s="346" t="s">
        <v>1389</v>
      </c>
      <c r="F316" s="346" t="s">
        <v>1388</v>
      </c>
      <c r="G316" s="340" t="s">
        <v>758</v>
      </c>
      <c r="H316" s="340" t="s">
        <v>759</v>
      </c>
      <c r="I316" s="346"/>
      <c r="J316" s="410">
        <v>2127000</v>
      </c>
      <c r="K316" s="344" t="s">
        <v>339</v>
      </c>
      <c r="L316" s="377" t="s">
        <v>2057</v>
      </c>
    </row>
    <row r="317" spans="1:12" ht="33" customHeight="1" x14ac:dyDescent="0.25">
      <c r="A317" s="375">
        <v>42227</v>
      </c>
      <c r="B317" s="367" t="s">
        <v>1995</v>
      </c>
      <c r="C317" s="367" t="s">
        <v>339</v>
      </c>
      <c r="D317" s="346">
        <v>315</v>
      </c>
      <c r="E317" s="346" t="s">
        <v>1389</v>
      </c>
      <c r="F317" s="346" t="s">
        <v>1388</v>
      </c>
      <c r="G317" s="340" t="s">
        <v>760</v>
      </c>
      <c r="H317" s="340" t="s">
        <v>761</v>
      </c>
      <c r="I317" s="346"/>
      <c r="J317" s="410">
        <v>797500</v>
      </c>
      <c r="K317" s="344" t="s">
        <v>339</v>
      </c>
      <c r="L317" s="377" t="s">
        <v>2057</v>
      </c>
    </row>
    <row r="318" spans="1:12" ht="33" customHeight="1" x14ac:dyDescent="0.25">
      <c r="A318" s="375">
        <v>42227</v>
      </c>
      <c r="B318" s="367" t="s">
        <v>1995</v>
      </c>
      <c r="C318" s="367" t="s">
        <v>339</v>
      </c>
      <c r="D318" s="346">
        <v>316</v>
      </c>
      <c r="E318" s="346" t="s">
        <v>1389</v>
      </c>
      <c r="F318" s="346" t="s">
        <v>1388</v>
      </c>
      <c r="G318" s="340" t="s">
        <v>763</v>
      </c>
      <c r="H318" s="340" t="s">
        <v>764</v>
      </c>
      <c r="I318" s="346"/>
      <c r="J318" s="410">
        <v>4567500</v>
      </c>
      <c r="K318" s="344" t="s">
        <v>339</v>
      </c>
      <c r="L318" s="377" t="s">
        <v>2057</v>
      </c>
    </row>
    <row r="319" spans="1:12" ht="33" customHeight="1" x14ac:dyDescent="0.25">
      <c r="A319" s="375">
        <v>42227</v>
      </c>
      <c r="B319" s="367" t="s">
        <v>1995</v>
      </c>
      <c r="C319" s="367" t="s">
        <v>339</v>
      </c>
      <c r="D319" s="346">
        <v>317</v>
      </c>
      <c r="E319" s="346" t="s">
        <v>1389</v>
      </c>
      <c r="F319" s="346" t="s">
        <v>1388</v>
      </c>
      <c r="G319" s="340" t="s">
        <v>766</v>
      </c>
      <c r="H319" s="340" t="s">
        <v>767</v>
      </c>
      <c r="I319" s="346"/>
      <c r="J319" s="410">
        <v>3600000</v>
      </c>
      <c r="K319" s="344" t="s">
        <v>339</v>
      </c>
      <c r="L319" s="377" t="s">
        <v>2057</v>
      </c>
    </row>
    <row r="320" spans="1:12" ht="33" customHeight="1" x14ac:dyDescent="0.25">
      <c r="A320" s="375">
        <v>42227</v>
      </c>
      <c r="B320" s="367" t="s">
        <v>1995</v>
      </c>
      <c r="C320" s="367" t="s">
        <v>339</v>
      </c>
      <c r="D320" s="346">
        <v>318</v>
      </c>
      <c r="E320" s="346" t="s">
        <v>1389</v>
      </c>
      <c r="F320" s="346" t="s">
        <v>1388</v>
      </c>
      <c r="G320" s="340" t="s">
        <v>768</v>
      </c>
      <c r="H320" s="340" t="s">
        <v>769</v>
      </c>
      <c r="I320" s="346"/>
      <c r="J320" s="410">
        <v>20000</v>
      </c>
      <c r="K320" s="344" t="s">
        <v>339</v>
      </c>
      <c r="L320" s="377" t="s">
        <v>2057</v>
      </c>
    </row>
    <row r="321" spans="1:12" ht="33" customHeight="1" x14ac:dyDescent="0.25">
      <c r="A321" s="375">
        <v>42227</v>
      </c>
      <c r="B321" s="367" t="s">
        <v>1995</v>
      </c>
      <c r="C321" s="367" t="s">
        <v>339</v>
      </c>
      <c r="D321" s="346">
        <v>319</v>
      </c>
      <c r="E321" s="346" t="s">
        <v>1389</v>
      </c>
      <c r="F321" s="346" t="s">
        <v>1388</v>
      </c>
      <c r="G321" s="340" t="s">
        <v>770</v>
      </c>
      <c r="H321" s="340" t="s">
        <v>771</v>
      </c>
      <c r="I321" s="346"/>
      <c r="J321" s="410">
        <v>70000</v>
      </c>
      <c r="K321" s="344" t="s">
        <v>339</v>
      </c>
      <c r="L321" s="377" t="s">
        <v>2057</v>
      </c>
    </row>
    <row r="322" spans="1:12" ht="33" customHeight="1" x14ac:dyDescent="0.25">
      <c r="A322" s="375">
        <v>42227</v>
      </c>
      <c r="B322" s="367" t="s">
        <v>1994</v>
      </c>
      <c r="C322" s="367" t="s">
        <v>339</v>
      </c>
      <c r="D322" s="346">
        <v>320</v>
      </c>
      <c r="E322" s="346" t="s">
        <v>1389</v>
      </c>
      <c r="F322" s="346" t="s">
        <v>1388</v>
      </c>
      <c r="G322" s="340" t="s">
        <v>1902</v>
      </c>
      <c r="H322" s="228" t="s">
        <v>1911</v>
      </c>
      <c r="I322" s="346"/>
      <c r="J322" s="410">
        <v>12730500</v>
      </c>
      <c r="K322" s="26" t="s">
        <v>339</v>
      </c>
      <c r="L322" s="377" t="s">
        <v>1796</v>
      </c>
    </row>
    <row r="323" spans="1:12" ht="33" customHeight="1" x14ac:dyDescent="0.25">
      <c r="A323" s="375">
        <v>42227</v>
      </c>
      <c r="B323" s="367" t="s">
        <v>1994</v>
      </c>
      <c r="C323" s="367" t="s">
        <v>339</v>
      </c>
      <c r="D323" s="346">
        <v>321</v>
      </c>
      <c r="E323" s="346" t="s">
        <v>1389</v>
      </c>
      <c r="F323" s="346" t="s">
        <v>1388</v>
      </c>
      <c r="G323" s="340" t="s">
        <v>1902</v>
      </c>
      <c r="H323" s="228" t="s">
        <v>1912</v>
      </c>
      <c r="I323" s="346"/>
      <c r="J323" s="410">
        <v>19940316</v>
      </c>
      <c r="K323" s="26" t="s">
        <v>339</v>
      </c>
      <c r="L323" s="377" t="s">
        <v>1796</v>
      </c>
    </row>
    <row r="324" spans="1:12" ht="33" customHeight="1" x14ac:dyDescent="0.25">
      <c r="A324" s="375">
        <v>42227</v>
      </c>
      <c r="B324" s="367" t="s">
        <v>1994</v>
      </c>
      <c r="C324" s="367" t="s">
        <v>339</v>
      </c>
      <c r="D324" s="346">
        <v>322</v>
      </c>
      <c r="E324" s="346" t="s">
        <v>1389</v>
      </c>
      <c r="F324" s="346" t="s">
        <v>1388</v>
      </c>
      <c r="G324" s="346" t="s">
        <v>1903</v>
      </c>
      <c r="H324" s="385" t="s">
        <v>1913</v>
      </c>
      <c r="I324" s="346"/>
      <c r="J324" s="383">
        <v>12730500</v>
      </c>
      <c r="K324" s="26" t="s">
        <v>339</v>
      </c>
      <c r="L324" s="377" t="s">
        <v>1796</v>
      </c>
    </row>
    <row r="325" spans="1:12" ht="33" customHeight="1" x14ac:dyDescent="0.25">
      <c r="A325" s="375">
        <v>42227</v>
      </c>
      <c r="B325" s="367" t="s">
        <v>1994</v>
      </c>
      <c r="C325" s="367" t="s">
        <v>339</v>
      </c>
      <c r="D325" s="346">
        <v>323</v>
      </c>
      <c r="E325" s="346" t="s">
        <v>1389</v>
      </c>
      <c r="F325" s="346" t="s">
        <v>1388</v>
      </c>
      <c r="G325" s="346" t="s">
        <v>1903</v>
      </c>
      <c r="H325" s="385" t="s">
        <v>1914</v>
      </c>
      <c r="I325" s="346"/>
      <c r="J325" s="383">
        <v>6327900</v>
      </c>
      <c r="K325" s="26" t="s">
        <v>339</v>
      </c>
      <c r="L325" s="377" t="s">
        <v>1796</v>
      </c>
    </row>
    <row r="326" spans="1:12" ht="33" customHeight="1" x14ac:dyDescent="0.25">
      <c r="A326" s="375">
        <v>42227</v>
      </c>
      <c r="B326" s="367" t="s">
        <v>1994</v>
      </c>
      <c r="C326" s="367" t="s">
        <v>339</v>
      </c>
      <c r="D326" s="346">
        <v>324</v>
      </c>
      <c r="E326" s="346" t="s">
        <v>1389</v>
      </c>
      <c r="F326" s="346" t="s">
        <v>1388</v>
      </c>
      <c r="G326" s="340" t="s">
        <v>1903</v>
      </c>
      <c r="H326" s="228" t="s">
        <v>1915</v>
      </c>
      <c r="I326" s="346"/>
      <c r="J326" s="410">
        <v>12730500</v>
      </c>
      <c r="K326" s="26" t="s">
        <v>339</v>
      </c>
      <c r="L326" s="377" t="s">
        <v>1796</v>
      </c>
    </row>
    <row r="327" spans="1:12" ht="33" customHeight="1" x14ac:dyDescent="0.25">
      <c r="A327" s="375">
        <v>42227</v>
      </c>
      <c r="B327" s="367" t="s">
        <v>1994</v>
      </c>
      <c r="C327" s="367" t="s">
        <v>339</v>
      </c>
      <c r="D327" s="346">
        <v>325</v>
      </c>
      <c r="E327" s="346" t="s">
        <v>1389</v>
      </c>
      <c r="F327" s="346" t="s">
        <v>1388</v>
      </c>
      <c r="G327" s="340" t="s">
        <v>1903</v>
      </c>
      <c r="H327" s="228" t="s">
        <v>1916</v>
      </c>
      <c r="I327" s="346"/>
      <c r="J327" s="410">
        <v>96129000</v>
      </c>
      <c r="K327" s="26" t="s">
        <v>339</v>
      </c>
      <c r="L327" s="377" t="s">
        <v>1796</v>
      </c>
    </row>
    <row r="328" spans="1:12" ht="33" customHeight="1" x14ac:dyDescent="0.25">
      <c r="A328" s="375">
        <v>42227</v>
      </c>
      <c r="B328" s="367" t="s">
        <v>1994</v>
      </c>
      <c r="C328" s="367" t="s">
        <v>339</v>
      </c>
      <c r="D328" s="346">
        <v>326</v>
      </c>
      <c r="E328" s="346" t="s">
        <v>1389</v>
      </c>
      <c r="F328" s="346" t="s">
        <v>1388</v>
      </c>
      <c r="G328" s="340" t="s">
        <v>1904</v>
      </c>
      <c r="H328" s="228" t="s">
        <v>1917</v>
      </c>
      <c r="I328" s="346"/>
      <c r="J328" s="410">
        <v>199403168.39999998</v>
      </c>
      <c r="K328" s="26" t="s">
        <v>339</v>
      </c>
      <c r="L328" s="377" t="s">
        <v>1796</v>
      </c>
    </row>
    <row r="329" spans="1:12" ht="33" customHeight="1" x14ac:dyDescent="0.25">
      <c r="A329" s="375">
        <v>42227</v>
      </c>
      <c r="B329" s="367" t="s">
        <v>1994</v>
      </c>
      <c r="C329" s="367" t="s">
        <v>339</v>
      </c>
      <c r="D329" s="346">
        <v>327</v>
      </c>
      <c r="E329" s="346" t="s">
        <v>1389</v>
      </c>
      <c r="F329" s="346" t="s">
        <v>1388</v>
      </c>
      <c r="G329" s="340" t="s">
        <v>1904</v>
      </c>
      <c r="H329" s="228" t="s">
        <v>1918</v>
      </c>
      <c r="I329" s="346"/>
      <c r="J329" s="410">
        <v>50922000</v>
      </c>
      <c r="K329" s="26" t="s">
        <v>339</v>
      </c>
      <c r="L329" s="377" t="s">
        <v>1796</v>
      </c>
    </row>
    <row r="330" spans="1:12" ht="33" customHeight="1" x14ac:dyDescent="0.25">
      <c r="A330" s="375">
        <v>42227</v>
      </c>
      <c r="B330" s="367" t="s">
        <v>1994</v>
      </c>
      <c r="C330" s="367" t="s">
        <v>339</v>
      </c>
      <c r="D330" s="346">
        <v>328</v>
      </c>
      <c r="E330" s="346" t="s">
        <v>1389</v>
      </c>
      <c r="F330" s="346" t="s">
        <v>1388</v>
      </c>
      <c r="G330" s="340" t="s">
        <v>1905</v>
      </c>
      <c r="H330" s="228" t="s">
        <v>1919</v>
      </c>
      <c r="I330" s="346"/>
      <c r="J330" s="410">
        <v>438686969</v>
      </c>
      <c r="K330" s="26" t="s">
        <v>339</v>
      </c>
      <c r="L330" s="377" t="s">
        <v>1796</v>
      </c>
    </row>
    <row r="331" spans="1:12" ht="33" customHeight="1" x14ac:dyDescent="0.25">
      <c r="A331" s="375">
        <v>42227</v>
      </c>
      <c r="B331" s="367" t="s">
        <v>1994</v>
      </c>
      <c r="C331" s="367" t="s">
        <v>339</v>
      </c>
      <c r="D331" s="346">
        <v>329</v>
      </c>
      <c r="E331" s="346" t="s">
        <v>1389</v>
      </c>
      <c r="F331" s="346" t="s">
        <v>1388</v>
      </c>
      <c r="G331" s="346" t="s">
        <v>1905</v>
      </c>
      <c r="H331" s="385" t="s">
        <v>1920</v>
      </c>
      <c r="I331" s="346"/>
      <c r="J331" s="410">
        <v>264138462</v>
      </c>
      <c r="K331" s="26" t="s">
        <v>339</v>
      </c>
      <c r="L331" s="377" t="s">
        <v>1796</v>
      </c>
    </row>
    <row r="332" spans="1:12" ht="33" customHeight="1" x14ac:dyDescent="0.25">
      <c r="A332" s="375">
        <v>42227</v>
      </c>
      <c r="B332" s="367" t="s">
        <v>1994</v>
      </c>
      <c r="C332" s="367" t="s">
        <v>339</v>
      </c>
      <c r="D332" s="346">
        <v>330</v>
      </c>
      <c r="E332" s="346" t="s">
        <v>1389</v>
      </c>
      <c r="F332" s="346" t="s">
        <v>1388</v>
      </c>
      <c r="G332" s="340" t="s">
        <v>1906</v>
      </c>
      <c r="H332" s="228" t="s">
        <v>591</v>
      </c>
      <c r="I332" s="346"/>
      <c r="J332" s="410">
        <v>86400000</v>
      </c>
      <c r="K332" s="26" t="s">
        <v>339</v>
      </c>
      <c r="L332" s="377" t="s">
        <v>1796</v>
      </c>
    </row>
    <row r="333" spans="1:12" ht="33" customHeight="1" x14ac:dyDescent="0.25">
      <c r="A333" s="375">
        <v>42227</v>
      </c>
      <c r="B333" s="367" t="s">
        <v>1994</v>
      </c>
      <c r="C333" s="367" t="s">
        <v>339</v>
      </c>
      <c r="D333" s="346">
        <v>331</v>
      </c>
      <c r="E333" s="346" t="s">
        <v>1389</v>
      </c>
      <c r="F333" s="346" t="s">
        <v>1388</v>
      </c>
      <c r="G333" s="340" t="s">
        <v>1907</v>
      </c>
      <c r="H333" s="228" t="s">
        <v>1921</v>
      </c>
      <c r="I333" s="346"/>
      <c r="J333" s="410">
        <v>24000000</v>
      </c>
      <c r="K333" s="26" t="s">
        <v>339</v>
      </c>
      <c r="L333" s="377" t="s">
        <v>1796</v>
      </c>
    </row>
    <row r="334" spans="1:12" ht="33" customHeight="1" x14ac:dyDescent="0.25">
      <c r="A334" s="375">
        <v>42227</v>
      </c>
      <c r="B334" s="367" t="s">
        <v>1994</v>
      </c>
      <c r="C334" s="367" t="s">
        <v>339</v>
      </c>
      <c r="D334" s="346">
        <v>332</v>
      </c>
      <c r="E334" s="346" t="s">
        <v>1389</v>
      </c>
      <c r="F334" s="346" t="s">
        <v>1388</v>
      </c>
      <c r="G334" s="340" t="s">
        <v>1907</v>
      </c>
      <c r="H334" s="228" t="s">
        <v>1922</v>
      </c>
      <c r="I334" s="346"/>
      <c r="J334" s="410">
        <v>24000000</v>
      </c>
      <c r="K334" s="26" t="s">
        <v>339</v>
      </c>
      <c r="L334" s="377" t="s">
        <v>1796</v>
      </c>
    </row>
    <row r="335" spans="1:12" ht="33" customHeight="1" x14ac:dyDescent="0.25">
      <c r="A335" s="375">
        <v>42227</v>
      </c>
      <c r="B335" s="367" t="s">
        <v>1994</v>
      </c>
      <c r="C335" s="367" t="s">
        <v>339</v>
      </c>
      <c r="D335" s="346">
        <v>333</v>
      </c>
      <c r="E335" s="346" t="s">
        <v>1389</v>
      </c>
      <c r="F335" s="346" t="s">
        <v>1388</v>
      </c>
      <c r="G335" s="341" t="s">
        <v>646</v>
      </c>
      <c r="H335" s="341" t="s">
        <v>647</v>
      </c>
      <c r="I335" s="346"/>
      <c r="J335" s="411">
        <v>200000</v>
      </c>
      <c r="K335" s="344" t="s">
        <v>339</v>
      </c>
      <c r="L335" s="377" t="s">
        <v>1796</v>
      </c>
    </row>
    <row r="336" spans="1:12" ht="33" customHeight="1" x14ac:dyDescent="0.25">
      <c r="A336" s="375">
        <v>42227</v>
      </c>
      <c r="B336" s="367" t="s">
        <v>1994</v>
      </c>
      <c r="C336" s="367" t="s">
        <v>339</v>
      </c>
      <c r="D336" s="346">
        <v>334</v>
      </c>
      <c r="E336" s="346" t="s">
        <v>1389</v>
      </c>
      <c r="F336" s="346" t="s">
        <v>1388</v>
      </c>
      <c r="G336" s="346" t="s">
        <v>1900</v>
      </c>
      <c r="H336" s="367" t="s">
        <v>1901</v>
      </c>
      <c r="I336" s="346"/>
      <c r="J336" s="412">
        <v>292500</v>
      </c>
      <c r="K336" s="26" t="s">
        <v>339</v>
      </c>
      <c r="L336" s="377" t="s">
        <v>1796</v>
      </c>
    </row>
    <row r="337" spans="1:12" ht="33" customHeight="1" x14ac:dyDescent="0.25">
      <c r="A337" s="375">
        <v>42227</v>
      </c>
      <c r="B337" s="367" t="s">
        <v>1994</v>
      </c>
      <c r="C337" s="367" t="s">
        <v>339</v>
      </c>
      <c r="D337" s="346">
        <v>335</v>
      </c>
      <c r="E337" s="346" t="s">
        <v>1389</v>
      </c>
      <c r="F337" s="346" t="s">
        <v>1388</v>
      </c>
      <c r="G337" s="340" t="s">
        <v>1924</v>
      </c>
      <c r="H337" s="413" t="s">
        <v>595</v>
      </c>
      <c r="I337" s="346"/>
      <c r="J337" s="414">
        <v>50000000</v>
      </c>
      <c r="K337" s="26" t="s">
        <v>339</v>
      </c>
      <c r="L337" s="377" t="s">
        <v>1796</v>
      </c>
    </row>
    <row r="338" spans="1:12" ht="33" customHeight="1" x14ac:dyDescent="0.25">
      <c r="A338" s="375">
        <v>42227</v>
      </c>
      <c r="B338" s="367" t="s">
        <v>1994</v>
      </c>
      <c r="C338" s="367" t="s">
        <v>339</v>
      </c>
      <c r="D338" s="346">
        <v>336</v>
      </c>
      <c r="E338" s="346" t="s">
        <v>1389</v>
      </c>
      <c r="F338" s="346" t="s">
        <v>1388</v>
      </c>
      <c r="G338" s="340" t="s">
        <v>1925</v>
      </c>
      <c r="H338" s="413" t="s">
        <v>1939</v>
      </c>
      <c r="I338" s="346"/>
      <c r="J338" s="414">
        <v>50000000</v>
      </c>
      <c r="K338" s="26" t="s">
        <v>339</v>
      </c>
      <c r="L338" s="377" t="s">
        <v>1796</v>
      </c>
    </row>
    <row r="339" spans="1:12" ht="33" customHeight="1" x14ac:dyDescent="0.25">
      <c r="A339" s="375">
        <v>42227</v>
      </c>
      <c r="B339" s="367" t="s">
        <v>1994</v>
      </c>
      <c r="C339" s="367" t="s">
        <v>339</v>
      </c>
      <c r="D339" s="346">
        <v>337</v>
      </c>
      <c r="E339" s="346" t="s">
        <v>1389</v>
      </c>
      <c r="F339" s="346" t="s">
        <v>1388</v>
      </c>
      <c r="G339" s="340" t="s">
        <v>597</v>
      </c>
      <c r="H339" s="413" t="s">
        <v>1940</v>
      </c>
      <c r="I339" s="346"/>
      <c r="J339" s="414">
        <v>4000000</v>
      </c>
      <c r="K339" s="26" t="s">
        <v>339</v>
      </c>
      <c r="L339" s="377" t="s">
        <v>1796</v>
      </c>
    </row>
    <row r="340" spans="1:12" ht="33" customHeight="1" x14ac:dyDescent="0.25">
      <c r="A340" s="375">
        <v>42227</v>
      </c>
      <c r="B340" s="367" t="s">
        <v>1994</v>
      </c>
      <c r="C340" s="367" t="s">
        <v>339</v>
      </c>
      <c r="D340" s="346">
        <v>338</v>
      </c>
      <c r="E340" s="346" t="s">
        <v>1389</v>
      </c>
      <c r="F340" s="346" t="s">
        <v>1388</v>
      </c>
      <c r="G340" s="340" t="s">
        <v>600</v>
      </c>
      <c r="H340" s="413" t="s">
        <v>1941</v>
      </c>
      <c r="I340" s="346"/>
      <c r="J340" s="414">
        <v>59292000</v>
      </c>
      <c r="K340" s="26" t="s">
        <v>339</v>
      </c>
      <c r="L340" s="377" t="s">
        <v>1796</v>
      </c>
    </row>
    <row r="341" spans="1:12" ht="33" customHeight="1" x14ac:dyDescent="0.25">
      <c r="A341" s="375">
        <v>42227</v>
      </c>
      <c r="B341" s="367" t="s">
        <v>1994</v>
      </c>
      <c r="C341" s="367" t="s">
        <v>339</v>
      </c>
      <c r="D341" s="346">
        <v>339</v>
      </c>
      <c r="E341" s="346" t="s">
        <v>1389</v>
      </c>
      <c r="F341" s="346" t="s">
        <v>1388</v>
      </c>
      <c r="G341" s="340" t="s">
        <v>603</v>
      </c>
      <c r="H341" s="415" t="s">
        <v>601</v>
      </c>
      <c r="I341" s="346"/>
      <c r="J341" s="410">
        <v>3660000</v>
      </c>
      <c r="K341" s="26" t="s">
        <v>339</v>
      </c>
      <c r="L341" s="377" t="s">
        <v>1796</v>
      </c>
    </row>
    <row r="342" spans="1:12" ht="33" customHeight="1" x14ac:dyDescent="0.25">
      <c r="A342" s="375">
        <v>42227</v>
      </c>
      <c r="B342" s="367" t="s">
        <v>1994</v>
      </c>
      <c r="C342" s="367" t="s">
        <v>339</v>
      </c>
      <c r="D342" s="346">
        <v>340</v>
      </c>
      <c r="E342" s="346" t="s">
        <v>1389</v>
      </c>
      <c r="F342" s="346" t="s">
        <v>1388</v>
      </c>
      <c r="G342" s="340" t="s">
        <v>602</v>
      </c>
      <c r="H342" s="413" t="s">
        <v>1942</v>
      </c>
      <c r="I342" s="346"/>
      <c r="J342" s="414">
        <v>16470000</v>
      </c>
      <c r="K342" s="26" t="s">
        <v>339</v>
      </c>
      <c r="L342" s="377" t="s">
        <v>1796</v>
      </c>
    </row>
    <row r="343" spans="1:12" ht="33" customHeight="1" x14ac:dyDescent="0.25">
      <c r="A343" s="375">
        <v>42227</v>
      </c>
      <c r="B343" s="367" t="s">
        <v>1994</v>
      </c>
      <c r="C343" s="367" t="s">
        <v>339</v>
      </c>
      <c r="D343" s="346">
        <v>341</v>
      </c>
      <c r="E343" s="346" t="s">
        <v>1389</v>
      </c>
      <c r="F343" s="346" t="s">
        <v>1388</v>
      </c>
      <c r="G343" s="340" t="s">
        <v>604</v>
      </c>
      <c r="H343" s="413" t="s">
        <v>1943</v>
      </c>
      <c r="I343" s="346"/>
      <c r="J343" s="414">
        <v>3660000</v>
      </c>
      <c r="K343" s="26" t="s">
        <v>339</v>
      </c>
      <c r="L343" s="377" t="s">
        <v>1796</v>
      </c>
    </row>
    <row r="344" spans="1:12" ht="33" customHeight="1" x14ac:dyDescent="0.25">
      <c r="A344" s="375">
        <v>42227</v>
      </c>
      <c r="B344" s="367" t="s">
        <v>1994</v>
      </c>
      <c r="C344" s="367" t="s">
        <v>339</v>
      </c>
      <c r="D344" s="346">
        <v>342</v>
      </c>
      <c r="E344" s="346" t="s">
        <v>1389</v>
      </c>
      <c r="F344" s="346" t="s">
        <v>1388</v>
      </c>
      <c r="G344" s="340" t="s">
        <v>1926</v>
      </c>
      <c r="H344" s="413" t="s">
        <v>1944</v>
      </c>
      <c r="I344" s="346"/>
      <c r="J344" s="414">
        <v>2160000</v>
      </c>
      <c r="K344" s="26" t="s">
        <v>339</v>
      </c>
      <c r="L344" s="377" t="s">
        <v>1796</v>
      </c>
    </row>
    <row r="345" spans="1:12" ht="33" customHeight="1" x14ac:dyDescent="0.25">
      <c r="A345" s="375">
        <v>42227</v>
      </c>
      <c r="B345" s="367" t="s">
        <v>1994</v>
      </c>
      <c r="C345" s="367" t="s">
        <v>339</v>
      </c>
      <c r="D345" s="346">
        <v>343</v>
      </c>
      <c r="E345" s="346" t="s">
        <v>1389</v>
      </c>
      <c r="F345" s="346" t="s">
        <v>1388</v>
      </c>
      <c r="G345" s="340" t="s">
        <v>1926</v>
      </c>
      <c r="H345" s="413" t="s">
        <v>1945</v>
      </c>
      <c r="I345" s="346"/>
      <c r="J345" s="414">
        <v>24300000</v>
      </c>
      <c r="K345" s="26" t="s">
        <v>339</v>
      </c>
      <c r="L345" s="377" t="s">
        <v>1796</v>
      </c>
    </row>
    <row r="346" spans="1:12" ht="33" customHeight="1" x14ac:dyDescent="0.25">
      <c r="A346" s="375">
        <v>42227</v>
      </c>
      <c r="B346" s="367" t="s">
        <v>1994</v>
      </c>
      <c r="C346" s="367" t="s">
        <v>339</v>
      </c>
      <c r="D346" s="346">
        <v>344</v>
      </c>
      <c r="E346" s="346" t="s">
        <v>1389</v>
      </c>
      <c r="F346" s="346" t="s">
        <v>1388</v>
      </c>
      <c r="G346" s="340" t="s">
        <v>1926</v>
      </c>
      <c r="H346" s="413" t="s">
        <v>1946</v>
      </c>
      <c r="I346" s="346"/>
      <c r="J346" s="414">
        <v>87480000</v>
      </c>
      <c r="K346" s="26" t="s">
        <v>339</v>
      </c>
      <c r="L346" s="377" t="s">
        <v>1796</v>
      </c>
    </row>
    <row r="347" spans="1:12" ht="33" customHeight="1" x14ac:dyDescent="0.25">
      <c r="A347" s="375">
        <v>42227</v>
      </c>
      <c r="B347" s="367" t="s">
        <v>1994</v>
      </c>
      <c r="C347" s="367" t="s">
        <v>339</v>
      </c>
      <c r="D347" s="346">
        <v>345</v>
      </c>
      <c r="E347" s="346" t="s">
        <v>1389</v>
      </c>
      <c r="F347" s="346" t="s">
        <v>1388</v>
      </c>
      <c r="G347" s="340" t="s">
        <v>646</v>
      </c>
      <c r="H347" s="367" t="s">
        <v>647</v>
      </c>
      <c r="I347" s="346"/>
      <c r="J347" s="383">
        <v>200000</v>
      </c>
      <c r="K347" s="26" t="s">
        <v>339</v>
      </c>
      <c r="L347" s="377" t="s">
        <v>1796</v>
      </c>
    </row>
    <row r="348" spans="1:12" ht="33" customHeight="1" x14ac:dyDescent="0.25">
      <c r="A348" s="375">
        <v>42227</v>
      </c>
      <c r="B348" s="367" t="s">
        <v>1994</v>
      </c>
      <c r="C348" s="367" t="s">
        <v>339</v>
      </c>
      <c r="D348" s="346">
        <v>346</v>
      </c>
      <c r="E348" s="346" t="s">
        <v>1389</v>
      </c>
      <c r="F348" s="346" t="s">
        <v>1388</v>
      </c>
      <c r="G348" s="340" t="s">
        <v>1927</v>
      </c>
      <c r="H348" s="367" t="s">
        <v>699</v>
      </c>
      <c r="I348" s="346"/>
      <c r="J348" s="383">
        <v>700000</v>
      </c>
      <c r="K348" s="26" t="s">
        <v>339</v>
      </c>
      <c r="L348" s="377" t="s">
        <v>1796</v>
      </c>
    </row>
    <row r="349" spans="1:12" ht="33" customHeight="1" x14ac:dyDescent="0.25">
      <c r="A349" s="375">
        <v>42227</v>
      </c>
      <c r="B349" s="367" t="s">
        <v>1994</v>
      </c>
      <c r="C349" s="367" t="s">
        <v>339</v>
      </c>
      <c r="D349" s="346">
        <v>347</v>
      </c>
      <c r="E349" s="346" t="s">
        <v>1389</v>
      </c>
      <c r="F349" s="346" t="s">
        <v>1388</v>
      </c>
      <c r="G349" s="340" t="s">
        <v>1928</v>
      </c>
      <c r="H349" s="367" t="s">
        <v>713</v>
      </c>
      <c r="I349" s="346"/>
      <c r="J349" s="383">
        <v>70000</v>
      </c>
      <c r="K349" s="26" t="s">
        <v>339</v>
      </c>
      <c r="L349" s="377" t="s">
        <v>1796</v>
      </c>
    </row>
    <row r="350" spans="1:12" ht="33" customHeight="1" x14ac:dyDescent="0.25">
      <c r="A350" s="375">
        <v>42227</v>
      </c>
      <c r="B350" s="367" t="s">
        <v>1994</v>
      </c>
      <c r="C350" s="367" t="s">
        <v>339</v>
      </c>
      <c r="D350" s="346">
        <v>348</v>
      </c>
      <c r="E350" s="346" t="s">
        <v>1389</v>
      </c>
      <c r="F350" s="346" t="s">
        <v>1388</v>
      </c>
      <c r="G350" s="340" t="s">
        <v>1929</v>
      </c>
      <c r="H350" s="415" t="s">
        <v>725</v>
      </c>
      <c r="I350" s="346"/>
      <c r="J350" s="410">
        <v>4200000</v>
      </c>
      <c r="K350" s="26" t="s">
        <v>339</v>
      </c>
      <c r="L350" s="377" t="s">
        <v>1796</v>
      </c>
    </row>
    <row r="351" spans="1:12" ht="33" customHeight="1" x14ac:dyDescent="0.25">
      <c r="A351" s="375">
        <v>42227</v>
      </c>
      <c r="B351" s="367" t="s">
        <v>1994</v>
      </c>
      <c r="C351" s="367" t="s">
        <v>339</v>
      </c>
      <c r="D351" s="346">
        <v>349</v>
      </c>
      <c r="E351" s="346" t="s">
        <v>1389</v>
      </c>
      <c r="F351" s="346" t="s">
        <v>1388</v>
      </c>
      <c r="G351" s="340" t="s">
        <v>1930</v>
      </c>
      <c r="H351" s="415" t="s">
        <v>727</v>
      </c>
      <c r="I351" s="346"/>
      <c r="J351" s="410">
        <v>2000000</v>
      </c>
      <c r="K351" s="26" t="s">
        <v>339</v>
      </c>
      <c r="L351" s="377" t="s">
        <v>1796</v>
      </c>
    </row>
    <row r="352" spans="1:12" ht="33" customHeight="1" x14ac:dyDescent="0.25">
      <c r="A352" s="375">
        <v>42227</v>
      </c>
      <c r="B352" s="367" t="s">
        <v>1994</v>
      </c>
      <c r="C352" s="367" t="s">
        <v>339</v>
      </c>
      <c r="D352" s="346">
        <v>350</v>
      </c>
      <c r="E352" s="346" t="s">
        <v>1389</v>
      </c>
      <c r="F352" s="346" t="s">
        <v>1388</v>
      </c>
      <c r="G352" s="340" t="s">
        <v>1930</v>
      </c>
      <c r="H352" s="415" t="s">
        <v>728</v>
      </c>
      <c r="I352" s="346"/>
      <c r="J352" s="410">
        <v>18000000</v>
      </c>
      <c r="K352" s="26" t="s">
        <v>339</v>
      </c>
      <c r="L352" s="377" t="s">
        <v>1796</v>
      </c>
    </row>
    <row r="353" spans="1:12" ht="33" customHeight="1" x14ac:dyDescent="0.25">
      <c r="A353" s="375">
        <v>42227</v>
      </c>
      <c r="B353" s="367" t="s">
        <v>1994</v>
      </c>
      <c r="C353" s="367" t="s">
        <v>339</v>
      </c>
      <c r="D353" s="346">
        <v>351</v>
      </c>
      <c r="E353" s="346" t="s">
        <v>1389</v>
      </c>
      <c r="F353" s="346" t="s">
        <v>1388</v>
      </c>
      <c r="G353" s="340" t="s">
        <v>1930</v>
      </c>
      <c r="H353" s="415" t="s">
        <v>729</v>
      </c>
      <c r="I353" s="346"/>
      <c r="J353" s="410">
        <v>3000000</v>
      </c>
      <c r="K353" s="26" t="s">
        <v>339</v>
      </c>
      <c r="L353" s="377" t="s">
        <v>1796</v>
      </c>
    </row>
    <row r="354" spans="1:12" ht="33" customHeight="1" x14ac:dyDescent="0.25">
      <c r="A354" s="375">
        <v>42227</v>
      </c>
      <c r="B354" s="367" t="s">
        <v>1994</v>
      </c>
      <c r="C354" s="367" t="s">
        <v>339</v>
      </c>
      <c r="D354" s="346">
        <v>352</v>
      </c>
      <c r="E354" s="346" t="s">
        <v>1389</v>
      </c>
      <c r="F354" s="346" t="s">
        <v>1388</v>
      </c>
      <c r="G354" s="340" t="s">
        <v>730</v>
      </c>
      <c r="H354" s="415" t="s">
        <v>731</v>
      </c>
      <c r="I354" s="346"/>
      <c r="J354" s="410">
        <v>7800000</v>
      </c>
      <c r="K354" s="26" t="s">
        <v>339</v>
      </c>
      <c r="L354" s="377" t="s">
        <v>1796</v>
      </c>
    </row>
    <row r="355" spans="1:12" ht="33" customHeight="1" x14ac:dyDescent="0.25">
      <c r="A355" s="375">
        <v>42227</v>
      </c>
      <c r="B355" s="367" t="s">
        <v>1994</v>
      </c>
      <c r="C355" s="367" t="s">
        <v>339</v>
      </c>
      <c r="D355" s="346">
        <v>353</v>
      </c>
      <c r="E355" s="346" t="s">
        <v>1389</v>
      </c>
      <c r="F355" s="346" t="s">
        <v>1388</v>
      </c>
      <c r="G355" s="340" t="s">
        <v>732</v>
      </c>
      <c r="H355" s="415" t="s">
        <v>733</v>
      </c>
      <c r="I355" s="346"/>
      <c r="J355" s="410">
        <v>1248000</v>
      </c>
      <c r="K355" s="26" t="s">
        <v>339</v>
      </c>
      <c r="L355" s="377" t="s">
        <v>1796</v>
      </c>
    </row>
    <row r="356" spans="1:12" ht="33" customHeight="1" x14ac:dyDescent="0.25">
      <c r="A356" s="375">
        <v>42227</v>
      </c>
      <c r="B356" s="367" t="s">
        <v>1994</v>
      </c>
      <c r="C356" s="367" t="s">
        <v>339</v>
      </c>
      <c r="D356" s="346">
        <v>354</v>
      </c>
      <c r="E356" s="346" t="s">
        <v>1389</v>
      </c>
      <c r="F356" s="346" t="s">
        <v>1388</v>
      </c>
      <c r="G356" s="340" t="s">
        <v>1931</v>
      </c>
      <c r="H356" s="415" t="s">
        <v>725</v>
      </c>
      <c r="I356" s="346"/>
      <c r="J356" s="410">
        <v>6000000</v>
      </c>
      <c r="K356" s="26" t="s">
        <v>339</v>
      </c>
      <c r="L356" s="377" t="s">
        <v>1796</v>
      </c>
    </row>
    <row r="357" spans="1:12" ht="33" customHeight="1" x14ac:dyDescent="0.25">
      <c r="A357" s="375">
        <v>42227</v>
      </c>
      <c r="B357" s="367" t="s">
        <v>1994</v>
      </c>
      <c r="C357" s="367" t="s">
        <v>339</v>
      </c>
      <c r="D357" s="346">
        <v>355</v>
      </c>
      <c r="E357" s="346" t="s">
        <v>1389</v>
      </c>
      <c r="F357" s="346" t="s">
        <v>1388</v>
      </c>
      <c r="G357" s="340" t="s">
        <v>726</v>
      </c>
      <c r="H357" s="415" t="s">
        <v>729</v>
      </c>
      <c r="I357" s="346"/>
      <c r="J357" s="410">
        <v>9000000</v>
      </c>
      <c r="K357" s="26" t="s">
        <v>339</v>
      </c>
      <c r="L357" s="377" t="s">
        <v>1796</v>
      </c>
    </row>
    <row r="358" spans="1:12" ht="33" customHeight="1" x14ac:dyDescent="0.25">
      <c r="A358" s="375">
        <v>42227</v>
      </c>
      <c r="B358" s="367" t="s">
        <v>1994</v>
      </c>
      <c r="C358" s="367" t="s">
        <v>339</v>
      </c>
      <c r="D358" s="346">
        <v>356</v>
      </c>
      <c r="E358" s="346" t="s">
        <v>1389</v>
      </c>
      <c r="F358" s="346" t="s">
        <v>1388</v>
      </c>
      <c r="G358" s="340" t="s">
        <v>734</v>
      </c>
      <c r="H358" s="367" t="s">
        <v>735</v>
      </c>
      <c r="I358" s="346"/>
      <c r="J358" s="383">
        <v>250000</v>
      </c>
      <c r="K358" s="26" t="s">
        <v>339</v>
      </c>
      <c r="L358" s="377" t="s">
        <v>1796</v>
      </c>
    </row>
    <row r="359" spans="1:12" ht="33" customHeight="1" x14ac:dyDescent="0.25">
      <c r="A359" s="375">
        <v>42227</v>
      </c>
      <c r="B359" s="367" t="s">
        <v>1994</v>
      </c>
      <c r="C359" s="367" t="s">
        <v>339</v>
      </c>
      <c r="D359" s="346">
        <v>357</v>
      </c>
      <c r="E359" s="346" t="s">
        <v>1389</v>
      </c>
      <c r="F359" s="346" t="s">
        <v>1388</v>
      </c>
      <c r="G359" s="340" t="s">
        <v>736</v>
      </c>
      <c r="H359" s="367" t="s">
        <v>737</v>
      </c>
      <c r="I359" s="346"/>
      <c r="J359" s="383">
        <v>540000</v>
      </c>
      <c r="K359" s="26" t="s">
        <v>339</v>
      </c>
      <c r="L359" s="377" t="s">
        <v>1796</v>
      </c>
    </row>
    <row r="360" spans="1:12" ht="33" customHeight="1" x14ac:dyDescent="0.25">
      <c r="A360" s="375">
        <v>42227</v>
      </c>
      <c r="B360" s="367" t="s">
        <v>1994</v>
      </c>
      <c r="C360" s="367" t="s">
        <v>339</v>
      </c>
      <c r="D360" s="346">
        <v>358</v>
      </c>
      <c r="E360" s="346" t="s">
        <v>1389</v>
      </c>
      <c r="F360" s="346" t="s">
        <v>1388</v>
      </c>
      <c r="G360" s="340" t="s">
        <v>1932</v>
      </c>
      <c r="H360" s="367" t="s">
        <v>1947</v>
      </c>
      <c r="I360" s="346"/>
      <c r="J360" s="383">
        <v>18900000</v>
      </c>
      <c r="K360" s="26" t="s">
        <v>339</v>
      </c>
      <c r="L360" s="377" t="s">
        <v>1796</v>
      </c>
    </row>
    <row r="361" spans="1:12" ht="33" customHeight="1" x14ac:dyDescent="0.25">
      <c r="A361" s="375">
        <v>42227</v>
      </c>
      <c r="B361" s="367" t="s">
        <v>1994</v>
      </c>
      <c r="C361" s="367" t="s">
        <v>339</v>
      </c>
      <c r="D361" s="346">
        <v>359</v>
      </c>
      <c r="E361" s="346" t="s">
        <v>1389</v>
      </c>
      <c r="F361" s="346" t="s">
        <v>1388</v>
      </c>
      <c r="G361" s="340" t="s">
        <v>1933</v>
      </c>
      <c r="H361" s="367" t="s">
        <v>1948</v>
      </c>
      <c r="I361" s="346"/>
      <c r="J361" s="383">
        <v>880000</v>
      </c>
      <c r="K361" s="26" t="s">
        <v>339</v>
      </c>
      <c r="L361" s="377" t="s">
        <v>1796</v>
      </c>
    </row>
    <row r="362" spans="1:12" ht="33" customHeight="1" x14ac:dyDescent="0.25">
      <c r="A362" s="375">
        <v>42227</v>
      </c>
      <c r="B362" s="367" t="s">
        <v>1994</v>
      </c>
      <c r="C362" s="367" t="s">
        <v>339</v>
      </c>
      <c r="D362" s="346">
        <v>360</v>
      </c>
      <c r="E362" s="346" t="s">
        <v>1389</v>
      </c>
      <c r="F362" s="346" t="s">
        <v>1388</v>
      </c>
      <c r="G362" s="340" t="s">
        <v>732</v>
      </c>
      <c r="H362" s="367" t="s">
        <v>733</v>
      </c>
      <c r="I362" s="346"/>
      <c r="J362" s="383">
        <v>1408000</v>
      </c>
      <c r="K362" s="26" t="s">
        <v>339</v>
      </c>
      <c r="L362" s="377" t="s">
        <v>1796</v>
      </c>
    </row>
    <row r="363" spans="1:12" ht="33" customHeight="1" x14ac:dyDescent="0.25">
      <c r="A363" s="375">
        <v>42227</v>
      </c>
      <c r="B363" s="367" t="s">
        <v>1994</v>
      </c>
      <c r="C363" s="367" t="s">
        <v>339</v>
      </c>
      <c r="D363" s="346">
        <v>361</v>
      </c>
      <c r="E363" s="346" t="s">
        <v>1389</v>
      </c>
      <c r="F363" s="346" t="s">
        <v>1388</v>
      </c>
      <c r="G363" s="340" t="s">
        <v>1934</v>
      </c>
      <c r="H363" s="340" t="s">
        <v>1949</v>
      </c>
      <c r="I363" s="346"/>
      <c r="J363" s="410">
        <v>420000</v>
      </c>
      <c r="K363" s="26" t="s">
        <v>339</v>
      </c>
      <c r="L363" s="377" t="s">
        <v>1796</v>
      </c>
    </row>
    <row r="364" spans="1:12" ht="33" customHeight="1" x14ac:dyDescent="0.25">
      <c r="A364" s="375">
        <v>42227</v>
      </c>
      <c r="B364" s="367" t="s">
        <v>1994</v>
      </c>
      <c r="C364" s="367" t="s">
        <v>339</v>
      </c>
      <c r="D364" s="346">
        <v>362</v>
      </c>
      <c r="E364" s="346" t="s">
        <v>1389</v>
      </c>
      <c r="F364" s="346" t="s">
        <v>1388</v>
      </c>
      <c r="G364" s="340" t="s">
        <v>1935</v>
      </c>
      <c r="H364" s="367" t="s">
        <v>709</v>
      </c>
      <c r="I364" s="346"/>
      <c r="J364" s="383">
        <v>150000</v>
      </c>
      <c r="K364" s="26" t="s">
        <v>339</v>
      </c>
      <c r="L364" s="377" t="s">
        <v>1796</v>
      </c>
    </row>
    <row r="365" spans="1:12" ht="33" customHeight="1" x14ac:dyDescent="0.25">
      <c r="A365" s="375">
        <v>42227</v>
      </c>
      <c r="B365" s="367" t="s">
        <v>1994</v>
      </c>
      <c r="C365" s="367" t="s">
        <v>339</v>
      </c>
      <c r="D365" s="346">
        <v>363</v>
      </c>
      <c r="E365" s="346" t="s">
        <v>1389</v>
      </c>
      <c r="F365" s="346" t="s">
        <v>1388</v>
      </c>
      <c r="G365" s="340" t="s">
        <v>1936</v>
      </c>
      <c r="H365" s="340" t="s">
        <v>1950</v>
      </c>
      <c r="I365" s="346"/>
      <c r="J365" s="410">
        <v>2100000</v>
      </c>
      <c r="K365" s="26" t="s">
        <v>339</v>
      </c>
      <c r="L365" s="377" t="s">
        <v>1796</v>
      </c>
    </row>
    <row r="366" spans="1:12" ht="33" customHeight="1" x14ac:dyDescent="0.25">
      <c r="A366" s="375">
        <v>42227</v>
      </c>
      <c r="B366" s="367" t="s">
        <v>1994</v>
      </c>
      <c r="C366" s="367" t="s">
        <v>339</v>
      </c>
      <c r="D366" s="346">
        <v>364</v>
      </c>
      <c r="E366" s="346" t="s">
        <v>1389</v>
      </c>
      <c r="F366" s="346" t="s">
        <v>1388</v>
      </c>
      <c r="G366" s="340" t="s">
        <v>1937</v>
      </c>
      <c r="H366" s="340" t="s">
        <v>1951</v>
      </c>
      <c r="I366" s="346"/>
      <c r="J366" s="410">
        <v>5125000</v>
      </c>
      <c r="K366" s="26" t="s">
        <v>339</v>
      </c>
      <c r="L366" s="377" t="s">
        <v>1796</v>
      </c>
    </row>
    <row r="367" spans="1:12" ht="33" customHeight="1" x14ac:dyDescent="0.25">
      <c r="A367" s="375">
        <v>42227</v>
      </c>
      <c r="B367" s="344" t="s">
        <v>1996</v>
      </c>
      <c r="C367" s="367" t="s">
        <v>339</v>
      </c>
      <c r="D367" s="346">
        <v>365</v>
      </c>
      <c r="E367" s="346" t="s">
        <v>1389</v>
      </c>
      <c r="F367" s="346" t="s">
        <v>1388</v>
      </c>
      <c r="G367" s="340" t="s">
        <v>549</v>
      </c>
      <c r="H367" s="415" t="s">
        <v>1971</v>
      </c>
      <c r="I367" s="346"/>
      <c r="J367" s="416">
        <v>150000000</v>
      </c>
      <c r="K367" s="26" t="s">
        <v>339</v>
      </c>
      <c r="L367" s="377" t="s">
        <v>2259</v>
      </c>
    </row>
    <row r="368" spans="1:12" ht="33" customHeight="1" x14ac:dyDescent="0.25">
      <c r="A368" s="375">
        <v>42227</v>
      </c>
      <c r="B368" s="367" t="s">
        <v>1994</v>
      </c>
      <c r="C368" s="367" t="s">
        <v>339</v>
      </c>
      <c r="D368" s="346">
        <v>366</v>
      </c>
      <c r="E368" s="346" t="s">
        <v>1923</v>
      </c>
      <c r="F368" s="346" t="s">
        <v>1388</v>
      </c>
      <c r="G368" s="340" t="s">
        <v>1908</v>
      </c>
      <c r="H368" s="228" t="s">
        <v>2139</v>
      </c>
      <c r="I368" s="346"/>
      <c r="J368" s="410">
        <v>122772000</v>
      </c>
      <c r="K368" s="26" t="s">
        <v>339</v>
      </c>
      <c r="L368" s="377" t="s">
        <v>1796</v>
      </c>
    </row>
    <row r="369" spans="1:12" ht="33" customHeight="1" x14ac:dyDescent="0.25">
      <c r="A369" s="375">
        <v>42227</v>
      </c>
      <c r="B369" s="367" t="s">
        <v>1994</v>
      </c>
      <c r="C369" s="367" t="s">
        <v>339</v>
      </c>
      <c r="D369" s="346">
        <v>367</v>
      </c>
      <c r="E369" s="346" t="s">
        <v>1923</v>
      </c>
      <c r="F369" s="346" t="s">
        <v>1388</v>
      </c>
      <c r="G369" s="346" t="s">
        <v>1909</v>
      </c>
      <c r="H369" s="385" t="s">
        <v>2140</v>
      </c>
      <c r="I369" s="346"/>
      <c r="J369" s="383">
        <v>204750000</v>
      </c>
      <c r="K369" s="26" t="s">
        <v>339</v>
      </c>
      <c r="L369" s="377" t="s">
        <v>1796</v>
      </c>
    </row>
    <row r="370" spans="1:12" ht="33" customHeight="1" x14ac:dyDescent="0.25">
      <c r="A370" s="375">
        <v>42227</v>
      </c>
      <c r="B370" s="367" t="s">
        <v>1994</v>
      </c>
      <c r="C370" s="367" t="s">
        <v>339</v>
      </c>
      <c r="D370" s="346">
        <v>368</v>
      </c>
      <c r="E370" s="346" t="s">
        <v>1923</v>
      </c>
      <c r="F370" s="346" t="s">
        <v>1388</v>
      </c>
      <c r="G370" s="346" t="s">
        <v>1909</v>
      </c>
      <c r="H370" s="385" t="s">
        <v>2141</v>
      </c>
      <c r="I370" s="346"/>
      <c r="J370" s="383">
        <v>38457120</v>
      </c>
      <c r="K370" s="26" t="s">
        <v>339</v>
      </c>
      <c r="L370" s="377" t="s">
        <v>1796</v>
      </c>
    </row>
    <row r="371" spans="1:12" ht="33" customHeight="1" x14ac:dyDescent="0.25">
      <c r="A371" s="375">
        <v>42227</v>
      </c>
      <c r="B371" s="367" t="s">
        <v>1995</v>
      </c>
      <c r="C371" s="367" t="s">
        <v>339</v>
      </c>
      <c r="D371" s="346">
        <v>369</v>
      </c>
      <c r="E371" s="346" t="s">
        <v>1923</v>
      </c>
      <c r="F371" s="346" t="s">
        <v>1388</v>
      </c>
      <c r="G371" s="346" t="s">
        <v>197</v>
      </c>
      <c r="H371" s="346" t="s">
        <v>1889</v>
      </c>
      <c r="I371" s="346"/>
      <c r="J371" s="383">
        <v>12000000</v>
      </c>
      <c r="K371" s="344" t="s">
        <v>339</v>
      </c>
      <c r="L371" s="377" t="s">
        <v>2057</v>
      </c>
    </row>
    <row r="372" spans="1:12" ht="33" customHeight="1" x14ac:dyDescent="0.25">
      <c r="A372" s="375">
        <v>42227</v>
      </c>
      <c r="B372" s="367" t="s">
        <v>1995</v>
      </c>
      <c r="C372" s="367" t="s">
        <v>339</v>
      </c>
      <c r="D372" s="346">
        <v>370</v>
      </c>
      <c r="E372" s="346" t="s">
        <v>1923</v>
      </c>
      <c r="F372" s="346" t="s">
        <v>1388</v>
      </c>
      <c r="G372" s="346" t="s">
        <v>197</v>
      </c>
      <c r="H372" s="346" t="s">
        <v>788</v>
      </c>
      <c r="I372" s="346"/>
      <c r="J372" s="383">
        <v>5250000</v>
      </c>
      <c r="K372" s="344" t="s">
        <v>339</v>
      </c>
      <c r="L372" s="377" t="s">
        <v>2057</v>
      </c>
    </row>
    <row r="373" spans="1:12" ht="33" customHeight="1" x14ac:dyDescent="0.25">
      <c r="A373" s="375">
        <v>42227</v>
      </c>
      <c r="B373" s="367" t="s">
        <v>1995</v>
      </c>
      <c r="C373" s="367" t="s">
        <v>339</v>
      </c>
      <c r="D373" s="346">
        <v>371</v>
      </c>
      <c r="E373" s="346" t="s">
        <v>1923</v>
      </c>
      <c r="F373" s="346" t="s">
        <v>1388</v>
      </c>
      <c r="G373" s="346" t="s">
        <v>197</v>
      </c>
      <c r="H373" s="346" t="s">
        <v>790</v>
      </c>
      <c r="I373" s="346"/>
      <c r="J373" s="383">
        <v>5250000</v>
      </c>
      <c r="K373" s="344" t="s">
        <v>339</v>
      </c>
      <c r="L373" s="377" t="s">
        <v>2057</v>
      </c>
    </row>
    <row r="374" spans="1:12" ht="33" customHeight="1" x14ac:dyDescent="0.25">
      <c r="A374" s="375">
        <v>42227</v>
      </c>
      <c r="B374" s="367" t="s">
        <v>1995</v>
      </c>
      <c r="C374" s="367" t="s">
        <v>339</v>
      </c>
      <c r="D374" s="346">
        <v>372</v>
      </c>
      <c r="E374" s="346" t="s">
        <v>1923</v>
      </c>
      <c r="F374" s="346" t="s">
        <v>1388</v>
      </c>
      <c r="G374" s="346" t="s">
        <v>197</v>
      </c>
      <c r="H374" s="346" t="s">
        <v>791</v>
      </c>
      <c r="I374" s="346"/>
      <c r="J374" s="383">
        <v>5250000</v>
      </c>
      <c r="K374" s="344" t="s">
        <v>339</v>
      </c>
      <c r="L374" s="377" t="s">
        <v>2057</v>
      </c>
    </row>
    <row r="375" spans="1:12" ht="33" customHeight="1" x14ac:dyDescent="0.25">
      <c r="A375" s="375">
        <v>42227</v>
      </c>
      <c r="B375" s="367" t="s">
        <v>1995</v>
      </c>
      <c r="C375" s="367" t="s">
        <v>339</v>
      </c>
      <c r="D375" s="346">
        <v>373</v>
      </c>
      <c r="E375" s="346" t="s">
        <v>1923</v>
      </c>
      <c r="F375" s="346" t="s">
        <v>1388</v>
      </c>
      <c r="G375" s="346" t="s">
        <v>197</v>
      </c>
      <c r="H375" s="346" t="s">
        <v>792</v>
      </c>
      <c r="I375" s="346"/>
      <c r="J375" s="383">
        <v>2250000</v>
      </c>
      <c r="K375" s="344" t="s">
        <v>339</v>
      </c>
      <c r="L375" s="377" t="s">
        <v>2057</v>
      </c>
    </row>
    <row r="376" spans="1:12" ht="33" customHeight="1" x14ac:dyDescent="0.25">
      <c r="A376" s="375">
        <v>42227</v>
      </c>
      <c r="B376" s="367" t="s">
        <v>1995</v>
      </c>
      <c r="C376" s="367" t="s">
        <v>339</v>
      </c>
      <c r="D376" s="346">
        <v>374</v>
      </c>
      <c r="E376" s="346" t="s">
        <v>1923</v>
      </c>
      <c r="F376" s="346" t="s">
        <v>1388</v>
      </c>
      <c r="G376" s="346" t="s">
        <v>197</v>
      </c>
      <c r="H376" s="346" t="s">
        <v>793</v>
      </c>
      <c r="I376" s="346"/>
      <c r="J376" s="383">
        <v>3000000</v>
      </c>
      <c r="K376" s="344" t="s">
        <v>339</v>
      </c>
      <c r="L376" s="377" t="s">
        <v>2057</v>
      </c>
    </row>
    <row r="377" spans="1:12" ht="33" customHeight="1" x14ac:dyDescent="0.25">
      <c r="A377" s="375">
        <v>42227</v>
      </c>
      <c r="B377" s="367" t="s">
        <v>1995</v>
      </c>
      <c r="C377" s="367" t="s">
        <v>339</v>
      </c>
      <c r="D377" s="346">
        <v>375</v>
      </c>
      <c r="E377" s="346" t="s">
        <v>1923</v>
      </c>
      <c r="F377" s="346" t="s">
        <v>1388</v>
      </c>
      <c r="G377" s="346" t="s">
        <v>1868</v>
      </c>
      <c r="H377" s="346" t="s">
        <v>1868</v>
      </c>
      <c r="I377" s="346"/>
      <c r="J377" s="383">
        <v>600000</v>
      </c>
      <c r="K377" s="344" t="s">
        <v>339</v>
      </c>
      <c r="L377" s="377" t="s">
        <v>2057</v>
      </c>
    </row>
    <row r="378" spans="1:12" ht="33" customHeight="1" x14ac:dyDescent="0.25">
      <c r="A378" s="375">
        <v>42227</v>
      </c>
      <c r="B378" s="367" t="s">
        <v>1995</v>
      </c>
      <c r="C378" s="367" t="s">
        <v>339</v>
      </c>
      <c r="D378" s="346">
        <v>376</v>
      </c>
      <c r="E378" s="346" t="s">
        <v>1923</v>
      </c>
      <c r="F378" s="346" t="s">
        <v>1388</v>
      </c>
      <c r="G378" s="417" t="s">
        <v>1869</v>
      </c>
      <c r="H378" s="417" t="s">
        <v>1890</v>
      </c>
      <c r="I378" s="346"/>
      <c r="J378" s="383">
        <v>90000</v>
      </c>
      <c r="K378" s="344" t="s">
        <v>339</v>
      </c>
      <c r="L378" s="377" t="s">
        <v>2057</v>
      </c>
    </row>
    <row r="379" spans="1:12" ht="33" customHeight="1" x14ac:dyDescent="0.25">
      <c r="A379" s="375">
        <v>42227</v>
      </c>
      <c r="B379" s="367" t="s">
        <v>1995</v>
      </c>
      <c r="C379" s="367" t="s">
        <v>339</v>
      </c>
      <c r="D379" s="346">
        <v>377</v>
      </c>
      <c r="E379" s="346" t="s">
        <v>1923</v>
      </c>
      <c r="F379" s="346" t="s">
        <v>1388</v>
      </c>
      <c r="G379" s="417" t="s">
        <v>1870</v>
      </c>
      <c r="H379" s="417" t="s">
        <v>1891</v>
      </c>
      <c r="I379" s="346"/>
      <c r="J379" s="383">
        <v>120000</v>
      </c>
      <c r="K379" s="344" t="s">
        <v>339</v>
      </c>
      <c r="L379" s="377" t="s">
        <v>2057</v>
      </c>
    </row>
    <row r="380" spans="1:12" ht="33" customHeight="1" x14ac:dyDescent="0.25">
      <c r="A380" s="375">
        <v>42227</v>
      </c>
      <c r="B380" s="367" t="s">
        <v>1995</v>
      </c>
      <c r="C380" s="367" t="s">
        <v>339</v>
      </c>
      <c r="D380" s="346">
        <v>378</v>
      </c>
      <c r="E380" s="346" t="s">
        <v>1923</v>
      </c>
      <c r="F380" s="346" t="s">
        <v>1388</v>
      </c>
      <c r="G380" s="417" t="s">
        <v>1871</v>
      </c>
      <c r="H380" s="417" t="s">
        <v>1892</v>
      </c>
      <c r="I380" s="346"/>
      <c r="J380" s="383">
        <v>35000</v>
      </c>
      <c r="K380" s="344" t="s">
        <v>339</v>
      </c>
      <c r="L380" s="377" t="s">
        <v>2057</v>
      </c>
    </row>
    <row r="381" spans="1:12" ht="33" customHeight="1" x14ac:dyDescent="0.25">
      <c r="A381" s="375">
        <v>42227</v>
      </c>
      <c r="B381" s="367" t="s">
        <v>1995</v>
      </c>
      <c r="C381" s="367" t="s">
        <v>339</v>
      </c>
      <c r="D381" s="346">
        <v>379</v>
      </c>
      <c r="E381" s="346" t="s">
        <v>1923</v>
      </c>
      <c r="F381" s="346" t="s">
        <v>1388</v>
      </c>
      <c r="G381" s="417" t="s">
        <v>1872</v>
      </c>
      <c r="H381" s="417" t="s">
        <v>1893</v>
      </c>
      <c r="I381" s="346"/>
      <c r="J381" s="383">
        <v>265000</v>
      </c>
      <c r="K381" s="344" t="s">
        <v>339</v>
      </c>
      <c r="L381" s="377" t="s">
        <v>2057</v>
      </c>
    </row>
    <row r="382" spans="1:12" ht="33" customHeight="1" x14ac:dyDescent="0.25">
      <c r="A382" s="375">
        <v>42227</v>
      </c>
      <c r="B382" s="367" t="s">
        <v>1995</v>
      </c>
      <c r="C382" s="367" t="s">
        <v>339</v>
      </c>
      <c r="D382" s="346">
        <v>380</v>
      </c>
      <c r="E382" s="346" t="s">
        <v>1923</v>
      </c>
      <c r="F382" s="346" t="s">
        <v>1388</v>
      </c>
      <c r="G382" s="417" t="s">
        <v>1873</v>
      </c>
      <c r="H382" s="417" t="s">
        <v>1894</v>
      </c>
      <c r="I382" s="346"/>
      <c r="J382" s="383">
        <v>105000</v>
      </c>
      <c r="K382" s="344" t="s">
        <v>339</v>
      </c>
      <c r="L382" s="377" t="s">
        <v>2057</v>
      </c>
    </row>
    <row r="383" spans="1:12" ht="33" customHeight="1" x14ac:dyDescent="0.25">
      <c r="A383" s="375">
        <v>42227</v>
      </c>
      <c r="B383" s="367" t="s">
        <v>1995</v>
      </c>
      <c r="C383" s="367" t="s">
        <v>339</v>
      </c>
      <c r="D383" s="346">
        <v>381</v>
      </c>
      <c r="E383" s="346" t="s">
        <v>1923</v>
      </c>
      <c r="F383" s="346" t="s">
        <v>1388</v>
      </c>
      <c r="G383" s="417" t="s">
        <v>1874</v>
      </c>
      <c r="H383" s="417" t="s">
        <v>1895</v>
      </c>
      <c r="I383" s="346"/>
      <c r="J383" s="383">
        <v>1500000</v>
      </c>
      <c r="K383" s="344" t="s">
        <v>339</v>
      </c>
      <c r="L383" s="377" t="s">
        <v>2057</v>
      </c>
    </row>
    <row r="384" spans="1:12" ht="33" customHeight="1" x14ac:dyDescent="0.25">
      <c r="A384" s="375">
        <v>42227</v>
      </c>
      <c r="B384" s="367" t="s">
        <v>1995</v>
      </c>
      <c r="C384" s="367" t="s">
        <v>339</v>
      </c>
      <c r="D384" s="346">
        <v>382</v>
      </c>
      <c r="E384" s="346" t="s">
        <v>1923</v>
      </c>
      <c r="F384" s="346" t="s">
        <v>1388</v>
      </c>
      <c r="G384" s="417" t="s">
        <v>1875</v>
      </c>
      <c r="H384" s="417" t="s">
        <v>1896</v>
      </c>
      <c r="I384" s="346"/>
      <c r="J384" s="383">
        <v>650000</v>
      </c>
      <c r="K384" s="344" t="s">
        <v>339</v>
      </c>
      <c r="L384" s="377" t="s">
        <v>2057</v>
      </c>
    </row>
    <row r="385" spans="1:12" ht="33" customHeight="1" x14ac:dyDescent="0.25">
      <c r="A385" s="375">
        <v>42227</v>
      </c>
      <c r="B385" s="367" t="s">
        <v>1995</v>
      </c>
      <c r="C385" s="367" t="s">
        <v>339</v>
      </c>
      <c r="D385" s="346">
        <v>383</v>
      </c>
      <c r="E385" s="346" t="s">
        <v>1923</v>
      </c>
      <c r="F385" s="346" t="s">
        <v>1388</v>
      </c>
      <c r="G385" s="417" t="s">
        <v>1876</v>
      </c>
      <c r="H385" s="417" t="s">
        <v>1897</v>
      </c>
      <c r="I385" s="346"/>
      <c r="J385" s="383">
        <v>1200000</v>
      </c>
      <c r="K385" s="344" t="s">
        <v>339</v>
      </c>
      <c r="L385" s="377" t="s">
        <v>2057</v>
      </c>
    </row>
    <row r="386" spans="1:12" ht="33" customHeight="1" x14ac:dyDescent="0.25">
      <c r="A386" s="375">
        <v>42227</v>
      </c>
      <c r="B386" s="367" t="s">
        <v>1995</v>
      </c>
      <c r="C386" s="367" t="s">
        <v>339</v>
      </c>
      <c r="D386" s="346">
        <v>384</v>
      </c>
      <c r="E386" s="346" t="s">
        <v>1923</v>
      </c>
      <c r="F386" s="346" t="s">
        <v>1388</v>
      </c>
      <c r="G386" s="417" t="s">
        <v>1877</v>
      </c>
      <c r="H386" s="417" t="s">
        <v>1898</v>
      </c>
      <c r="I386" s="346"/>
      <c r="J386" s="383">
        <v>496000</v>
      </c>
      <c r="K386" s="344" t="s">
        <v>339</v>
      </c>
      <c r="L386" s="377" t="s">
        <v>2057</v>
      </c>
    </row>
    <row r="387" spans="1:12" ht="33" customHeight="1" x14ac:dyDescent="0.25">
      <c r="A387" s="375">
        <v>42227</v>
      </c>
      <c r="B387" s="367" t="s">
        <v>1995</v>
      </c>
      <c r="C387" s="367" t="s">
        <v>339</v>
      </c>
      <c r="D387" s="346">
        <v>385</v>
      </c>
      <c r="E387" s="346" t="s">
        <v>1923</v>
      </c>
      <c r="F387" s="346" t="s">
        <v>1388</v>
      </c>
      <c r="G387" s="417" t="s">
        <v>1878</v>
      </c>
      <c r="H387" s="417" t="s">
        <v>1899</v>
      </c>
      <c r="I387" s="346"/>
      <c r="J387" s="383">
        <v>280000</v>
      </c>
      <c r="K387" s="344" t="s">
        <v>339</v>
      </c>
      <c r="L387" s="377" t="s">
        <v>2057</v>
      </c>
    </row>
    <row r="388" spans="1:12" ht="33" customHeight="1" x14ac:dyDescent="0.25">
      <c r="A388" s="375">
        <v>42227</v>
      </c>
      <c r="B388" s="367" t="s">
        <v>1994</v>
      </c>
      <c r="C388" s="367" t="s">
        <v>339</v>
      </c>
      <c r="D388" s="346">
        <v>386</v>
      </c>
      <c r="E388" s="346" t="s">
        <v>1923</v>
      </c>
      <c r="F388" s="346" t="s">
        <v>1388</v>
      </c>
      <c r="G388" s="340" t="s">
        <v>779</v>
      </c>
      <c r="H388" s="387" t="s">
        <v>1952</v>
      </c>
      <c r="I388" s="346"/>
      <c r="J388" s="383">
        <v>26000000</v>
      </c>
      <c r="K388" s="26" t="s">
        <v>339</v>
      </c>
      <c r="L388" s="377" t="s">
        <v>1796</v>
      </c>
    </row>
    <row r="389" spans="1:12" ht="33" customHeight="1" x14ac:dyDescent="0.25">
      <c r="A389" s="375">
        <v>42227</v>
      </c>
      <c r="B389" s="367" t="s">
        <v>1994</v>
      </c>
      <c r="C389" s="367" t="s">
        <v>339</v>
      </c>
      <c r="D389" s="346">
        <v>387</v>
      </c>
      <c r="E389" s="346" t="s">
        <v>1923</v>
      </c>
      <c r="F389" s="346" t="s">
        <v>1388</v>
      </c>
      <c r="G389" s="340" t="s">
        <v>774</v>
      </c>
      <c r="H389" s="367" t="s">
        <v>1953</v>
      </c>
      <c r="I389" s="346"/>
      <c r="J389" s="383">
        <v>127200000</v>
      </c>
      <c r="K389" s="26" t="s">
        <v>339</v>
      </c>
      <c r="L389" s="377" t="s">
        <v>1796</v>
      </c>
    </row>
    <row r="390" spans="1:12" ht="33" customHeight="1" x14ac:dyDescent="0.25">
      <c r="A390" s="375">
        <v>42227</v>
      </c>
      <c r="B390" s="367" t="s">
        <v>1994</v>
      </c>
      <c r="C390" s="367" t="s">
        <v>339</v>
      </c>
      <c r="D390" s="346">
        <v>388</v>
      </c>
      <c r="E390" s="346" t="s">
        <v>1923</v>
      </c>
      <c r="F390" s="346" t="s">
        <v>1388</v>
      </c>
      <c r="G390" s="340" t="s">
        <v>774</v>
      </c>
      <c r="H390" s="367" t="s">
        <v>1954</v>
      </c>
      <c r="I390" s="346"/>
      <c r="J390" s="383">
        <v>77760000</v>
      </c>
      <c r="K390" s="26" t="s">
        <v>339</v>
      </c>
      <c r="L390" s="377" t="s">
        <v>1796</v>
      </c>
    </row>
    <row r="391" spans="1:12" ht="33" customHeight="1" x14ac:dyDescent="0.25">
      <c r="A391" s="375">
        <v>42227</v>
      </c>
      <c r="B391" s="367" t="s">
        <v>1994</v>
      </c>
      <c r="C391" s="367" t="s">
        <v>339</v>
      </c>
      <c r="D391" s="346">
        <v>389</v>
      </c>
      <c r="E391" s="346" t="s">
        <v>1923</v>
      </c>
      <c r="F391" s="346" t="s">
        <v>1388</v>
      </c>
      <c r="G391" s="340" t="s">
        <v>779</v>
      </c>
      <c r="H391" s="367" t="s">
        <v>780</v>
      </c>
      <c r="I391" s="346"/>
      <c r="J391" s="383">
        <v>800000</v>
      </c>
      <c r="K391" s="26" t="s">
        <v>339</v>
      </c>
      <c r="L391" s="377" t="s">
        <v>1796</v>
      </c>
    </row>
    <row r="392" spans="1:12" ht="33" customHeight="1" x14ac:dyDescent="0.25">
      <c r="A392" s="375">
        <v>42227</v>
      </c>
      <c r="B392" s="367" t="s">
        <v>1994</v>
      </c>
      <c r="C392" s="367" t="s">
        <v>339</v>
      </c>
      <c r="D392" s="346">
        <v>390</v>
      </c>
      <c r="E392" s="346" t="s">
        <v>1923</v>
      </c>
      <c r="F392" s="346" t="s">
        <v>1388</v>
      </c>
      <c r="G392" s="346" t="s">
        <v>779</v>
      </c>
      <c r="H392" s="367" t="s">
        <v>1955</v>
      </c>
      <c r="I392" s="346"/>
      <c r="J392" s="383">
        <v>28800000</v>
      </c>
      <c r="K392" s="26" t="s">
        <v>339</v>
      </c>
      <c r="L392" s="377" t="s">
        <v>1796</v>
      </c>
    </row>
    <row r="393" spans="1:12" ht="33" customHeight="1" x14ac:dyDescent="0.25">
      <c r="A393" s="375">
        <v>42227</v>
      </c>
      <c r="B393" s="367" t="s">
        <v>1994</v>
      </c>
      <c r="C393" s="367" t="s">
        <v>339</v>
      </c>
      <c r="D393" s="346">
        <v>391</v>
      </c>
      <c r="E393" s="346" t="s">
        <v>1923</v>
      </c>
      <c r="F393" s="346" t="s">
        <v>1388</v>
      </c>
      <c r="G393" s="346" t="s">
        <v>779</v>
      </c>
      <c r="H393" s="367" t="s">
        <v>784</v>
      </c>
      <c r="I393" s="346"/>
      <c r="J393" s="383">
        <v>3600000</v>
      </c>
      <c r="K393" s="26" t="s">
        <v>339</v>
      </c>
      <c r="L393" s="377" t="s">
        <v>1796</v>
      </c>
    </row>
    <row r="394" spans="1:12" ht="33" customHeight="1" x14ac:dyDescent="0.25">
      <c r="A394" s="375">
        <v>42227</v>
      </c>
      <c r="B394" s="367" t="s">
        <v>1994</v>
      </c>
      <c r="C394" s="367" t="s">
        <v>339</v>
      </c>
      <c r="D394" s="346">
        <v>392</v>
      </c>
      <c r="E394" s="346" t="s">
        <v>1923</v>
      </c>
      <c r="F394" s="346" t="s">
        <v>1388</v>
      </c>
      <c r="G394" s="346" t="s">
        <v>779</v>
      </c>
      <c r="H394" s="367" t="s">
        <v>1956</v>
      </c>
      <c r="I394" s="346"/>
      <c r="J394" s="383">
        <v>333000000</v>
      </c>
      <c r="K394" s="26" t="s">
        <v>339</v>
      </c>
      <c r="L394" s="377" t="s">
        <v>1796</v>
      </c>
    </row>
    <row r="395" spans="1:12" ht="33" customHeight="1" x14ac:dyDescent="0.25">
      <c r="A395" s="375">
        <v>42227</v>
      </c>
      <c r="B395" s="367" t="s">
        <v>1994</v>
      </c>
      <c r="C395" s="367" t="s">
        <v>339</v>
      </c>
      <c r="D395" s="346">
        <v>393</v>
      </c>
      <c r="E395" s="346" t="s">
        <v>1923</v>
      </c>
      <c r="F395" s="346" t="s">
        <v>1388</v>
      </c>
      <c r="G395" s="346" t="s">
        <v>779</v>
      </c>
      <c r="H395" s="367" t="s">
        <v>799</v>
      </c>
      <c r="I395" s="346"/>
      <c r="J395" s="383">
        <v>10400000</v>
      </c>
      <c r="K395" s="26" t="s">
        <v>339</v>
      </c>
      <c r="L395" s="377" t="s">
        <v>1796</v>
      </c>
    </row>
    <row r="396" spans="1:12" ht="33" customHeight="1" x14ac:dyDescent="0.25">
      <c r="A396" s="375">
        <v>42227</v>
      </c>
      <c r="B396" s="367" t="s">
        <v>1994</v>
      </c>
      <c r="C396" s="367" t="s">
        <v>339</v>
      </c>
      <c r="D396" s="346">
        <v>394</v>
      </c>
      <c r="E396" s="346" t="s">
        <v>1923</v>
      </c>
      <c r="F396" s="346" t="s">
        <v>1388</v>
      </c>
      <c r="G396" s="346" t="s">
        <v>779</v>
      </c>
      <c r="H396" s="367" t="s">
        <v>801</v>
      </c>
      <c r="I396" s="346"/>
      <c r="J396" s="383">
        <v>6400000</v>
      </c>
      <c r="K396" s="26" t="s">
        <v>339</v>
      </c>
      <c r="L396" s="377" t="s">
        <v>1796</v>
      </c>
    </row>
    <row r="397" spans="1:12" ht="33" customHeight="1" x14ac:dyDescent="0.25">
      <c r="A397" s="375">
        <v>42227</v>
      </c>
      <c r="B397" s="367" t="s">
        <v>1994</v>
      </c>
      <c r="C397" s="367" t="s">
        <v>339</v>
      </c>
      <c r="D397" s="346">
        <v>395</v>
      </c>
      <c r="E397" s="346" t="s">
        <v>1923</v>
      </c>
      <c r="F397" s="346" t="s">
        <v>1388</v>
      </c>
      <c r="G397" s="346" t="s">
        <v>779</v>
      </c>
      <c r="H397" s="367" t="s">
        <v>1957</v>
      </c>
      <c r="I397" s="346"/>
      <c r="J397" s="383">
        <v>1920000</v>
      </c>
      <c r="K397" s="26" t="s">
        <v>339</v>
      </c>
      <c r="L397" s="377" t="s">
        <v>1796</v>
      </c>
    </row>
    <row r="398" spans="1:12" ht="33" customHeight="1" x14ac:dyDescent="0.25">
      <c r="A398" s="375">
        <v>42227</v>
      </c>
      <c r="B398" s="367" t="s">
        <v>1994</v>
      </c>
      <c r="C398" s="367" t="s">
        <v>339</v>
      </c>
      <c r="D398" s="346">
        <v>396</v>
      </c>
      <c r="E398" s="346" t="s">
        <v>1923</v>
      </c>
      <c r="F398" s="346" t="s">
        <v>1388</v>
      </c>
      <c r="G398" s="346" t="s">
        <v>779</v>
      </c>
      <c r="H398" s="367" t="s">
        <v>808</v>
      </c>
      <c r="I398" s="346"/>
      <c r="J398" s="383">
        <v>80000</v>
      </c>
      <c r="K398" s="26" t="s">
        <v>339</v>
      </c>
      <c r="L398" s="377" t="s">
        <v>1796</v>
      </c>
    </row>
    <row r="399" spans="1:12" ht="33" customHeight="1" x14ac:dyDescent="0.25">
      <c r="A399" s="375">
        <v>42227</v>
      </c>
      <c r="B399" s="367" t="s">
        <v>1994</v>
      </c>
      <c r="C399" s="367" t="s">
        <v>339</v>
      </c>
      <c r="D399" s="346">
        <v>397</v>
      </c>
      <c r="E399" s="346" t="s">
        <v>1923</v>
      </c>
      <c r="F399" s="346" t="s">
        <v>1388</v>
      </c>
      <c r="G399" s="346" t="s">
        <v>779</v>
      </c>
      <c r="H399" s="367" t="s">
        <v>810</v>
      </c>
      <c r="I399" s="346"/>
      <c r="J399" s="383">
        <v>80000</v>
      </c>
      <c r="K399" s="26" t="s">
        <v>339</v>
      </c>
      <c r="L399" s="377" t="s">
        <v>1796</v>
      </c>
    </row>
    <row r="400" spans="1:12" ht="33" customHeight="1" x14ac:dyDescent="0.25">
      <c r="A400" s="375">
        <v>42227</v>
      </c>
      <c r="B400" s="367" t="s">
        <v>1994</v>
      </c>
      <c r="C400" s="367" t="s">
        <v>339</v>
      </c>
      <c r="D400" s="346">
        <v>398</v>
      </c>
      <c r="E400" s="346" t="s">
        <v>1923</v>
      </c>
      <c r="F400" s="346" t="s">
        <v>1388</v>
      </c>
      <c r="G400" s="346" t="s">
        <v>779</v>
      </c>
      <c r="H400" s="367" t="s">
        <v>811</v>
      </c>
      <c r="I400" s="346"/>
      <c r="J400" s="383">
        <v>720000</v>
      </c>
      <c r="K400" s="26" t="s">
        <v>339</v>
      </c>
      <c r="L400" s="377" t="s">
        <v>1796</v>
      </c>
    </row>
    <row r="401" spans="1:12" ht="33" customHeight="1" x14ac:dyDescent="0.25">
      <c r="A401" s="375">
        <v>42227</v>
      </c>
      <c r="B401" s="367" t="s">
        <v>1994</v>
      </c>
      <c r="C401" s="367" t="s">
        <v>339</v>
      </c>
      <c r="D401" s="346">
        <v>399</v>
      </c>
      <c r="E401" s="346" t="s">
        <v>1923</v>
      </c>
      <c r="F401" s="346" t="s">
        <v>1388</v>
      </c>
      <c r="G401" s="346" t="s">
        <v>779</v>
      </c>
      <c r="H401" s="367" t="s">
        <v>812</v>
      </c>
      <c r="I401" s="346"/>
      <c r="J401" s="383">
        <v>80000</v>
      </c>
      <c r="K401" s="26" t="s">
        <v>339</v>
      </c>
      <c r="L401" s="377" t="s">
        <v>1796</v>
      </c>
    </row>
    <row r="402" spans="1:12" ht="33" customHeight="1" x14ac:dyDescent="0.25">
      <c r="A402" s="375">
        <v>42227</v>
      </c>
      <c r="B402" s="367" t="s">
        <v>1994</v>
      </c>
      <c r="C402" s="367" t="s">
        <v>339</v>
      </c>
      <c r="D402" s="346">
        <v>400</v>
      </c>
      <c r="E402" s="346" t="s">
        <v>1923</v>
      </c>
      <c r="F402" s="346" t="s">
        <v>1388</v>
      </c>
      <c r="G402" s="346" t="s">
        <v>779</v>
      </c>
      <c r="H402" s="367" t="s">
        <v>813</v>
      </c>
      <c r="I402" s="346"/>
      <c r="J402" s="383">
        <v>80000</v>
      </c>
      <c r="K402" s="26" t="s">
        <v>339</v>
      </c>
      <c r="L402" s="377" t="s">
        <v>1796</v>
      </c>
    </row>
    <row r="403" spans="1:12" ht="33" customHeight="1" x14ac:dyDescent="0.25">
      <c r="A403" s="375">
        <v>42227</v>
      </c>
      <c r="B403" s="367" t="s">
        <v>1994</v>
      </c>
      <c r="C403" s="367" t="s">
        <v>339</v>
      </c>
      <c r="D403" s="346">
        <v>401</v>
      </c>
      <c r="E403" s="346" t="s">
        <v>1923</v>
      </c>
      <c r="F403" s="346" t="s">
        <v>1388</v>
      </c>
      <c r="G403" s="346" t="s">
        <v>779</v>
      </c>
      <c r="H403" s="367" t="s">
        <v>814</v>
      </c>
      <c r="I403" s="346"/>
      <c r="J403" s="383">
        <v>720000</v>
      </c>
      <c r="K403" s="26" t="s">
        <v>339</v>
      </c>
      <c r="L403" s="377" t="s">
        <v>1796</v>
      </c>
    </row>
    <row r="404" spans="1:12" ht="33" customHeight="1" x14ac:dyDescent="0.25">
      <c r="A404" s="375">
        <v>42227</v>
      </c>
      <c r="B404" s="367" t="s">
        <v>1994</v>
      </c>
      <c r="C404" s="367" t="s">
        <v>339</v>
      </c>
      <c r="D404" s="346">
        <v>402</v>
      </c>
      <c r="E404" s="346" t="s">
        <v>1923</v>
      </c>
      <c r="F404" s="346" t="s">
        <v>1388</v>
      </c>
      <c r="G404" s="346" t="s">
        <v>779</v>
      </c>
      <c r="H404" s="367" t="s">
        <v>815</v>
      </c>
      <c r="I404" s="346"/>
      <c r="J404" s="383">
        <v>80000</v>
      </c>
      <c r="K404" s="26" t="s">
        <v>339</v>
      </c>
      <c r="L404" s="377" t="s">
        <v>1796</v>
      </c>
    </row>
    <row r="405" spans="1:12" ht="33" customHeight="1" x14ac:dyDescent="0.25">
      <c r="A405" s="375">
        <v>42227</v>
      </c>
      <c r="B405" s="367" t="s">
        <v>1994</v>
      </c>
      <c r="C405" s="367" t="s">
        <v>339</v>
      </c>
      <c r="D405" s="346">
        <v>403</v>
      </c>
      <c r="E405" s="346" t="s">
        <v>1923</v>
      </c>
      <c r="F405" s="346" t="s">
        <v>1388</v>
      </c>
      <c r="G405" s="346" t="s">
        <v>779</v>
      </c>
      <c r="H405" s="367" t="s">
        <v>816</v>
      </c>
      <c r="I405" s="346"/>
      <c r="J405" s="383">
        <v>80000</v>
      </c>
      <c r="K405" s="26" t="s">
        <v>339</v>
      </c>
      <c r="L405" s="377" t="s">
        <v>1796</v>
      </c>
    </row>
    <row r="406" spans="1:12" ht="33" customHeight="1" x14ac:dyDescent="0.25">
      <c r="A406" s="375">
        <v>42227</v>
      </c>
      <c r="B406" s="367" t="s">
        <v>1994</v>
      </c>
      <c r="C406" s="367" t="s">
        <v>339</v>
      </c>
      <c r="D406" s="346">
        <v>404</v>
      </c>
      <c r="E406" s="346" t="s">
        <v>1923</v>
      </c>
      <c r="F406" s="346" t="s">
        <v>1388</v>
      </c>
      <c r="G406" s="346" t="s">
        <v>779</v>
      </c>
      <c r="H406" s="367" t="s">
        <v>817</v>
      </c>
      <c r="I406" s="346"/>
      <c r="J406" s="383">
        <v>720000</v>
      </c>
      <c r="K406" s="26" t="s">
        <v>339</v>
      </c>
      <c r="L406" s="377" t="s">
        <v>1796</v>
      </c>
    </row>
    <row r="407" spans="1:12" ht="33" customHeight="1" x14ac:dyDescent="0.25">
      <c r="A407" s="375">
        <v>42227</v>
      </c>
      <c r="B407" s="367" t="s">
        <v>1994</v>
      </c>
      <c r="C407" s="367" t="s">
        <v>339</v>
      </c>
      <c r="D407" s="346">
        <v>405</v>
      </c>
      <c r="E407" s="346" t="s">
        <v>1923</v>
      </c>
      <c r="F407" s="346" t="s">
        <v>1388</v>
      </c>
      <c r="G407" s="346" t="s">
        <v>779</v>
      </c>
      <c r="H407" s="367" t="s">
        <v>821</v>
      </c>
      <c r="I407" s="346"/>
      <c r="J407" s="383">
        <v>6500000</v>
      </c>
      <c r="K407" s="26" t="s">
        <v>339</v>
      </c>
      <c r="L407" s="377" t="s">
        <v>1796</v>
      </c>
    </row>
    <row r="408" spans="1:12" ht="33" customHeight="1" x14ac:dyDescent="0.25">
      <c r="A408" s="375">
        <v>42227</v>
      </c>
      <c r="B408" s="367" t="s">
        <v>1994</v>
      </c>
      <c r="C408" s="367" t="s">
        <v>339</v>
      </c>
      <c r="D408" s="346">
        <v>406</v>
      </c>
      <c r="E408" s="346" t="s">
        <v>1923</v>
      </c>
      <c r="F408" s="346" t="s">
        <v>1388</v>
      </c>
      <c r="G408" s="346" t="s">
        <v>1938</v>
      </c>
      <c r="H408" s="367" t="s">
        <v>1958</v>
      </c>
      <c r="I408" s="346"/>
      <c r="J408" s="383">
        <v>1600000</v>
      </c>
      <c r="K408" s="26" t="s">
        <v>339</v>
      </c>
      <c r="L408" s="377" t="s">
        <v>1796</v>
      </c>
    </row>
    <row r="409" spans="1:12" ht="33" customHeight="1" x14ac:dyDescent="0.25">
      <c r="A409" s="375">
        <v>42227</v>
      </c>
      <c r="B409" s="367" t="s">
        <v>1994</v>
      </c>
      <c r="C409" s="367" t="s">
        <v>339</v>
      </c>
      <c r="D409" s="346">
        <v>407</v>
      </c>
      <c r="E409" s="346" t="s">
        <v>1923</v>
      </c>
      <c r="F409" s="346" t="s">
        <v>1388</v>
      </c>
      <c r="G409" s="346" t="s">
        <v>823</v>
      </c>
      <c r="H409" s="367" t="s">
        <v>824</v>
      </c>
      <c r="I409" s="346"/>
      <c r="J409" s="383">
        <v>7130940</v>
      </c>
      <c r="K409" s="26" t="s">
        <v>339</v>
      </c>
      <c r="L409" s="377" t="s">
        <v>1796</v>
      </c>
    </row>
    <row r="410" spans="1:12" ht="33" customHeight="1" x14ac:dyDescent="0.25">
      <c r="A410" s="375">
        <v>42227</v>
      </c>
      <c r="B410" s="367" t="s">
        <v>1994</v>
      </c>
      <c r="C410" s="367" t="s">
        <v>339</v>
      </c>
      <c r="D410" s="346">
        <v>408</v>
      </c>
      <c r="E410" s="346" t="s">
        <v>1923</v>
      </c>
      <c r="F410" s="346" t="s">
        <v>1388</v>
      </c>
      <c r="G410" s="346" t="s">
        <v>823</v>
      </c>
      <c r="H410" s="367" t="s">
        <v>1959</v>
      </c>
      <c r="I410" s="346"/>
      <c r="J410" s="383">
        <v>7500000</v>
      </c>
      <c r="K410" s="26" t="s">
        <v>339</v>
      </c>
      <c r="L410" s="377" t="s">
        <v>1796</v>
      </c>
    </row>
    <row r="411" spans="1:12" ht="33" customHeight="1" x14ac:dyDescent="0.25">
      <c r="A411" s="375">
        <v>42227</v>
      </c>
      <c r="B411" s="367" t="s">
        <v>1994</v>
      </c>
      <c r="C411" s="367" t="s">
        <v>339</v>
      </c>
      <c r="D411" s="346">
        <v>409</v>
      </c>
      <c r="E411" s="346" t="s">
        <v>1923</v>
      </c>
      <c r="F411" s="346" t="s">
        <v>1388</v>
      </c>
      <c r="G411" s="346" t="s">
        <v>823</v>
      </c>
      <c r="H411" s="367" t="s">
        <v>1960</v>
      </c>
      <c r="I411" s="346"/>
      <c r="J411" s="383">
        <v>24600000</v>
      </c>
      <c r="K411" s="26" t="s">
        <v>339</v>
      </c>
      <c r="L411" s="377" t="s">
        <v>1796</v>
      </c>
    </row>
    <row r="412" spans="1:12" ht="33" customHeight="1" x14ac:dyDescent="0.25">
      <c r="A412" s="375">
        <v>42227</v>
      </c>
      <c r="B412" s="367" t="s">
        <v>1994</v>
      </c>
      <c r="C412" s="367" t="s">
        <v>339</v>
      </c>
      <c r="D412" s="346">
        <v>410</v>
      </c>
      <c r="E412" s="346" t="s">
        <v>1923</v>
      </c>
      <c r="F412" s="346" t="s">
        <v>1388</v>
      </c>
      <c r="G412" s="346" t="s">
        <v>823</v>
      </c>
      <c r="H412" s="367" t="s">
        <v>1961</v>
      </c>
      <c r="I412" s="346"/>
      <c r="J412" s="383">
        <v>6000000</v>
      </c>
      <c r="K412" s="26" t="s">
        <v>339</v>
      </c>
      <c r="L412" s="377" t="s">
        <v>1796</v>
      </c>
    </row>
    <row r="413" spans="1:12" ht="33" customHeight="1" x14ac:dyDescent="0.25">
      <c r="A413" s="375">
        <v>42227</v>
      </c>
      <c r="B413" s="367" t="s">
        <v>1994</v>
      </c>
      <c r="C413" s="367" t="s">
        <v>339</v>
      </c>
      <c r="D413" s="346">
        <v>411</v>
      </c>
      <c r="E413" s="346" t="s">
        <v>1923</v>
      </c>
      <c r="F413" s="346" t="s">
        <v>1388</v>
      </c>
      <c r="G413" s="346" t="s">
        <v>825</v>
      </c>
      <c r="H413" s="367" t="s">
        <v>826</v>
      </c>
      <c r="I413" s="346"/>
      <c r="J413" s="383">
        <v>8200000</v>
      </c>
      <c r="K413" s="26" t="s">
        <v>339</v>
      </c>
      <c r="L413" s="377" t="s">
        <v>1796</v>
      </c>
    </row>
    <row r="414" spans="1:12" ht="33" customHeight="1" x14ac:dyDescent="0.25">
      <c r="A414" s="375">
        <v>42227</v>
      </c>
      <c r="B414" s="367" t="s">
        <v>1994</v>
      </c>
      <c r="C414" s="367" t="s">
        <v>339</v>
      </c>
      <c r="D414" s="346">
        <v>412</v>
      </c>
      <c r="E414" s="346" t="s">
        <v>1923</v>
      </c>
      <c r="F414" s="346" t="s">
        <v>1388</v>
      </c>
      <c r="G414" s="346" t="s">
        <v>823</v>
      </c>
      <c r="H414" s="367" t="s">
        <v>1962</v>
      </c>
      <c r="I414" s="346"/>
      <c r="J414" s="383">
        <v>450000</v>
      </c>
      <c r="K414" s="26" t="s">
        <v>339</v>
      </c>
      <c r="L414" s="377" t="s">
        <v>1796</v>
      </c>
    </row>
    <row r="415" spans="1:12" ht="33" customHeight="1" x14ac:dyDescent="0.25">
      <c r="A415" s="375">
        <v>42227</v>
      </c>
      <c r="B415" s="367" t="s">
        <v>1994</v>
      </c>
      <c r="C415" s="367" t="s">
        <v>339</v>
      </c>
      <c r="D415" s="346">
        <v>413</v>
      </c>
      <c r="E415" s="346" t="s">
        <v>1923</v>
      </c>
      <c r="F415" s="346" t="s">
        <v>1388</v>
      </c>
      <c r="G415" s="346" t="s">
        <v>823</v>
      </c>
      <c r="H415" s="367" t="s">
        <v>1963</v>
      </c>
      <c r="I415" s="346"/>
      <c r="J415" s="383">
        <v>800000</v>
      </c>
      <c r="K415" s="26" t="s">
        <v>339</v>
      </c>
      <c r="L415" s="377" t="s">
        <v>1796</v>
      </c>
    </row>
    <row r="416" spans="1:12" ht="33" customHeight="1" x14ac:dyDescent="0.25">
      <c r="A416" s="375">
        <v>42227</v>
      </c>
      <c r="B416" s="367" t="s">
        <v>1994</v>
      </c>
      <c r="C416" s="367" t="s">
        <v>339</v>
      </c>
      <c r="D416" s="346">
        <v>414</v>
      </c>
      <c r="E416" s="346" t="s">
        <v>1923</v>
      </c>
      <c r="F416" s="346" t="s">
        <v>1388</v>
      </c>
      <c r="G416" s="346" t="s">
        <v>823</v>
      </c>
      <c r="H416" s="367" t="s">
        <v>1964</v>
      </c>
      <c r="I416" s="346"/>
      <c r="J416" s="383">
        <v>400000</v>
      </c>
      <c r="K416" s="26" t="s">
        <v>339</v>
      </c>
      <c r="L416" s="377" t="s">
        <v>1796</v>
      </c>
    </row>
    <row r="417" spans="1:12" ht="33" customHeight="1" x14ac:dyDescent="0.25">
      <c r="A417" s="375">
        <v>42227</v>
      </c>
      <c r="B417" s="367" t="s">
        <v>1994</v>
      </c>
      <c r="C417" s="367" t="s">
        <v>339</v>
      </c>
      <c r="D417" s="346">
        <v>415</v>
      </c>
      <c r="E417" s="346" t="s">
        <v>1923</v>
      </c>
      <c r="F417" s="346" t="s">
        <v>1388</v>
      </c>
      <c r="G417" s="346" t="s">
        <v>823</v>
      </c>
      <c r="H417" s="367" t="s">
        <v>1965</v>
      </c>
      <c r="I417" s="346"/>
      <c r="J417" s="383">
        <v>900000</v>
      </c>
      <c r="K417" s="26" t="s">
        <v>339</v>
      </c>
      <c r="L417" s="377" t="s">
        <v>1796</v>
      </c>
    </row>
    <row r="418" spans="1:12" ht="33" customHeight="1" x14ac:dyDescent="0.25">
      <c r="A418" s="375">
        <v>42227</v>
      </c>
      <c r="B418" s="367" t="s">
        <v>1994</v>
      </c>
      <c r="C418" s="367" t="s">
        <v>339</v>
      </c>
      <c r="D418" s="346">
        <v>416</v>
      </c>
      <c r="E418" s="346" t="s">
        <v>1923</v>
      </c>
      <c r="F418" s="346" t="s">
        <v>1388</v>
      </c>
      <c r="G418" s="346" t="s">
        <v>823</v>
      </c>
      <c r="H418" s="367" t="s">
        <v>1966</v>
      </c>
      <c r="I418" s="346"/>
      <c r="J418" s="383">
        <v>270000</v>
      </c>
      <c r="K418" s="26" t="s">
        <v>339</v>
      </c>
      <c r="L418" s="377" t="s">
        <v>1796</v>
      </c>
    </row>
    <row r="419" spans="1:12" ht="33" customHeight="1" x14ac:dyDescent="0.25">
      <c r="A419" s="375">
        <v>42227</v>
      </c>
      <c r="B419" s="367" t="s">
        <v>1994</v>
      </c>
      <c r="C419" s="367" t="s">
        <v>339</v>
      </c>
      <c r="D419" s="346">
        <v>417</v>
      </c>
      <c r="E419" s="346" t="s">
        <v>1923</v>
      </c>
      <c r="F419" s="346" t="s">
        <v>1388</v>
      </c>
      <c r="G419" s="346" t="s">
        <v>823</v>
      </c>
      <c r="H419" s="367" t="s">
        <v>1967</v>
      </c>
      <c r="I419" s="346"/>
      <c r="J419" s="383">
        <v>492000</v>
      </c>
      <c r="K419" s="26" t="s">
        <v>339</v>
      </c>
      <c r="L419" s="377" t="s">
        <v>1796</v>
      </c>
    </row>
    <row r="420" spans="1:12" ht="33" customHeight="1" x14ac:dyDescent="0.25">
      <c r="A420" s="375">
        <v>42227</v>
      </c>
      <c r="B420" s="367" t="s">
        <v>1994</v>
      </c>
      <c r="C420" s="367" t="s">
        <v>339</v>
      </c>
      <c r="D420" s="346">
        <v>418</v>
      </c>
      <c r="E420" s="346" t="s">
        <v>1923</v>
      </c>
      <c r="F420" s="346" t="s">
        <v>1388</v>
      </c>
      <c r="G420" s="346" t="s">
        <v>823</v>
      </c>
      <c r="H420" s="367" t="s">
        <v>1968</v>
      </c>
      <c r="I420" s="346"/>
      <c r="J420" s="383">
        <v>36500000</v>
      </c>
      <c r="K420" s="26" t="s">
        <v>339</v>
      </c>
      <c r="L420" s="377" t="s">
        <v>1796</v>
      </c>
    </row>
    <row r="421" spans="1:12" ht="33" customHeight="1" x14ac:dyDescent="0.25">
      <c r="A421" s="375">
        <v>42227</v>
      </c>
      <c r="B421" s="367" t="s">
        <v>1994</v>
      </c>
      <c r="C421" s="367" t="s">
        <v>339</v>
      </c>
      <c r="D421" s="346">
        <v>419</v>
      </c>
      <c r="E421" s="346" t="s">
        <v>1923</v>
      </c>
      <c r="F421" s="346" t="s">
        <v>1388</v>
      </c>
      <c r="G421" s="346" t="s">
        <v>779</v>
      </c>
      <c r="H421" s="367" t="s">
        <v>1969</v>
      </c>
      <c r="I421" s="346"/>
      <c r="J421" s="383">
        <v>2880000</v>
      </c>
      <c r="K421" s="26" t="s">
        <v>339</v>
      </c>
      <c r="L421" s="377" t="s">
        <v>1796</v>
      </c>
    </row>
    <row r="422" spans="1:12" ht="33" customHeight="1" x14ac:dyDescent="0.25">
      <c r="A422" s="375">
        <v>42227</v>
      </c>
      <c r="B422" s="367" t="s">
        <v>1994</v>
      </c>
      <c r="C422" s="367" t="s">
        <v>339</v>
      </c>
      <c r="D422" s="346">
        <v>420</v>
      </c>
      <c r="E422" s="346" t="s">
        <v>1923</v>
      </c>
      <c r="F422" s="346" t="s">
        <v>1388</v>
      </c>
      <c r="G422" s="346" t="s">
        <v>774</v>
      </c>
      <c r="H422" s="367" t="s">
        <v>1970</v>
      </c>
      <c r="I422" s="346"/>
      <c r="J422" s="383">
        <v>137299500</v>
      </c>
      <c r="K422" s="26" t="s">
        <v>339</v>
      </c>
      <c r="L422" s="377" t="s">
        <v>1796</v>
      </c>
    </row>
    <row r="423" spans="1:12" ht="33" customHeight="1" x14ac:dyDescent="0.25">
      <c r="A423" s="375">
        <v>42227</v>
      </c>
      <c r="B423" s="367" t="s">
        <v>1995</v>
      </c>
      <c r="C423" s="367" t="s">
        <v>339</v>
      </c>
      <c r="D423" s="346">
        <v>421</v>
      </c>
      <c r="E423" s="246" t="s">
        <v>427</v>
      </c>
      <c r="F423" s="246" t="s">
        <v>14</v>
      </c>
      <c r="G423" s="246" t="s">
        <v>1320</v>
      </c>
      <c r="H423" s="418" t="s">
        <v>1321</v>
      </c>
      <c r="I423" s="267">
        <v>4000</v>
      </c>
      <c r="J423" s="382">
        <v>4000000</v>
      </c>
      <c r="K423" s="34" t="s">
        <v>339</v>
      </c>
      <c r="L423" s="377" t="s">
        <v>2057</v>
      </c>
    </row>
    <row r="424" spans="1:12" ht="33" customHeight="1" x14ac:dyDescent="0.25">
      <c r="A424" s="375">
        <v>42227</v>
      </c>
      <c r="B424" s="367" t="s">
        <v>1995</v>
      </c>
      <c r="C424" s="367" t="s">
        <v>339</v>
      </c>
      <c r="D424" s="346">
        <v>422</v>
      </c>
      <c r="E424" s="246" t="s">
        <v>427</v>
      </c>
      <c r="F424" s="246" t="s">
        <v>14</v>
      </c>
      <c r="G424" s="246" t="s">
        <v>1319</v>
      </c>
      <c r="H424" s="418" t="s">
        <v>17</v>
      </c>
      <c r="I424" s="267">
        <v>40000</v>
      </c>
      <c r="J424" s="383">
        <v>2000000</v>
      </c>
      <c r="K424" s="34" t="s">
        <v>339</v>
      </c>
      <c r="L424" s="377" t="s">
        <v>2057</v>
      </c>
    </row>
    <row r="425" spans="1:12" ht="33" customHeight="1" x14ac:dyDescent="0.25">
      <c r="A425" s="375">
        <v>42227</v>
      </c>
      <c r="B425" s="344" t="s">
        <v>1996</v>
      </c>
      <c r="C425" s="367" t="s">
        <v>339</v>
      </c>
      <c r="D425" s="346">
        <v>423</v>
      </c>
      <c r="E425" s="246" t="s">
        <v>427</v>
      </c>
      <c r="F425" s="246" t="s">
        <v>14</v>
      </c>
      <c r="G425" s="246" t="s">
        <v>1223</v>
      </c>
      <c r="H425" s="245"/>
      <c r="I425" s="247">
        <v>1</v>
      </c>
      <c r="J425" s="383">
        <v>250000000</v>
      </c>
      <c r="K425" s="34" t="s">
        <v>339</v>
      </c>
      <c r="L425" s="377" t="s">
        <v>2259</v>
      </c>
    </row>
    <row r="426" spans="1:12" ht="33" customHeight="1" x14ac:dyDescent="0.25">
      <c r="A426" s="375">
        <v>42227</v>
      </c>
      <c r="B426" s="344" t="s">
        <v>1996</v>
      </c>
      <c r="C426" s="367" t="s">
        <v>339</v>
      </c>
      <c r="D426" s="346">
        <v>424</v>
      </c>
      <c r="E426" s="246" t="s">
        <v>427</v>
      </c>
      <c r="F426" s="246" t="s">
        <v>14</v>
      </c>
      <c r="G426" s="246" t="s">
        <v>1225</v>
      </c>
      <c r="H426" s="245"/>
      <c r="I426" s="247">
        <f>4000*150</f>
        <v>600000</v>
      </c>
      <c r="J426" s="383">
        <v>165000000</v>
      </c>
      <c r="K426" s="34" t="s">
        <v>339</v>
      </c>
      <c r="L426" s="377" t="s">
        <v>2259</v>
      </c>
    </row>
    <row r="427" spans="1:12" ht="33" customHeight="1" x14ac:dyDescent="0.25">
      <c r="A427" s="375">
        <v>42227</v>
      </c>
      <c r="B427" s="344" t="s">
        <v>1996</v>
      </c>
      <c r="C427" s="367" t="s">
        <v>339</v>
      </c>
      <c r="D427" s="346">
        <v>425</v>
      </c>
      <c r="E427" s="246" t="s">
        <v>427</v>
      </c>
      <c r="F427" s="246" t="s">
        <v>14</v>
      </c>
      <c r="G427" s="246" t="s">
        <v>1226</v>
      </c>
      <c r="H427" s="245"/>
      <c r="I427" s="247">
        <v>1</v>
      </c>
      <c r="J427" s="383">
        <v>550000000</v>
      </c>
      <c r="K427" s="34" t="s">
        <v>339</v>
      </c>
      <c r="L427" s="377" t="s">
        <v>2259</v>
      </c>
    </row>
    <row r="428" spans="1:12" ht="33" customHeight="1" x14ac:dyDescent="0.25">
      <c r="A428" s="375">
        <v>42227</v>
      </c>
      <c r="B428" s="344" t="s">
        <v>1996</v>
      </c>
      <c r="C428" s="367" t="s">
        <v>339</v>
      </c>
      <c r="D428" s="346">
        <v>426</v>
      </c>
      <c r="E428" s="246" t="s">
        <v>427</v>
      </c>
      <c r="F428" s="246" t="s">
        <v>14</v>
      </c>
      <c r="G428" s="246" t="s">
        <v>1227</v>
      </c>
      <c r="H428" s="245" t="s">
        <v>1228</v>
      </c>
      <c r="I428" s="419">
        <v>1</v>
      </c>
      <c r="J428" s="382">
        <v>75000000</v>
      </c>
      <c r="K428" s="34" t="s">
        <v>339</v>
      </c>
      <c r="L428" s="377" t="s">
        <v>2259</v>
      </c>
    </row>
    <row r="429" spans="1:12" ht="33" customHeight="1" x14ac:dyDescent="0.25">
      <c r="A429" s="375">
        <v>42227</v>
      </c>
      <c r="B429" s="344" t="s">
        <v>1996</v>
      </c>
      <c r="C429" s="367" t="s">
        <v>339</v>
      </c>
      <c r="D429" s="346">
        <v>427</v>
      </c>
      <c r="E429" s="246" t="s">
        <v>427</v>
      </c>
      <c r="F429" s="246" t="s">
        <v>14</v>
      </c>
      <c r="G429" s="246" t="s">
        <v>1229</v>
      </c>
      <c r="H429" s="245" t="s">
        <v>1230</v>
      </c>
      <c r="I429" s="419">
        <v>1</v>
      </c>
      <c r="J429" s="382">
        <v>400000000</v>
      </c>
      <c r="K429" s="34" t="s">
        <v>339</v>
      </c>
      <c r="L429" s="377" t="s">
        <v>2259</v>
      </c>
    </row>
    <row r="430" spans="1:12" ht="33" customHeight="1" x14ac:dyDescent="0.25">
      <c r="A430" s="375">
        <v>42227</v>
      </c>
      <c r="B430" s="344" t="s">
        <v>1996</v>
      </c>
      <c r="C430" s="367" t="s">
        <v>339</v>
      </c>
      <c r="D430" s="346">
        <v>428</v>
      </c>
      <c r="E430" s="246" t="s">
        <v>427</v>
      </c>
      <c r="F430" s="246" t="s">
        <v>14</v>
      </c>
      <c r="G430" s="246" t="s">
        <v>1231</v>
      </c>
      <c r="H430" s="245" t="s">
        <v>1232</v>
      </c>
      <c r="I430" s="419">
        <v>680000</v>
      </c>
      <c r="J430" s="382">
        <v>40800000</v>
      </c>
      <c r="K430" s="34" t="s">
        <v>339</v>
      </c>
      <c r="L430" s="377" t="s">
        <v>2259</v>
      </c>
    </row>
    <row r="431" spans="1:12" ht="33" customHeight="1" x14ac:dyDescent="0.25">
      <c r="A431" s="375">
        <v>42227</v>
      </c>
      <c r="B431" s="344" t="s">
        <v>1996</v>
      </c>
      <c r="C431" s="367" t="s">
        <v>339</v>
      </c>
      <c r="D431" s="346">
        <v>429</v>
      </c>
      <c r="E431" s="246" t="s">
        <v>427</v>
      </c>
      <c r="F431" s="246" t="s">
        <v>14</v>
      </c>
      <c r="G431" s="246" t="s">
        <v>1233</v>
      </c>
      <c r="H431" s="245" t="s">
        <v>1234</v>
      </c>
      <c r="I431" s="419">
        <f>6800*5</f>
        <v>34000</v>
      </c>
      <c r="J431" s="382">
        <v>78200000</v>
      </c>
      <c r="K431" s="34" t="s">
        <v>339</v>
      </c>
      <c r="L431" s="377" t="s">
        <v>2259</v>
      </c>
    </row>
    <row r="432" spans="1:12" ht="33" customHeight="1" x14ac:dyDescent="0.25">
      <c r="A432" s="375">
        <v>42227</v>
      </c>
      <c r="B432" s="344" t="s">
        <v>1996</v>
      </c>
      <c r="C432" s="367" t="s">
        <v>339</v>
      </c>
      <c r="D432" s="346">
        <v>430</v>
      </c>
      <c r="E432" s="246" t="s">
        <v>427</v>
      </c>
      <c r="F432" s="246" t="s">
        <v>14</v>
      </c>
      <c r="G432" s="381" t="s">
        <v>1236</v>
      </c>
      <c r="H432" s="245" t="s">
        <v>436</v>
      </c>
      <c r="I432" s="419">
        <v>3350</v>
      </c>
      <c r="J432" s="382">
        <v>268000000</v>
      </c>
      <c r="K432" s="34" t="s">
        <v>339</v>
      </c>
      <c r="L432" s="377" t="s">
        <v>2259</v>
      </c>
    </row>
    <row r="433" spans="1:12" ht="33" customHeight="1" x14ac:dyDescent="0.25">
      <c r="A433" s="375">
        <v>42227</v>
      </c>
      <c r="B433" s="344" t="s">
        <v>1996</v>
      </c>
      <c r="C433" s="367" t="s">
        <v>339</v>
      </c>
      <c r="D433" s="346">
        <v>431</v>
      </c>
      <c r="E433" s="246" t="s">
        <v>427</v>
      </c>
      <c r="F433" s="246" t="s">
        <v>14</v>
      </c>
      <c r="G433" s="381" t="s">
        <v>1237</v>
      </c>
      <c r="H433" s="245" t="s">
        <v>1238</v>
      </c>
      <c r="I433" s="419">
        <v>10050</v>
      </c>
      <c r="J433" s="382">
        <v>603000000</v>
      </c>
      <c r="K433" s="34" t="s">
        <v>339</v>
      </c>
      <c r="L433" s="377" t="s">
        <v>2259</v>
      </c>
    </row>
    <row r="434" spans="1:12" ht="33" customHeight="1" x14ac:dyDescent="0.25">
      <c r="A434" s="375">
        <v>42227</v>
      </c>
      <c r="B434" s="344" t="s">
        <v>1996</v>
      </c>
      <c r="C434" s="367" t="s">
        <v>339</v>
      </c>
      <c r="D434" s="346">
        <v>432</v>
      </c>
      <c r="E434" s="246" t="s">
        <v>427</v>
      </c>
      <c r="F434" s="246" t="s">
        <v>14</v>
      </c>
      <c r="G434" s="381" t="s">
        <v>1239</v>
      </c>
      <c r="H434" s="245" t="s">
        <v>1240</v>
      </c>
      <c r="I434" s="419">
        <v>20100</v>
      </c>
      <c r="J434" s="382">
        <v>110550000</v>
      </c>
      <c r="K434" s="34" t="s">
        <v>339</v>
      </c>
      <c r="L434" s="377" t="s">
        <v>2259</v>
      </c>
    </row>
    <row r="435" spans="1:12" ht="33" customHeight="1" x14ac:dyDescent="0.25">
      <c r="A435" s="375">
        <v>42227</v>
      </c>
      <c r="B435" s="344" t="s">
        <v>1996</v>
      </c>
      <c r="C435" s="367" t="s">
        <v>339</v>
      </c>
      <c r="D435" s="346">
        <v>433</v>
      </c>
      <c r="E435" s="246" t="s">
        <v>427</v>
      </c>
      <c r="F435" s="246" t="s">
        <v>14</v>
      </c>
      <c r="G435" s="246" t="s">
        <v>1241</v>
      </c>
      <c r="H435" s="245" t="s">
        <v>1242</v>
      </c>
      <c r="I435" s="419">
        <v>5000</v>
      </c>
      <c r="J435" s="382">
        <v>125000000</v>
      </c>
      <c r="K435" s="34" t="s">
        <v>339</v>
      </c>
      <c r="L435" s="377" t="s">
        <v>2259</v>
      </c>
    </row>
    <row r="436" spans="1:12" ht="33" customHeight="1" x14ac:dyDescent="0.25">
      <c r="A436" s="375">
        <v>42227</v>
      </c>
      <c r="B436" s="344" t="s">
        <v>1996</v>
      </c>
      <c r="C436" s="367" t="s">
        <v>339</v>
      </c>
      <c r="D436" s="346">
        <v>434</v>
      </c>
      <c r="E436" s="246" t="s">
        <v>427</v>
      </c>
      <c r="F436" s="246" t="s">
        <v>14</v>
      </c>
      <c r="G436" s="246" t="s">
        <v>1243</v>
      </c>
      <c r="H436" s="245" t="s">
        <v>1244</v>
      </c>
      <c r="I436" s="419">
        <v>1000</v>
      </c>
      <c r="J436" s="382">
        <v>500000000</v>
      </c>
      <c r="K436" s="34" t="s">
        <v>339</v>
      </c>
      <c r="L436" s="377" t="s">
        <v>2259</v>
      </c>
    </row>
    <row r="437" spans="1:12" ht="33" customHeight="1" x14ac:dyDescent="0.25">
      <c r="A437" s="375">
        <v>42227</v>
      </c>
      <c r="B437" s="344" t="s">
        <v>1996</v>
      </c>
      <c r="C437" s="367" t="s">
        <v>339</v>
      </c>
      <c r="D437" s="346">
        <v>435</v>
      </c>
      <c r="E437" s="246" t="s">
        <v>427</v>
      </c>
      <c r="F437" s="246" t="s">
        <v>14</v>
      </c>
      <c r="G437" s="246" t="s">
        <v>1245</v>
      </c>
      <c r="H437" s="245" t="s">
        <v>1246</v>
      </c>
      <c r="I437" s="419">
        <v>4000</v>
      </c>
      <c r="J437" s="382">
        <v>240000000</v>
      </c>
      <c r="K437" s="34" t="s">
        <v>339</v>
      </c>
      <c r="L437" s="377" t="s">
        <v>2259</v>
      </c>
    </row>
    <row r="438" spans="1:12" ht="33" customHeight="1" x14ac:dyDescent="0.25">
      <c r="A438" s="375">
        <v>42227</v>
      </c>
      <c r="B438" s="344" t="s">
        <v>1996</v>
      </c>
      <c r="C438" s="367" t="s">
        <v>339</v>
      </c>
      <c r="D438" s="346">
        <v>436</v>
      </c>
      <c r="E438" s="246" t="s">
        <v>427</v>
      </c>
      <c r="F438" s="246" t="s">
        <v>14</v>
      </c>
      <c r="G438" s="246" t="s">
        <v>1247</v>
      </c>
      <c r="H438" s="245" t="s">
        <v>1248</v>
      </c>
      <c r="I438" s="419">
        <v>1000</v>
      </c>
      <c r="J438" s="382">
        <v>25000000</v>
      </c>
      <c r="K438" s="34" t="s">
        <v>339</v>
      </c>
      <c r="L438" s="377" t="s">
        <v>2259</v>
      </c>
    </row>
    <row r="439" spans="1:12" ht="33" customHeight="1" x14ac:dyDescent="0.25">
      <c r="A439" s="375">
        <v>42227</v>
      </c>
      <c r="B439" s="344" t="s">
        <v>1996</v>
      </c>
      <c r="C439" s="367" t="s">
        <v>339</v>
      </c>
      <c r="D439" s="346">
        <v>437</v>
      </c>
      <c r="E439" s="246" t="s">
        <v>427</v>
      </c>
      <c r="F439" s="246" t="s">
        <v>14</v>
      </c>
      <c r="G439" s="246" t="s">
        <v>1249</v>
      </c>
      <c r="H439" s="245" t="s">
        <v>1250</v>
      </c>
      <c r="I439" s="419">
        <v>1000</v>
      </c>
      <c r="J439" s="382">
        <v>400000000</v>
      </c>
      <c r="K439" s="34" t="s">
        <v>339</v>
      </c>
      <c r="L439" s="377" t="s">
        <v>2259</v>
      </c>
    </row>
    <row r="440" spans="1:12" ht="33" customHeight="1" x14ac:dyDescent="0.25">
      <c r="A440" s="375">
        <v>42227</v>
      </c>
      <c r="B440" s="344" t="s">
        <v>1996</v>
      </c>
      <c r="C440" s="367" t="s">
        <v>339</v>
      </c>
      <c r="D440" s="346">
        <v>438</v>
      </c>
      <c r="E440" s="246" t="s">
        <v>427</v>
      </c>
      <c r="F440" s="246" t="s">
        <v>14</v>
      </c>
      <c r="G440" s="246" t="s">
        <v>1251</v>
      </c>
      <c r="H440" s="245" t="s">
        <v>1252</v>
      </c>
      <c r="I440" s="419">
        <v>1000</v>
      </c>
      <c r="J440" s="382">
        <v>15000000</v>
      </c>
      <c r="K440" s="34" t="s">
        <v>339</v>
      </c>
      <c r="L440" s="377" t="s">
        <v>2259</v>
      </c>
    </row>
    <row r="441" spans="1:12" ht="33" customHeight="1" x14ac:dyDescent="0.25">
      <c r="A441" s="375">
        <v>42227</v>
      </c>
      <c r="B441" s="344" t="s">
        <v>1996</v>
      </c>
      <c r="C441" s="367" t="s">
        <v>339</v>
      </c>
      <c r="D441" s="346">
        <v>439</v>
      </c>
      <c r="E441" s="246" t="s">
        <v>427</v>
      </c>
      <c r="F441" s="246" t="s">
        <v>14</v>
      </c>
      <c r="G441" s="246" t="s">
        <v>1253</v>
      </c>
      <c r="H441" s="245" t="s">
        <v>1254</v>
      </c>
      <c r="I441" s="419">
        <v>300</v>
      </c>
      <c r="J441" s="382">
        <v>21000000</v>
      </c>
      <c r="K441" s="34" t="s">
        <v>339</v>
      </c>
      <c r="L441" s="377" t="s">
        <v>2259</v>
      </c>
    </row>
    <row r="442" spans="1:12" ht="33" customHeight="1" x14ac:dyDescent="0.25">
      <c r="A442" s="375">
        <v>42227</v>
      </c>
      <c r="B442" s="344" t="s">
        <v>1996</v>
      </c>
      <c r="C442" s="367" t="s">
        <v>339</v>
      </c>
      <c r="D442" s="346">
        <v>440</v>
      </c>
      <c r="E442" s="246" t="s">
        <v>427</v>
      </c>
      <c r="F442" s="246" t="s">
        <v>14</v>
      </c>
      <c r="G442" s="381" t="s">
        <v>1255</v>
      </c>
      <c r="H442" s="245" t="s">
        <v>1256</v>
      </c>
      <c r="I442" s="419">
        <v>2600</v>
      </c>
      <c r="J442" s="382">
        <v>17030000</v>
      </c>
      <c r="K442" s="34" t="s">
        <v>339</v>
      </c>
      <c r="L442" s="377" t="s">
        <v>2259</v>
      </c>
    </row>
    <row r="443" spans="1:12" ht="33" customHeight="1" x14ac:dyDescent="0.25">
      <c r="A443" s="375">
        <v>42227</v>
      </c>
      <c r="B443" s="344" t="s">
        <v>1996</v>
      </c>
      <c r="C443" s="367" t="s">
        <v>339</v>
      </c>
      <c r="D443" s="346">
        <v>441</v>
      </c>
      <c r="E443" s="246" t="s">
        <v>427</v>
      </c>
      <c r="F443" s="246" t="s">
        <v>14</v>
      </c>
      <c r="G443" s="381" t="s">
        <v>1258</v>
      </c>
      <c r="H443" s="245" t="s">
        <v>1259</v>
      </c>
      <c r="I443" s="419">
        <v>148</v>
      </c>
      <c r="J443" s="382">
        <v>3996000</v>
      </c>
      <c r="K443" s="34" t="s">
        <v>339</v>
      </c>
      <c r="L443" s="377" t="s">
        <v>2259</v>
      </c>
    </row>
    <row r="444" spans="1:12" ht="33" customHeight="1" x14ac:dyDescent="0.25">
      <c r="A444" s="375">
        <v>42227</v>
      </c>
      <c r="B444" s="344" t="s">
        <v>1996</v>
      </c>
      <c r="C444" s="367" t="s">
        <v>339</v>
      </c>
      <c r="D444" s="346">
        <v>442</v>
      </c>
      <c r="E444" s="246" t="s">
        <v>427</v>
      </c>
      <c r="F444" s="246" t="s">
        <v>14</v>
      </c>
      <c r="G444" s="381" t="s">
        <v>1260</v>
      </c>
      <c r="H444" s="245" t="s">
        <v>1261</v>
      </c>
      <c r="I444" s="419">
        <v>100000</v>
      </c>
      <c r="J444" s="382">
        <v>8337000</v>
      </c>
      <c r="K444" s="34" t="s">
        <v>339</v>
      </c>
      <c r="L444" s="377" t="s">
        <v>2259</v>
      </c>
    </row>
    <row r="445" spans="1:12" ht="33" customHeight="1" x14ac:dyDescent="0.25">
      <c r="A445" s="375">
        <v>42227</v>
      </c>
      <c r="B445" s="344" t="s">
        <v>1996</v>
      </c>
      <c r="C445" s="367" t="s">
        <v>339</v>
      </c>
      <c r="D445" s="346">
        <v>443</v>
      </c>
      <c r="E445" s="246" t="s">
        <v>427</v>
      </c>
      <c r="F445" s="246" t="s">
        <v>14</v>
      </c>
      <c r="G445" s="381" t="s">
        <v>1262</v>
      </c>
      <c r="H445" s="245" t="s">
        <v>1263</v>
      </c>
      <c r="I445" s="419">
        <v>136500</v>
      </c>
      <c r="J445" s="382">
        <v>3161340</v>
      </c>
      <c r="K445" s="34" t="s">
        <v>339</v>
      </c>
      <c r="L445" s="377" t="s">
        <v>2259</v>
      </c>
    </row>
    <row r="446" spans="1:12" ht="33" customHeight="1" x14ac:dyDescent="0.25">
      <c r="A446" s="375">
        <v>42227</v>
      </c>
      <c r="B446" s="344" t="s">
        <v>1996</v>
      </c>
      <c r="C446" s="367" t="s">
        <v>339</v>
      </c>
      <c r="D446" s="346">
        <v>444</v>
      </c>
      <c r="E446" s="246" t="s">
        <v>427</v>
      </c>
      <c r="F446" s="246" t="s">
        <v>14</v>
      </c>
      <c r="G446" s="381" t="s">
        <v>1264</v>
      </c>
      <c r="H446" s="245" t="s">
        <v>1265</v>
      </c>
      <c r="I446" s="419">
        <v>36500</v>
      </c>
      <c r="J446" s="382">
        <v>3078410</v>
      </c>
      <c r="K446" s="34" t="s">
        <v>339</v>
      </c>
      <c r="L446" s="377" t="s">
        <v>2259</v>
      </c>
    </row>
    <row r="447" spans="1:12" ht="33" customHeight="1" x14ac:dyDescent="0.25">
      <c r="A447" s="375">
        <v>42227</v>
      </c>
      <c r="B447" s="344" t="s">
        <v>1996</v>
      </c>
      <c r="C447" s="367" t="s">
        <v>339</v>
      </c>
      <c r="D447" s="346">
        <v>445</v>
      </c>
      <c r="E447" s="246" t="s">
        <v>427</v>
      </c>
      <c r="F447" s="246" t="s">
        <v>14</v>
      </c>
      <c r="G447" s="381" t="s">
        <v>1266</v>
      </c>
      <c r="H447" s="245" t="s">
        <v>1267</v>
      </c>
      <c r="I447" s="419">
        <v>36500</v>
      </c>
      <c r="J447" s="382">
        <v>2009325</v>
      </c>
      <c r="K447" s="34" t="s">
        <v>339</v>
      </c>
      <c r="L447" s="377" t="s">
        <v>2259</v>
      </c>
    </row>
    <row r="448" spans="1:12" ht="33" customHeight="1" x14ac:dyDescent="0.25">
      <c r="A448" s="375">
        <v>42227</v>
      </c>
      <c r="B448" s="344" t="s">
        <v>1996</v>
      </c>
      <c r="C448" s="367" t="s">
        <v>339</v>
      </c>
      <c r="D448" s="346">
        <v>446</v>
      </c>
      <c r="E448" s="246" t="s">
        <v>427</v>
      </c>
      <c r="F448" s="246" t="s">
        <v>14</v>
      </c>
      <c r="G448" s="246" t="s">
        <v>178</v>
      </c>
      <c r="H448" s="245" t="s">
        <v>1268</v>
      </c>
      <c r="I448" s="247">
        <v>13600</v>
      </c>
      <c r="J448" s="382">
        <v>55000000</v>
      </c>
      <c r="K448" s="34" t="s">
        <v>339</v>
      </c>
      <c r="L448" s="377" t="s">
        <v>2259</v>
      </c>
    </row>
    <row r="449" spans="1:12" ht="33" customHeight="1" x14ac:dyDescent="0.25">
      <c r="A449" s="375">
        <v>42227</v>
      </c>
      <c r="B449" s="344" t="s">
        <v>1996</v>
      </c>
      <c r="C449" s="367" t="s">
        <v>339</v>
      </c>
      <c r="D449" s="346">
        <v>447</v>
      </c>
      <c r="E449" s="246" t="s">
        <v>427</v>
      </c>
      <c r="F449" s="246" t="s">
        <v>14</v>
      </c>
      <c r="G449" s="246" t="s">
        <v>1269</v>
      </c>
      <c r="H449" s="245" t="s">
        <v>1270</v>
      </c>
      <c r="I449" s="247">
        <v>4000</v>
      </c>
      <c r="J449" s="382">
        <v>60000000</v>
      </c>
      <c r="K449" s="34" t="s">
        <v>339</v>
      </c>
      <c r="L449" s="377" t="s">
        <v>2259</v>
      </c>
    </row>
    <row r="450" spans="1:12" ht="33" customHeight="1" x14ac:dyDescent="0.25">
      <c r="A450" s="375">
        <v>42227</v>
      </c>
      <c r="B450" s="344" t="s">
        <v>1996</v>
      </c>
      <c r="C450" s="367" t="s">
        <v>339</v>
      </c>
      <c r="D450" s="346">
        <v>448</v>
      </c>
      <c r="E450" s="246" t="s">
        <v>427</v>
      </c>
      <c r="F450" s="246" t="s">
        <v>14</v>
      </c>
      <c r="G450" s="381" t="s">
        <v>1271</v>
      </c>
      <c r="H450" s="245" t="s">
        <v>1272</v>
      </c>
      <c r="I450" s="419">
        <v>2100</v>
      </c>
      <c r="J450" s="382">
        <v>52500000</v>
      </c>
      <c r="K450" s="34" t="s">
        <v>339</v>
      </c>
      <c r="L450" s="377" t="s">
        <v>2259</v>
      </c>
    </row>
    <row r="451" spans="1:12" ht="33" customHeight="1" x14ac:dyDescent="0.25">
      <c r="A451" s="375">
        <v>42227</v>
      </c>
      <c r="B451" s="344" t="s">
        <v>1996</v>
      </c>
      <c r="C451" s="367" t="s">
        <v>339</v>
      </c>
      <c r="D451" s="346">
        <v>449</v>
      </c>
      <c r="E451" s="246" t="s">
        <v>427</v>
      </c>
      <c r="F451" s="246" t="s">
        <v>14</v>
      </c>
      <c r="G451" s="246" t="s">
        <v>1273</v>
      </c>
      <c r="H451" s="245" t="s">
        <v>1274</v>
      </c>
      <c r="I451" s="419">
        <v>1000</v>
      </c>
      <c r="J451" s="382">
        <v>21500000</v>
      </c>
      <c r="K451" s="34" t="s">
        <v>339</v>
      </c>
      <c r="L451" s="377" t="s">
        <v>2259</v>
      </c>
    </row>
    <row r="452" spans="1:12" ht="33" customHeight="1" x14ac:dyDescent="0.25">
      <c r="A452" s="375">
        <v>42227</v>
      </c>
      <c r="B452" s="344" t="s">
        <v>1996</v>
      </c>
      <c r="C452" s="367" t="s">
        <v>339</v>
      </c>
      <c r="D452" s="346">
        <v>450</v>
      </c>
      <c r="E452" s="246" t="s">
        <v>427</v>
      </c>
      <c r="F452" s="246" t="s">
        <v>14</v>
      </c>
      <c r="G452" s="381" t="s">
        <v>1275</v>
      </c>
      <c r="H452" s="245" t="s">
        <v>1276</v>
      </c>
      <c r="I452" s="419">
        <v>1000</v>
      </c>
      <c r="J452" s="382">
        <v>5250000</v>
      </c>
      <c r="K452" s="34" t="s">
        <v>339</v>
      </c>
      <c r="L452" s="377" t="s">
        <v>2259</v>
      </c>
    </row>
    <row r="453" spans="1:12" ht="33" customHeight="1" x14ac:dyDescent="0.25">
      <c r="A453" s="375">
        <v>42227</v>
      </c>
      <c r="B453" s="344" t="s">
        <v>1996</v>
      </c>
      <c r="C453" s="367" t="s">
        <v>339</v>
      </c>
      <c r="D453" s="346">
        <v>451</v>
      </c>
      <c r="E453" s="246" t="s">
        <v>427</v>
      </c>
      <c r="F453" s="246" t="s">
        <v>14</v>
      </c>
      <c r="G453" s="381" t="s">
        <v>455</v>
      </c>
      <c r="H453" s="245" t="s">
        <v>1277</v>
      </c>
      <c r="I453" s="419">
        <f>4800+700</f>
        <v>5500</v>
      </c>
      <c r="J453" s="382">
        <v>82500000</v>
      </c>
      <c r="K453" s="34" t="s">
        <v>339</v>
      </c>
      <c r="L453" s="377" t="s">
        <v>2259</v>
      </c>
    </row>
    <row r="454" spans="1:12" ht="33" customHeight="1" x14ac:dyDescent="0.25">
      <c r="A454" s="375">
        <v>42227</v>
      </c>
      <c r="B454" s="344" t="s">
        <v>1996</v>
      </c>
      <c r="C454" s="367" t="s">
        <v>339</v>
      </c>
      <c r="D454" s="346">
        <v>452</v>
      </c>
      <c r="E454" s="246" t="s">
        <v>427</v>
      </c>
      <c r="F454" s="246" t="s">
        <v>14</v>
      </c>
      <c r="G454" s="381" t="s">
        <v>1278</v>
      </c>
      <c r="H454" s="245" t="s">
        <v>1279</v>
      </c>
      <c r="I454" s="420">
        <v>10000</v>
      </c>
      <c r="J454" s="382">
        <v>25000000</v>
      </c>
      <c r="K454" s="34" t="s">
        <v>339</v>
      </c>
      <c r="L454" s="377" t="s">
        <v>2259</v>
      </c>
    </row>
    <row r="455" spans="1:12" ht="33" customHeight="1" x14ac:dyDescent="0.25">
      <c r="A455" s="375">
        <v>42227</v>
      </c>
      <c r="B455" s="344" t="s">
        <v>1996</v>
      </c>
      <c r="C455" s="367" t="s">
        <v>339</v>
      </c>
      <c r="D455" s="346">
        <v>453</v>
      </c>
      <c r="E455" s="246" t="s">
        <v>427</v>
      </c>
      <c r="F455" s="246" t="s">
        <v>14</v>
      </c>
      <c r="G455" s="381" t="s">
        <v>1280</v>
      </c>
      <c r="H455" s="245" t="s">
        <v>1281</v>
      </c>
      <c r="I455" s="419">
        <v>13600</v>
      </c>
      <c r="J455" s="382">
        <v>40800000</v>
      </c>
      <c r="K455" s="34" t="s">
        <v>339</v>
      </c>
      <c r="L455" s="377" t="s">
        <v>2259</v>
      </c>
    </row>
    <row r="456" spans="1:12" ht="33" customHeight="1" x14ac:dyDescent="0.25">
      <c r="A456" s="375">
        <v>42227</v>
      </c>
      <c r="B456" s="344" t="s">
        <v>1996</v>
      </c>
      <c r="C456" s="367" t="s">
        <v>339</v>
      </c>
      <c r="D456" s="346">
        <v>454</v>
      </c>
      <c r="E456" s="246" t="s">
        <v>427</v>
      </c>
      <c r="F456" s="246" t="s">
        <v>14</v>
      </c>
      <c r="G456" s="381" t="s">
        <v>1282</v>
      </c>
      <c r="H456" s="245" t="s">
        <v>1283</v>
      </c>
      <c r="I456" s="419">
        <v>2100</v>
      </c>
      <c r="J456" s="382">
        <v>63000000</v>
      </c>
      <c r="K456" s="34" t="s">
        <v>339</v>
      </c>
      <c r="L456" s="377" t="s">
        <v>2259</v>
      </c>
    </row>
    <row r="457" spans="1:12" ht="33" customHeight="1" x14ac:dyDescent="0.25">
      <c r="A457" s="375">
        <v>42227</v>
      </c>
      <c r="B457" s="344" t="s">
        <v>1996</v>
      </c>
      <c r="C457" s="367" t="s">
        <v>339</v>
      </c>
      <c r="D457" s="346">
        <v>455</v>
      </c>
      <c r="E457" s="246" t="s">
        <v>427</v>
      </c>
      <c r="F457" s="246" t="s">
        <v>14</v>
      </c>
      <c r="G457" s="381" t="s">
        <v>453</v>
      </c>
      <c r="H457" s="245" t="s">
        <v>454</v>
      </c>
      <c r="I457" s="419">
        <v>1000</v>
      </c>
      <c r="J457" s="382">
        <v>6000000</v>
      </c>
      <c r="K457" s="34" t="s">
        <v>339</v>
      </c>
      <c r="L457" s="377" t="s">
        <v>2259</v>
      </c>
    </row>
    <row r="458" spans="1:12" ht="33" customHeight="1" x14ac:dyDescent="0.25">
      <c r="A458" s="375">
        <v>42227</v>
      </c>
      <c r="B458" s="344" t="s">
        <v>1996</v>
      </c>
      <c r="C458" s="367" t="s">
        <v>339</v>
      </c>
      <c r="D458" s="346">
        <v>456</v>
      </c>
      <c r="E458" s="246" t="s">
        <v>427</v>
      </c>
      <c r="F458" s="246" t="s">
        <v>14</v>
      </c>
      <c r="G458" s="381" t="s">
        <v>1284</v>
      </c>
      <c r="H458" s="421" t="s">
        <v>1285</v>
      </c>
      <c r="I458" s="419">
        <v>900</v>
      </c>
      <c r="J458" s="382">
        <v>3825000</v>
      </c>
      <c r="K458" s="34" t="s">
        <v>339</v>
      </c>
      <c r="L458" s="377" t="s">
        <v>2259</v>
      </c>
    </row>
    <row r="459" spans="1:12" ht="33" customHeight="1" x14ac:dyDescent="0.25">
      <c r="A459" s="375">
        <v>42227</v>
      </c>
      <c r="B459" s="344" t="s">
        <v>1996</v>
      </c>
      <c r="C459" s="367" t="s">
        <v>339</v>
      </c>
      <c r="D459" s="346">
        <v>457</v>
      </c>
      <c r="E459" s="246" t="s">
        <v>427</v>
      </c>
      <c r="F459" s="246" t="s">
        <v>14</v>
      </c>
      <c r="G459" s="381" t="s">
        <v>442</v>
      </c>
      <c r="H459" s="245" t="s">
        <v>1286</v>
      </c>
      <c r="I459" s="419">
        <v>900</v>
      </c>
      <c r="J459" s="382">
        <v>4275000</v>
      </c>
      <c r="K459" s="34" t="s">
        <v>339</v>
      </c>
      <c r="L459" s="377" t="s">
        <v>2259</v>
      </c>
    </row>
    <row r="460" spans="1:12" ht="33" customHeight="1" x14ac:dyDescent="0.25">
      <c r="A460" s="375">
        <v>42227</v>
      </c>
      <c r="B460" s="344" t="s">
        <v>1996</v>
      </c>
      <c r="C460" s="367" t="s">
        <v>339</v>
      </c>
      <c r="D460" s="346">
        <v>458</v>
      </c>
      <c r="E460" s="246" t="s">
        <v>427</v>
      </c>
      <c r="F460" s="246" t="s">
        <v>14</v>
      </c>
      <c r="G460" s="381" t="s">
        <v>1287</v>
      </c>
      <c r="H460" s="245" t="s">
        <v>1288</v>
      </c>
      <c r="I460" s="419">
        <v>10000</v>
      </c>
      <c r="J460" s="382">
        <v>6000000</v>
      </c>
      <c r="K460" s="34" t="s">
        <v>339</v>
      </c>
      <c r="L460" s="377" t="s">
        <v>2259</v>
      </c>
    </row>
    <row r="461" spans="1:12" ht="33" customHeight="1" x14ac:dyDescent="0.25">
      <c r="A461" s="375">
        <v>42227</v>
      </c>
      <c r="B461" s="344" t="s">
        <v>1996</v>
      </c>
      <c r="C461" s="367" t="s">
        <v>339</v>
      </c>
      <c r="D461" s="346">
        <v>459</v>
      </c>
      <c r="E461" s="246" t="s">
        <v>427</v>
      </c>
      <c r="F461" s="246" t="s">
        <v>14</v>
      </c>
      <c r="G461" s="381" t="s">
        <v>1289</v>
      </c>
      <c r="H461" s="245" t="s">
        <v>1290</v>
      </c>
      <c r="I461" s="398">
        <v>30</v>
      </c>
      <c r="J461" s="382">
        <v>2523000</v>
      </c>
      <c r="K461" s="34" t="s">
        <v>339</v>
      </c>
      <c r="L461" s="377" t="s">
        <v>2259</v>
      </c>
    </row>
    <row r="462" spans="1:12" ht="33" customHeight="1" x14ac:dyDescent="0.25">
      <c r="A462" s="375">
        <v>42227</v>
      </c>
      <c r="B462" s="344" t="s">
        <v>1996</v>
      </c>
      <c r="C462" s="367" t="s">
        <v>339</v>
      </c>
      <c r="D462" s="346">
        <v>460</v>
      </c>
      <c r="E462" s="246" t="s">
        <v>427</v>
      </c>
      <c r="F462" s="246" t="s">
        <v>14</v>
      </c>
      <c r="G462" s="381" t="s">
        <v>1292</v>
      </c>
      <c r="H462" s="245" t="s">
        <v>465</v>
      </c>
      <c r="I462" s="419">
        <v>70</v>
      </c>
      <c r="J462" s="382">
        <v>2450000</v>
      </c>
      <c r="K462" s="34" t="s">
        <v>339</v>
      </c>
      <c r="L462" s="377" t="s">
        <v>2259</v>
      </c>
    </row>
    <row r="463" spans="1:12" ht="33" customHeight="1" x14ac:dyDescent="0.25">
      <c r="A463" s="375">
        <v>42227</v>
      </c>
      <c r="B463" s="344" t="s">
        <v>1996</v>
      </c>
      <c r="C463" s="367" t="s">
        <v>339</v>
      </c>
      <c r="D463" s="346">
        <v>461</v>
      </c>
      <c r="E463" s="246" t="s">
        <v>427</v>
      </c>
      <c r="F463" s="246" t="s">
        <v>14</v>
      </c>
      <c r="G463" s="381" t="s">
        <v>1293</v>
      </c>
      <c r="H463" s="245" t="s">
        <v>1294</v>
      </c>
      <c r="I463" s="398">
        <v>200</v>
      </c>
      <c r="J463" s="382">
        <v>924000</v>
      </c>
      <c r="K463" s="34" t="s">
        <v>339</v>
      </c>
      <c r="L463" s="377" t="s">
        <v>2259</v>
      </c>
    </row>
    <row r="464" spans="1:12" ht="33" customHeight="1" x14ac:dyDescent="0.25">
      <c r="A464" s="375">
        <v>42227</v>
      </c>
      <c r="B464" s="344" t="s">
        <v>1996</v>
      </c>
      <c r="C464" s="367" t="s">
        <v>339</v>
      </c>
      <c r="D464" s="346">
        <v>462</v>
      </c>
      <c r="E464" s="246" t="s">
        <v>427</v>
      </c>
      <c r="F464" s="246" t="s">
        <v>14</v>
      </c>
      <c r="G464" s="381" t="s">
        <v>1295</v>
      </c>
      <c r="H464" s="245" t="s">
        <v>1296</v>
      </c>
      <c r="I464" s="398">
        <v>100</v>
      </c>
      <c r="J464" s="382">
        <v>2400000</v>
      </c>
      <c r="K464" s="34" t="s">
        <v>339</v>
      </c>
      <c r="L464" s="377" t="s">
        <v>2259</v>
      </c>
    </row>
    <row r="465" spans="1:12" ht="33" customHeight="1" x14ac:dyDescent="0.25">
      <c r="A465" s="375">
        <v>42227</v>
      </c>
      <c r="B465" s="344" t="s">
        <v>1996</v>
      </c>
      <c r="C465" s="367" t="s">
        <v>339</v>
      </c>
      <c r="D465" s="346">
        <v>463</v>
      </c>
      <c r="E465" s="246" t="s">
        <v>427</v>
      </c>
      <c r="F465" s="246" t="s">
        <v>14</v>
      </c>
      <c r="G465" s="381" t="s">
        <v>1297</v>
      </c>
      <c r="H465" s="245" t="s">
        <v>1298</v>
      </c>
      <c r="I465" s="398">
        <v>90</v>
      </c>
      <c r="J465" s="382">
        <v>2296800</v>
      </c>
      <c r="K465" s="34" t="s">
        <v>339</v>
      </c>
      <c r="L465" s="377" t="s">
        <v>2259</v>
      </c>
    </row>
    <row r="466" spans="1:12" ht="33" customHeight="1" x14ac:dyDescent="0.25">
      <c r="A466" s="375">
        <v>42227</v>
      </c>
      <c r="B466" s="344" t="s">
        <v>1996</v>
      </c>
      <c r="C466" s="367" t="s">
        <v>339</v>
      </c>
      <c r="D466" s="346">
        <v>464</v>
      </c>
      <c r="E466" s="246" t="s">
        <v>427</v>
      </c>
      <c r="F466" s="246" t="s">
        <v>14</v>
      </c>
      <c r="G466" s="381" t="s">
        <v>1300</v>
      </c>
      <c r="H466" s="245" t="s">
        <v>1301</v>
      </c>
      <c r="I466" s="398">
        <v>30</v>
      </c>
      <c r="J466" s="382">
        <v>957000</v>
      </c>
      <c r="K466" s="34" t="s">
        <v>339</v>
      </c>
      <c r="L466" s="377" t="s">
        <v>2259</v>
      </c>
    </row>
    <row r="467" spans="1:12" ht="33" customHeight="1" x14ac:dyDescent="0.25">
      <c r="A467" s="375">
        <v>42227</v>
      </c>
      <c r="B467" s="344" t="s">
        <v>1996</v>
      </c>
      <c r="C467" s="367" t="s">
        <v>339</v>
      </c>
      <c r="D467" s="346">
        <v>465</v>
      </c>
      <c r="E467" s="246" t="s">
        <v>427</v>
      </c>
      <c r="F467" s="246" t="s">
        <v>14</v>
      </c>
      <c r="G467" s="381" t="s">
        <v>1302</v>
      </c>
      <c r="H467" s="245" t="s">
        <v>1303</v>
      </c>
      <c r="I467" s="419">
        <v>100</v>
      </c>
      <c r="J467" s="382">
        <v>400000</v>
      </c>
      <c r="K467" s="34" t="s">
        <v>339</v>
      </c>
      <c r="L467" s="377" t="s">
        <v>2259</v>
      </c>
    </row>
    <row r="468" spans="1:12" ht="33" customHeight="1" x14ac:dyDescent="0.25">
      <c r="A468" s="375">
        <v>42227</v>
      </c>
      <c r="B468" s="344" t="s">
        <v>1996</v>
      </c>
      <c r="C468" s="367" t="s">
        <v>339</v>
      </c>
      <c r="D468" s="346">
        <v>466</v>
      </c>
      <c r="E468" s="246" t="s">
        <v>427</v>
      </c>
      <c r="F468" s="246" t="s">
        <v>14</v>
      </c>
      <c r="G468" s="246" t="s">
        <v>1304</v>
      </c>
      <c r="H468" s="245" t="s">
        <v>1305</v>
      </c>
      <c r="I468" s="398">
        <v>30</v>
      </c>
      <c r="J468" s="382">
        <v>96000000</v>
      </c>
      <c r="K468" s="34" t="s">
        <v>339</v>
      </c>
      <c r="L468" s="377" t="s">
        <v>2259</v>
      </c>
    </row>
    <row r="469" spans="1:12" ht="33" customHeight="1" x14ac:dyDescent="0.25">
      <c r="A469" s="375">
        <v>42227</v>
      </c>
      <c r="B469" s="344" t="s">
        <v>1996</v>
      </c>
      <c r="C469" s="367" t="s">
        <v>339</v>
      </c>
      <c r="D469" s="346">
        <v>467</v>
      </c>
      <c r="E469" s="246" t="s">
        <v>427</v>
      </c>
      <c r="F469" s="246" t="s">
        <v>14</v>
      </c>
      <c r="G469" s="381" t="s">
        <v>1306</v>
      </c>
      <c r="H469" s="245" t="s">
        <v>1307</v>
      </c>
      <c r="I469" s="398">
        <v>5000</v>
      </c>
      <c r="J469" s="382">
        <v>12465000</v>
      </c>
      <c r="K469" s="34" t="s">
        <v>339</v>
      </c>
      <c r="L469" s="377" t="s">
        <v>2259</v>
      </c>
    </row>
    <row r="470" spans="1:12" ht="33" customHeight="1" x14ac:dyDescent="0.25">
      <c r="A470" s="375">
        <v>42227</v>
      </c>
      <c r="B470" s="344" t="s">
        <v>1996</v>
      </c>
      <c r="C470" s="367" t="s">
        <v>339</v>
      </c>
      <c r="D470" s="346">
        <v>468</v>
      </c>
      <c r="E470" s="246" t="s">
        <v>427</v>
      </c>
      <c r="F470" s="246" t="s">
        <v>14</v>
      </c>
      <c r="G470" s="381" t="s">
        <v>1308</v>
      </c>
      <c r="H470" s="245" t="s">
        <v>1309</v>
      </c>
      <c r="I470" s="419">
        <v>40</v>
      </c>
      <c r="J470" s="383">
        <v>160000000</v>
      </c>
      <c r="K470" s="34" t="s">
        <v>339</v>
      </c>
      <c r="L470" s="377" t="s">
        <v>2259</v>
      </c>
    </row>
    <row r="471" spans="1:12" ht="33" customHeight="1" x14ac:dyDescent="0.25">
      <c r="A471" s="375">
        <v>42227</v>
      </c>
      <c r="B471" s="344" t="s">
        <v>1996</v>
      </c>
      <c r="C471" s="367" t="s">
        <v>339</v>
      </c>
      <c r="D471" s="346">
        <v>469</v>
      </c>
      <c r="E471" s="246" t="s">
        <v>427</v>
      </c>
      <c r="F471" s="246" t="s">
        <v>14</v>
      </c>
      <c r="G471" s="381" t="s">
        <v>1308</v>
      </c>
      <c r="H471" s="245" t="s">
        <v>1310</v>
      </c>
      <c r="I471" s="419">
        <v>1</v>
      </c>
      <c r="J471" s="383">
        <v>39900000</v>
      </c>
      <c r="K471" s="34" t="s">
        <v>339</v>
      </c>
      <c r="L471" s="377" t="s">
        <v>2259</v>
      </c>
    </row>
    <row r="472" spans="1:12" ht="33" customHeight="1" x14ac:dyDescent="0.25">
      <c r="A472" s="375">
        <v>42227</v>
      </c>
      <c r="B472" s="344" t="s">
        <v>1996</v>
      </c>
      <c r="C472" s="367" t="s">
        <v>339</v>
      </c>
      <c r="D472" s="346">
        <v>470</v>
      </c>
      <c r="E472" s="246" t="s">
        <v>427</v>
      </c>
      <c r="F472" s="246" t="s">
        <v>14</v>
      </c>
      <c r="G472" s="381" t="s">
        <v>1311</v>
      </c>
      <c r="H472" s="245" t="s">
        <v>1312</v>
      </c>
      <c r="I472" s="419">
        <v>16</v>
      </c>
      <c r="J472" s="383">
        <v>1920000</v>
      </c>
      <c r="K472" s="34" t="s">
        <v>339</v>
      </c>
      <c r="L472" s="377" t="s">
        <v>2259</v>
      </c>
    </row>
    <row r="473" spans="1:12" ht="33" customHeight="1" x14ac:dyDescent="0.25">
      <c r="A473" s="375">
        <v>42227</v>
      </c>
      <c r="B473" s="344" t="s">
        <v>1996</v>
      </c>
      <c r="C473" s="367" t="s">
        <v>339</v>
      </c>
      <c r="D473" s="346">
        <v>471</v>
      </c>
      <c r="E473" s="246" t="s">
        <v>427</v>
      </c>
      <c r="F473" s="246" t="s">
        <v>14</v>
      </c>
      <c r="G473" s="381" t="s">
        <v>1311</v>
      </c>
      <c r="H473" s="245" t="s">
        <v>1313</v>
      </c>
      <c r="I473" s="419">
        <v>10</v>
      </c>
      <c r="J473" s="383">
        <v>10000000</v>
      </c>
      <c r="K473" s="34" t="s">
        <v>339</v>
      </c>
      <c r="L473" s="377" t="s">
        <v>2259</v>
      </c>
    </row>
    <row r="474" spans="1:12" ht="33" customHeight="1" x14ac:dyDescent="0.25">
      <c r="A474" s="375">
        <v>42227</v>
      </c>
      <c r="B474" s="344" t="s">
        <v>1996</v>
      </c>
      <c r="C474" s="367" t="s">
        <v>339</v>
      </c>
      <c r="D474" s="346">
        <v>472</v>
      </c>
      <c r="E474" s="246" t="s">
        <v>427</v>
      </c>
      <c r="F474" s="246" t="s">
        <v>14</v>
      </c>
      <c r="G474" s="381" t="s">
        <v>1314</v>
      </c>
      <c r="H474" s="245" t="s">
        <v>1315</v>
      </c>
      <c r="I474" s="419">
        <v>16</v>
      </c>
      <c r="J474" s="383">
        <v>1600000</v>
      </c>
      <c r="K474" s="34" t="s">
        <v>339</v>
      </c>
      <c r="L474" s="377" t="s">
        <v>2259</v>
      </c>
    </row>
    <row r="475" spans="1:12" ht="33" customHeight="1" x14ac:dyDescent="0.25">
      <c r="A475" s="375">
        <v>42227</v>
      </c>
      <c r="B475" s="344" t="s">
        <v>1996</v>
      </c>
      <c r="C475" s="367" t="s">
        <v>339</v>
      </c>
      <c r="D475" s="346">
        <v>473</v>
      </c>
      <c r="E475" s="246" t="s">
        <v>427</v>
      </c>
      <c r="F475" s="246" t="s">
        <v>14</v>
      </c>
      <c r="G475" s="381" t="s">
        <v>1316</v>
      </c>
      <c r="H475" s="245" t="s">
        <v>1317</v>
      </c>
      <c r="I475" s="419">
        <v>3</v>
      </c>
      <c r="J475" s="383">
        <v>14595000</v>
      </c>
      <c r="K475" s="34" t="s">
        <v>339</v>
      </c>
      <c r="L475" s="377" t="s">
        <v>2259</v>
      </c>
    </row>
    <row r="476" spans="1:12" ht="33" customHeight="1" x14ac:dyDescent="0.25">
      <c r="A476" s="375">
        <v>42227</v>
      </c>
      <c r="B476" s="344" t="s">
        <v>1996</v>
      </c>
      <c r="C476" s="367" t="s">
        <v>339</v>
      </c>
      <c r="D476" s="346">
        <v>474</v>
      </c>
      <c r="E476" s="246" t="s">
        <v>427</v>
      </c>
      <c r="F476" s="246" t="s">
        <v>14</v>
      </c>
      <c r="G476" s="381" t="s">
        <v>1318</v>
      </c>
      <c r="H476" s="245" t="s">
        <v>429</v>
      </c>
      <c r="I476" s="419">
        <v>1000</v>
      </c>
      <c r="J476" s="383">
        <v>13500000</v>
      </c>
      <c r="K476" s="34" t="s">
        <v>339</v>
      </c>
      <c r="L476" s="377" t="s">
        <v>2259</v>
      </c>
    </row>
    <row r="477" spans="1:12" ht="33" customHeight="1" x14ac:dyDescent="0.25">
      <c r="A477" s="375">
        <v>42227</v>
      </c>
      <c r="B477" s="344" t="s">
        <v>1997</v>
      </c>
      <c r="C477" s="367" t="s">
        <v>1999</v>
      </c>
      <c r="D477" s="346">
        <v>475</v>
      </c>
      <c r="E477" s="246" t="s">
        <v>1115</v>
      </c>
      <c r="F477" s="246" t="s">
        <v>14</v>
      </c>
      <c r="G477" s="246" t="s">
        <v>1010</v>
      </c>
      <c r="H477" s="245" t="s">
        <v>1009</v>
      </c>
      <c r="I477" s="246"/>
      <c r="J477" s="376">
        <v>154000000000</v>
      </c>
      <c r="K477" s="34" t="s">
        <v>344</v>
      </c>
      <c r="L477" s="377" t="s">
        <v>2060</v>
      </c>
    </row>
    <row r="478" spans="1:12" ht="33" customHeight="1" x14ac:dyDescent="0.25">
      <c r="A478" s="375">
        <v>42227</v>
      </c>
      <c r="B478" s="367" t="s">
        <v>1998</v>
      </c>
      <c r="C478" s="367" t="s">
        <v>339</v>
      </c>
      <c r="D478" s="346">
        <v>476</v>
      </c>
      <c r="E478" s="246" t="s">
        <v>1115</v>
      </c>
      <c r="F478" s="346" t="s">
        <v>943</v>
      </c>
      <c r="G478" s="346" t="s">
        <v>1825</v>
      </c>
      <c r="H478" s="385"/>
      <c r="I478" s="346"/>
      <c r="J478" s="392">
        <v>468000000</v>
      </c>
      <c r="K478" s="344" t="s">
        <v>339</v>
      </c>
      <c r="L478" s="377" t="s">
        <v>2000</v>
      </c>
    </row>
    <row r="479" spans="1:12" ht="33" customHeight="1" x14ac:dyDescent="0.25">
      <c r="A479" s="375">
        <v>42227</v>
      </c>
      <c r="B479" s="367" t="s">
        <v>1995</v>
      </c>
      <c r="C479" s="367" t="s">
        <v>339</v>
      </c>
      <c r="D479" s="346">
        <v>477</v>
      </c>
      <c r="E479" s="246" t="s">
        <v>1411</v>
      </c>
      <c r="F479" s="346" t="s">
        <v>1388</v>
      </c>
      <c r="G479" s="344" t="s">
        <v>1412</v>
      </c>
      <c r="H479" s="395"/>
      <c r="I479" s="395"/>
      <c r="J479" s="392">
        <v>2240000</v>
      </c>
      <c r="K479" s="346" t="s">
        <v>339</v>
      </c>
      <c r="L479" s="377" t="s">
        <v>2057</v>
      </c>
    </row>
    <row r="480" spans="1:12" ht="33" customHeight="1" x14ac:dyDescent="0.25">
      <c r="A480" s="375">
        <v>42227</v>
      </c>
      <c r="B480" s="367" t="s">
        <v>1995</v>
      </c>
      <c r="C480" s="367" t="s">
        <v>339</v>
      </c>
      <c r="D480" s="346">
        <v>478</v>
      </c>
      <c r="E480" s="246" t="s">
        <v>1411</v>
      </c>
      <c r="F480" s="346" t="s">
        <v>1388</v>
      </c>
      <c r="G480" s="344" t="s">
        <v>1412</v>
      </c>
      <c r="H480" s="395"/>
      <c r="I480" s="395"/>
      <c r="J480" s="392">
        <v>1400000</v>
      </c>
      <c r="K480" s="346" t="s">
        <v>339</v>
      </c>
      <c r="L480" s="377" t="s">
        <v>2057</v>
      </c>
    </row>
    <row r="481" spans="1:12" ht="33" customHeight="1" x14ac:dyDescent="0.25">
      <c r="A481" s="375">
        <v>42227</v>
      </c>
      <c r="B481" s="367" t="s">
        <v>1995</v>
      </c>
      <c r="C481" s="367" t="s">
        <v>339</v>
      </c>
      <c r="D481" s="346">
        <v>479</v>
      </c>
      <c r="E481" s="246" t="s">
        <v>1411</v>
      </c>
      <c r="F481" s="346" t="s">
        <v>1388</v>
      </c>
      <c r="G481" s="344" t="s">
        <v>1412</v>
      </c>
      <c r="H481" s="395"/>
      <c r="I481" s="395"/>
      <c r="J481" s="392">
        <v>2972160</v>
      </c>
      <c r="K481" s="346" t="s">
        <v>339</v>
      </c>
      <c r="L481" s="377" t="s">
        <v>2057</v>
      </c>
    </row>
    <row r="482" spans="1:12" ht="33" customHeight="1" x14ac:dyDescent="0.25">
      <c r="A482" s="375">
        <v>42227</v>
      </c>
      <c r="B482" s="367" t="s">
        <v>1995</v>
      </c>
      <c r="C482" s="367" t="s">
        <v>339</v>
      </c>
      <c r="D482" s="346">
        <v>480</v>
      </c>
      <c r="E482" s="246" t="s">
        <v>1411</v>
      </c>
      <c r="F482" s="346" t="s">
        <v>1388</v>
      </c>
      <c r="G482" s="344" t="s">
        <v>1413</v>
      </c>
      <c r="H482" s="395"/>
      <c r="I482" s="395"/>
      <c r="J482" s="392">
        <v>102000</v>
      </c>
      <c r="K482" s="346" t="s">
        <v>339</v>
      </c>
      <c r="L482" s="377" t="s">
        <v>2057</v>
      </c>
    </row>
    <row r="483" spans="1:12" ht="33" customHeight="1" x14ac:dyDescent="0.25">
      <c r="A483" s="375">
        <v>42227</v>
      </c>
      <c r="B483" s="367" t="s">
        <v>1995</v>
      </c>
      <c r="C483" s="367" t="s">
        <v>339</v>
      </c>
      <c r="D483" s="346">
        <v>481</v>
      </c>
      <c r="E483" s="246" t="s">
        <v>1411</v>
      </c>
      <c r="F483" s="346" t="s">
        <v>1388</v>
      </c>
      <c r="G483" s="344" t="s">
        <v>1413</v>
      </c>
      <c r="H483" s="395"/>
      <c r="I483" s="395"/>
      <c r="J483" s="392">
        <v>252000</v>
      </c>
      <c r="K483" s="346" t="s">
        <v>339</v>
      </c>
      <c r="L483" s="377" t="s">
        <v>2057</v>
      </c>
    </row>
    <row r="484" spans="1:12" ht="33" customHeight="1" x14ac:dyDescent="0.25">
      <c r="A484" s="375">
        <v>42227</v>
      </c>
      <c r="B484" s="367" t="s">
        <v>1995</v>
      </c>
      <c r="C484" s="367" t="s">
        <v>339</v>
      </c>
      <c r="D484" s="346">
        <v>482</v>
      </c>
      <c r="E484" s="246" t="s">
        <v>1411</v>
      </c>
      <c r="F484" s="346" t="s">
        <v>1388</v>
      </c>
      <c r="G484" s="344" t="s">
        <v>1414</v>
      </c>
      <c r="H484" s="395"/>
      <c r="I484" s="395"/>
      <c r="J484" s="392">
        <v>200000</v>
      </c>
      <c r="K484" s="346" t="s">
        <v>339</v>
      </c>
      <c r="L484" s="377" t="s">
        <v>2057</v>
      </c>
    </row>
    <row r="485" spans="1:12" ht="33" customHeight="1" x14ac:dyDescent="0.25">
      <c r="A485" s="375">
        <v>42227</v>
      </c>
      <c r="B485" s="367" t="s">
        <v>1995</v>
      </c>
      <c r="C485" s="367" t="s">
        <v>339</v>
      </c>
      <c r="D485" s="346">
        <v>483</v>
      </c>
      <c r="E485" s="246" t="s">
        <v>1411</v>
      </c>
      <c r="F485" s="346" t="s">
        <v>1388</v>
      </c>
      <c r="G485" s="344" t="s">
        <v>1414</v>
      </c>
      <c r="H485" s="395"/>
      <c r="I485" s="395"/>
      <c r="J485" s="392">
        <v>190000</v>
      </c>
      <c r="K485" s="346" t="s">
        <v>339</v>
      </c>
      <c r="L485" s="377" t="s">
        <v>2057</v>
      </c>
    </row>
    <row r="486" spans="1:12" ht="33" customHeight="1" x14ac:dyDescent="0.25">
      <c r="A486" s="375">
        <v>42227</v>
      </c>
      <c r="B486" s="367" t="s">
        <v>1995</v>
      </c>
      <c r="C486" s="367" t="s">
        <v>339</v>
      </c>
      <c r="D486" s="346">
        <v>484</v>
      </c>
      <c r="E486" s="246" t="s">
        <v>1411</v>
      </c>
      <c r="F486" s="346" t="s">
        <v>1388</v>
      </c>
      <c r="G486" s="344" t="s">
        <v>1415</v>
      </c>
      <c r="H486" s="395"/>
      <c r="I486" s="395"/>
      <c r="J486" s="392">
        <v>4000000</v>
      </c>
      <c r="K486" s="346" t="s">
        <v>339</v>
      </c>
      <c r="L486" s="377" t="s">
        <v>2057</v>
      </c>
    </row>
    <row r="487" spans="1:12" ht="33" customHeight="1" x14ac:dyDescent="0.25">
      <c r="A487" s="375">
        <v>42227</v>
      </c>
      <c r="B487" s="367" t="s">
        <v>1995</v>
      </c>
      <c r="C487" s="367" t="s">
        <v>339</v>
      </c>
      <c r="D487" s="346">
        <v>485</v>
      </c>
      <c r="E487" s="246" t="s">
        <v>1411</v>
      </c>
      <c r="F487" s="346" t="s">
        <v>1388</v>
      </c>
      <c r="G487" s="344" t="s">
        <v>1415</v>
      </c>
      <c r="H487" s="395"/>
      <c r="I487" s="395"/>
      <c r="J487" s="392">
        <v>1750000</v>
      </c>
      <c r="K487" s="346" t="s">
        <v>339</v>
      </c>
      <c r="L487" s="377" t="s">
        <v>2057</v>
      </c>
    </row>
    <row r="488" spans="1:12" ht="33" customHeight="1" x14ac:dyDescent="0.25">
      <c r="A488" s="375">
        <v>42227</v>
      </c>
      <c r="B488" s="367" t="s">
        <v>1995</v>
      </c>
      <c r="C488" s="367" t="s">
        <v>339</v>
      </c>
      <c r="D488" s="346">
        <v>486</v>
      </c>
      <c r="E488" s="246" t="s">
        <v>1411</v>
      </c>
      <c r="F488" s="346" t="s">
        <v>1388</v>
      </c>
      <c r="G488" s="344" t="s">
        <v>1415</v>
      </c>
      <c r="H488" s="395"/>
      <c r="I488" s="395"/>
      <c r="J488" s="392">
        <v>1900000</v>
      </c>
      <c r="K488" s="346" t="s">
        <v>339</v>
      </c>
      <c r="L488" s="377" t="s">
        <v>2057</v>
      </c>
    </row>
    <row r="489" spans="1:12" ht="33" customHeight="1" x14ac:dyDescent="0.25">
      <c r="A489" s="375">
        <v>42227</v>
      </c>
      <c r="B489" s="367" t="s">
        <v>1995</v>
      </c>
      <c r="C489" s="367" t="s">
        <v>339</v>
      </c>
      <c r="D489" s="346">
        <v>487</v>
      </c>
      <c r="E489" s="246" t="s">
        <v>1411</v>
      </c>
      <c r="F489" s="346" t="s">
        <v>1388</v>
      </c>
      <c r="G489" s="344" t="s">
        <v>1415</v>
      </c>
      <c r="H489" s="395"/>
      <c r="I489" s="395"/>
      <c r="J489" s="392">
        <v>1835032.5</v>
      </c>
      <c r="K489" s="346" t="s">
        <v>339</v>
      </c>
      <c r="L489" s="377" t="s">
        <v>2057</v>
      </c>
    </row>
    <row r="490" spans="1:12" ht="33" customHeight="1" x14ac:dyDescent="0.25">
      <c r="A490" s="375">
        <v>42227</v>
      </c>
      <c r="B490" s="367" t="s">
        <v>1995</v>
      </c>
      <c r="C490" s="367" t="s">
        <v>339</v>
      </c>
      <c r="D490" s="346">
        <v>488</v>
      </c>
      <c r="E490" s="246" t="s">
        <v>1411</v>
      </c>
      <c r="F490" s="346" t="s">
        <v>1388</v>
      </c>
      <c r="G490" s="344" t="s">
        <v>1415</v>
      </c>
      <c r="H490" s="395"/>
      <c r="I490" s="395"/>
      <c r="J490" s="392">
        <v>1281610</v>
      </c>
      <c r="K490" s="346" t="s">
        <v>339</v>
      </c>
      <c r="L490" s="377" t="s">
        <v>2057</v>
      </c>
    </row>
    <row r="491" spans="1:12" ht="33" customHeight="1" x14ac:dyDescent="0.25">
      <c r="A491" s="375">
        <v>42227</v>
      </c>
      <c r="B491" s="367" t="s">
        <v>1995</v>
      </c>
      <c r="C491" s="367" t="s">
        <v>339</v>
      </c>
      <c r="D491" s="346">
        <v>489</v>
      </c>
      <c r="E491" s="246" t="s">
        <v>1411</v>
      </c>
      <c r="F491" s="346" t="s">
        <v>1388</v>
      </c>
      <c r="G491" s="344" t="s">
        <v>1415</v>
      </c>
      <c r="H491" s="395"/>
      <c r="I491" s="395"/>
      <c r="J491" s="392">
        <v>405163.5</v>
      </c>
      <c r="K491" s="346" t="s">
        <v>339</v>
      </c>
      <c r="L491" s="377" t="s">
        <v>2057</v>
      </c>
    </row>
    <row r="492" spans="1:12" ht="33" customHeight="1" x14ac:dyDescent="0.25">
      <c r="A492" s="375">
        <v>42227</v>
      </c>
      <c r="B492" s="367" t="s">
        <v>1995</v>
      </c>
      <c r="C492" s="367" t="s">
        <v>339</v>
      </c>
      <c r="D492" s="346">
        <v>490</v>
      </c>
      <c r="E492" s="346" t="s">
        <v>1416</v>
      </c>
      <c r="F492" s="346" t="s">
        <v>1388</v>
      </c>
      <c r="G492" s="346" t="s">
        <v>1417</v>
      </c>
      <c r="H492" s="395"/>
      <c r="I492" s="395"/>
      <c r="J492" s="412">
        <v>44000</v>
      </c>
      <c r="K492" s="346" t="s">
        <v>339</v>
      </c>
      <c r="L492" s="377" t="s">
        <v>2057</v>
      </c>
    </row>
    <row r="493" spans="1:12" ht="33" customHeight="1" x14ac:dyDescent="0.25">
      <c r="A493" s="375">
        <v>42227</v>
      </c>
      <c r="B493" s="367" t="s">
        <v>1995</v>
      </c>
      <c r="C493" s="367" t="s">
        <v>339</v>
      </c>
      <c r="D493" s="346">
        <v>491</v>
      </c>
      <c r="E493" s="346" t="s">
        <v>1416</v>
      </c>
      <c r="F493" s="346" t="s">
        <v>1388</v>
      </c>
      <c r="G493" s="346" t="s">
        <v>1405</v>
      </c>
      <c r="H493" s="395"/>
      <c r="I493" s="395"/>
      <c r="J493" s="412">
        <v>105000</v>
      </c>
      <c r="K493" s="346" t="s">
        <v>339</v>
      </c>
      <c r="L493" s="377" t="s">
        <v>2057</v>
      </c>
    </row>
    <row r="494" spans="1:12" ht="33" customHeight="1" x14ac:dyDescent="0.25">
      <c r="A494" s="375">
        <v>42227</v>
      </c>
      <c r="B494" s="367" t="s">
        <v>1995</v>
      </c>
      <c r="C494" s="367" t="s">
        <v>339</v>
      </c>
      <c r="D494" s="346">
        <v>492</v>
      </c>
      <c r="E494" s="346" t="s">
        <v>1416</v>
      </c>
      <c r="F494" s="346" t="s">
        <v>1388</v>
      </c>
      <c r="G494" s="346" t="s">
        <v>1418</v>
      </c>
      <c r="H494" s="395"/>
      <c r="I494" s="395"/>
      <c r="J494" s="412">
        <v>120000</v>
      </c>
      <c r="K494" s="346" t="s">
        <v>339</v>
      </c>
      <c r="L494" s="377" t="s">
        <v>2057</v>
      </c>
    </row>
    <row r="495" spans="1:12" ht="33" customHeight="1" x14ac:dyDescent="0.25">
      <c r="A495" s="375">
        <v>42227</v>
      </c>
      <c r="B495" s="367" t="s">
        <v>1995</v>
      </c>
      <c r="C495" s="367" t="s">
        <v>339</v>
      </c>
      <c r="D495" s="346">
        <v>493</v>
      </c>
      <c r="E495" s="346" t="s">
        <v>1416</v>
      </c>
      <c r="F495" s="346" t="s">
        <v>1388</v>
      </c>
      <c r="G495" s="346" t="s">
        <v>1417</v>
      </c>
      <c r="H495" s="395"/>
      <c r="I495" s="395"/>
      <c r="J495" s="412">
        <v>132000</v>
      </c>
      <c r="K495" s="346" t="s">
        <v>339</v>
      </c>
      <c r="L495" s="377" t="s">
        <v>2057</v>
      </c>
    </row>
    <row r="496" spans="1:12" ht="33" customHeight="1" x14ac:dyDescent="0.25">
      <c r="A496" s="375">
        <v>42227</v>
      </c>
      <c r="B496" s="367" t="s">
        <v>1995</v>
      </c>
      <c r="C496" s="367" t="s">
        <v>339</v>
      </c>
      <c r="D496" s="346">
        <v>494</v>
      </c>
      <c r="E496" s="346" t="s">
        <v>1416</v>
      </c>
      <c r="F496" s="346" t="s">
        <v>1388</v>
      </c>
      <c r="G496" s="346" t="s">
        <v>1405</v>
      </c>
      <c r="H496" s="395"/>
      <c r="I496" s="395"/>
      <c r="J496" s="412">
        <v>315000</v>
      </c>
      <c r="K496" s="346" t="s">
        <v>339</v>
      </c>
      <c r="L496" s="377" t="s">
        <v>2057</v>
      </c>
    </row>
    <row r="497" spans="1:12" ht="33" customHeight="1" x14ac:dyDescent="0.25">
      <c r="A497" s="375">
        <v>42227</v>
      </c>
      <c r="B497" s="367" t="s">
        <v>1995</v>
      </c>
      <c r="C497" s="367" t="s">
        <v>339</v>
      </c>
      <c r="D497" s="346">
        <v>495</v>
      </c>
      <c r="E497" s="346" t="s">
        <v>1416</v>
      </c>
      <c r="F497" s="346" t="s">
        <v>1388</v>
      </c>
      <c r="G497" s="346" t="s">
        <v>1418</v>
      </c>
      <c r="H497" s="395"/>
      <c r="I497" s="395"/>
      <c r="J497" s="412">
        <v>360000</v>
      </c>
      <c r="K497" s="346" t="s">
        <v>339</v>
      </c>
      <c r="L497" s="377" t="s">
        <v>2057</v>
      </c>
    </row>
    <row r="498" spans="1:12" ht="33" customHeight="1" x14ac:dyDescent="0.25">
      <c r="A498" s="375">
        <v>42227</v>
      </c>
      <c r="B498" s="367" t="s">
        <v>1995</v>
      </c>
      <c r="C498" s="367" t="s">
        <v>339</v>
      </c>
      <c r="D498" s="346">
        <v>496</v>
      </c>
      <c r="E498" s="346" t="s">
        <v>1416</v>
      </c>
      <c r="F498" s="346" t="s">
        <v>1388</v>
      </c>
      <c r="G498" s="346" t="s">
        <v>1417</v>
      </c>
      <c r="H498" s="395"/>
      <c r="I498" s="395"/>
      <c r="J498" s="412">
        <v>264000</v>
      </c>
      <c r="K498" s="346" t="s">
        <v>339</v>
      </c>
      <c r="L498" s="377" t="s">
        <v>2057</v>
      </c>
    </row>
    <row r="499" spans="1:12" ht="33" customHeight="1" x14ac:dyDescent="0.25">
      <c r="A499" s="375">
        <v>42227</v>
      </c>
      <c r="B499" s="367" t="s">
        <v>1995</v>
      </c>
      <c r="C499" s="367" t="s">
        <v>339</v>
      </c>
      <c r="D499" s="346">
        <v>497</v>
      </c>
      <c r="E499" s="346" t="s">
        <v>1416</v>
      </c>
      <c r="F499" s="346" t="s">
        <v>1388</v>
      </c>
      <c r="G499" s="346" t="s">
        <v>1405</v>
      </c>
      <c r="H499" s="395"/>
      <c r="I499" s="395"/>
      <c r="J499" s="412">
        <v>630000</v>
      </c>
      <c r="K499" s="346" t="s">
        <v>339</v>
      </c>
      <c r="L499" s="377" t="s">
        <v>2057</v>
      </c>
    </row>
    <row r="500" spans="1:12" ht="33" customHeight="1" x14ac:dyDescent="0.25">
      <c r="A500" s="375">
        <v>42227</v>
      </c>
      <c r="B500" s="367" t="s">
        <v>1995</v>
      </c>
      <c r="C500" s="367" t="s">
        <v>339</v>
      </c>
      <c r="D500" s="346">
        <v>498</v>
      </c>
      <c r="E500" s="346" t="s">
        <v>1416</v>
      </c>
      <c r="F500" s="346" t="s">
        <v>1388</v>
      </c>
      <c r="G500" s="346" t="s">
        <v>1418</v>
      </c>
      <c r="H500" s="395"/>
      <c r="I500" s="395"/>
      <c r="J500" s="412">
        <v>720000</v>
      </c>
      <c r="K500" s="346" t="s">
        <v>339</v>
      </c>
      <c r="L500" s="377" t="s">
        <v>2057</v>
      </c>
    </row>
    <row r="501" spans="1:12" ht="33" customHeight="1" x14ac:dyDescent="0.25">
      <c r="A501" s="375">
        <v>42227</v>
      </c>
      <c r="B501" s="367" t="s">
        <v>1995</v>
      </c>
      <c r="C501" s="367" t="s">
        <v>339</v>
      </c>
      <c r="D501" s="346">
        <v>499</v>
      </c>
      <c r="E501" s="346" t="s">
        <v>1416</v>
      </c>
      <c r="F501" s="346" t="s">
        <v>1388</v>
      </c>
      <c r="G501" s="346" t="s">
        <v>758</v>
      </c>
      <c r="H501" s="395"/>
      <c r="I501" s="395"/>
      <c r="J501" s="412">
        <v>30000</v>
      </c>
      <c r="K501" s="346" t="s">
        <v>339</v>
      </c>
      <c r="L501" s="377" t="s">
        <v>2057</v>
      </c>
    </row>
    <row r="502" spans="1:12" ht="33" customHeight="1" x14ac:dyDescent="0.25">
      <c r="A502" s="375">
        <v>42227</v>
      </c>
      <c r="B502" s="367" t="s">
        <v>1995</v>
      </c>
      <c r="C502" s="367" t="s">
        <v>339</v>
      </c>
      <c r="D502" s="346">
        <v>500</v>
      </c>
      <c r="E502" s="346" t="s">
        <v>1416</v>
      </c>
      <c r="F502" s="346" t="s">
        <v>1388</v>
      </c>
      <c r="G502" s="346" t="s">
        <v>751</v>
      </c>
      <c r="H502" s="395"/>
      <c r="I502" s="395"/>
      <c r="J502" s="412">
        <v>20000</v>
      </c>
      <c r="K502" s="346" t="s">
        <v>339</v>
      </c>
      <c r="L502" s="377" t="s">
        <v>2057</v>
      </c>
    </row>
    <row r="503" spans="1:12" ht="33" customHeight="1" x14ac:dyDescent="0.25">
      <c r="A503" s="375">
        <v>42227</v>
      </c>
      <c r="B503" s="367" t="s">
        <v>1995</v>
      </c>
      <c r="C503" s="367" t="s">
        <v>339</v>
      </c>
      <c r="D503" s="346">
        <v>501</v>
      </c>
      <c r="E503" s="346" t="s">
        <v>1416</v>
      </c>
      <c r="F503" s="346" t="s">
        <v>1388</v>
      </c>
      <c r="G503" s="346" t="s">
        <v>1398</v>
      </c>
      <c r="H503" s="395"/>
      <c r="I503" s="395"/>
      <c r="J503" s="412">
        <v>30000</v>
      </c>
      <c r="K503" s="346" t="s">
        <v>339</v>
      </c>
      <c r="L503" s="377" t="s">
        <v>2057</v>
      </c>
    </row>
    <row r="504" spans="1:12" ht="33" customHeight="1" x14ac:dyDescent="0.25">
      <c r="A504" s="375">
        <v>42227</v>
      </c>
      <c r="B504" s="367" t="s">
        <v>1995</v>
      </c>
      <c r="C504" s="367" t="s">
        <v>339</v>
      </c>
      <c r="D504" s="346">
        <v>502</v>
      </c>
      <c r="E504" s="346" t="s">
        <v>1416</v>
      </c>
      <c r="F504" s="346" t="s">
        <v>1388</v>
      </c>
      <c r="G504" s="346" t="s">
        <v>67</v>
      </c>
      <c r="H504" s="395"/>
      <c r="I504" s="395"/>
      <c r="J504" s="412">
        <v>160000</v>
      </c>
      <c r="K504" s="346" t="s">
        <v>339</v>
      </c>
      <c r="L504" s="377" t="s">
        <v>2057</v>
      </c>
    </row>
    <row r="505" spans="1:12" ht="33" customHeight="1" x14ac:dyDescent="0.25">
      <c r="A505" s="375">
        <v>42227</v>
      </c>
      <c r="B505" s="367" t="s">
        <v>1995</v>
      </c>
      <c r="C505" s="367" t="s">
        <v>339</v>
      </c>
      <c r="D505" s="346">
        <v>503</v>
      </c>
      <c r="E505" s="346" t="s">
        <v>1416</v>
      </c>
      <c r="F505" s="346" t="s">
        <v>1388</v>
      </c>
      <c r="G505" s="346" t="s">
        <v>1419</v>
      </c>
      <c r="H505" s="395"/>
      <c r="I505" s="395"/>
      <c r="J505" s="412">
        <v>150000</v>
      </c>
      <c r="K505" s="346" t="s">
        <v>339</v>
      </c>
      <c r="L505" s="377" t="s">
        <v>2057</v>
      </c>
    </row>
    <row r="506" spans="1:12" ht="33" customHeight="1" x14ac:dyDescent="0.25">
      <c r="A506" s="375">
        <v>42227</v>
      </c>
      <c r="B506" s="367" t="s">
        <v>1995</v>
      </c>
      <c r="C506" s="367" t="s">
        <v>339</v>
      </c>
      <c r="D506" s="346">
        <v>504</v>
      </c>
      <c r="E506" s="346" t="s">
        <v>1416</v>
      </c>
      <c r="F506" s="346" t="s">
        <v>1388</v>
      </c>
      <c r="G506" s="346" t="s">
        <v>1420</v>
      </c>
      <c r="H506" s="395"/>
      <c r="I506" s="395"/>
      <c r="J506" s="412">
        <v>160000</v>
      </c>
      <c r="K506" s="346" t="s">
        <v>339</v>
      </c>
      <c r="L506" s="377" t="s">
        <v>2057</v>
      </c>
    </row>
    <row r="507" spans="1:12" ht="33" customHeight="1" x14ac:dyDescent="0.25">
      <c r="A507" s="375">
        <v>42227</v>
      </c>
      <c r="B507" s="367" t="s">
        <v>1995</v>
      </c>
      <c r="C507" s="367" t="s">
        <v>339</v>
      </c>
      <c r="D507" s="346">
        <v>505</v>
      </c>
      <c r="E507" s="346" t="s">
        <v>1416</v>
      </c>
      <c r="F507" s="346" t="s">
        <v>1388</v>
      </c>
      <c r="G507" s="346" t="s">
        <v>994</v>
      </c>
      <c r="H507" s="395"/>
      <c r="I507" s="395"/>
      <c r="J507" s="412">
        <v>60000</v>
      </c>
      <c r="K507" s="346" t="s">
        <v>339</v>
      </c>
      <c r="L507" s="377" t="s">
        <v>2057</v>
      </c>
    </row>
    <row r="508" spans="1:12" ht="33" customHeight="1" x14ac:dyDescent="0.25">
      <c r="A508" s="375">
        <v>42227</v>
      </c>
      <c r="B508" s="367" t="s">
        <v>1995</v>
      </c>
      <c r="C508" s="367" t="s">
        <v>339</v>
      </c>
      <c r="D508" s="346">
        <v>506</v>
      </c>
      <c r="E508" s="346" t="s">
        <v>1416</v>
      </c>
      <c r="F508" s="346" t="s">
        <v>1388</v>
      </c>
      <c r="G508" s="346" t="s">
        <v>758</v>
      </c>
      <c r="H508" s="395"/>
      <c r="I508" s="395"/>
      <c r="J508" s="412">
        <v>900000</v>
      </c>
      <c r="K508" s="346" t="s">
        <v>339</v>
      </c>
      <c r="L508" s="377" t="s">
        <v>2057</v>
      </c>
    </row>
    <row r="509" spans="1:12" ht="33" customHeight="1" x14ac:dyDescent="0.25">
      <c r="A509" s="375">
        <v>42227</v>
      </c>
      <c r="B509" s="367" t="s">
        <v>1995</v>
      </c>
      <c r="C509" s="367" t="s">
        <v>339</v>
      </c>
      <c r="D509" s="346">
        <v>507</v>
      </c>
      <c r="E509" s="346" t="s">
        <v>1416</v>
      </c>
      <c r="F509" s="346" t="s">
        <v>1388</v>
      </c>
      <c r="G509" s="346" t="s">
        <v>751</v>
      </c>
      <c r="H509" s="395"/>
      <c r="I509" s="395"/>
      <c r="J509" s="412">
        <v>600000</v>
      </c>
      <c r="K509" s="346" t="s">
        <v>339</v>
      </c>
      <c r="L509" s="377" t="s">
        <v>2057</v>
      </c>
    </row>
    <row r="510" spans="1:12" ht="33" customHeight="1" x14ac:dyDescent="0.25">
      <c r="A510" s="375">
        <v>42227</v>
      </c>
      <c r="B510" s="367" t="s">
        <v>1995</v>
      </c>
      <c r="C510" s="367" t="s">
        <v>339</v>
      </c>
      <c r="D510" s="346">
        <v>508</v>
      </c>
      <c r="E510" s="346" t="s">
        <v>1416</v>
      </c>
      <c r="F510" s="346" t="s">
        <v>1388</v>
      </c>
      <c r="G510" s="346" t="s">
        <v>1398</v>
      </c>
      <c r="H510" s="395"/>
      <c r="I510" s="395"/>
      <c r="J510" s="412">
        <v>225000</v>
      </c>
      <c r="K510" s="346" t="s">
        <v>339</v>
      </c>
      <c r="L510" s="377" t="s">
        <v>2057</v>
      </c>
    </row>
    <row r="511" spans="1:12" ht="33" customHeight="1" x14ac:dyDescent="0.25">
      <c r="A511" s="375">
        <v>42227</v>
      </c>
      <c r="B511" s="367" t="s">
        <v>1995</v>
      </c>
      <c r="C511" s="367" t="s">
        <v>339</v>
      </c>
      <c r="D511" s="346">
        <v>509</v>
      </c>
      <c r="E511" s="346" t="s">
        <v>1416</v>
      </c>
      <c r="F511" s="346" t="s">
        <v>1388</v>
      </c>
      <c r="G511" s="346" t="s">
        <v>949</v>
      </c>
      <c r="H511" s="395"/>
      <c r="I511" s="395"/>
      <c r="J511" s="412">
        <v>2400000</v>
      </c>
      <c r="K511" s="346" t="s">
        <v>339</v>
      </c>
      <c r="L511" s="377" t="s">
        <v>2057</v>
      </c>
    </row>
    <row r="512" spans="1:12" ht="33" customHeight="1" x14ac:dyDescent="0.25">
      <c r="A512" s="375">
        <v>42227</v>
      </c>
      <c r="B512" s="367" t="s">
        <v>1995</v>
      </c>
      <c r="C512" s="367" t="s">
        <v>339</v>
      </c>
      <c r="D512" s="346">
        <v>510</v>
      </c>
      <c r="E512" s="346" t="s">
        <v>1416</v>
      </c>
      <c r="F512" s="346" t="s">
        <v>1388</v>
      </c>
      <c r="G512" s="346" t="s">
        <v>1419</v>
      </c>
      <c r="H512" s="395"/>
      <c r="I512" s="395"/>
      <c r="J512" s="412">
        <v>22500000</v>
      </c>
      <c r="K512" s="346" t="s">
        <v>339</v>
      </c>
      <c r="L512" s="377" t="s">
        <v>2057</v>
      </c>
    </row>
    <row r="513" spans="1:12" ht="33" customHeight="1" x14ac:dyDescent="0.25">
      <c r="A513" s="375">
        <v>42227</v>
      </c>
      <c r="B513" s="367" t="s">
        <v>1995</v>
      </c>
      <c r="C513" s="367" t="s">
        <v>339</v>
      </c>
      <c r="D513" s="346">
        <v>511</v>
      </c>
      <c r="E513" s="346" t="s">
        <v>1416</v>
      </c>
      <c r="F513" s="346" t="s">
        <v>1388</v>
      </c>
      <c r="G513" s="346" t="s">
        <v>1420</v>
      </c>
      <c r="H513" s="395"/>
      <c r="I513" s="395"/>
      <c r="J513" s="412">
        <v>9600000</v>
      </c>
      <c r="K513" s="346" t="s">
        <v>339</v>
      </c>
      <c r="L513" s="377" t="s">
        <v>2057</v>
      </c>
    </row>
    <row r="514" spans="1:12" ht="33" customHeight="1" x14ac:dyDescent="0.25">
      <c r="A514" s="375">
        <v>42227</v>
      </c>
      <c r="B514" s="367" t="s">
        <v>1995</v>
      </c>
      <c r="C514" s="367" t="s">
        <v>339</v>
      </c>
      <c r="D514" s="346">
        <v>512</v>
      </c>
      <c r="E514" s="346" t="s">
        <v>1416</v>
      </c>
      <c r="F514" s="346" t="s">
        <v>1388</v>
      </c>
      <c r="G514" s="346" t="s">
        <v>994</v>
      </c>
      <c r="H514" s="395"/>
      <c r="I514" s="395"/>
      <c r="J514" s="412">
        <v>5400000</v>
      </c>
      <c r="K514" s="346" t="s">
        <v>339</v>
      </c>
      <c r="L514" s="377" t="s">
        <v>2057</v>
      </c>
    </row>
    <row r="515" spans="1:12" ht="33" customHeight="1" x14ac:dyDescent="0.25">
      <c r="A515" s="375">
        <v>42227</v>
      </c>
      <c r="B515" s="367" t="s">
        <v>1995</v>
      </c>
      <c r="C515" s="367" t="s">
        <v>339</v>
      </c>
      <c r="D515" s="346">
        <v>513</v>
      </c>
      <c r="E515" s="346" t="s">
        <v>1416</v>
      </c>
      <c r="F515" s="346" t="s">
        <v>1388</v>
      </c>
      <c r="G515" s="346" t="s">
        <v>758</v>
      </c>
      <c r="H515" s="395"/>
      <c r="I515" s="395"/>
      <c r="J515" s="412">
        <v>135000</v>
      </c>
      <c r="K515" s="346" t="s">
        <v>339</v>
      </c>
      <c r="L515" s="377" t="s">
        <v>2057</v>
      </c>
    </row>
    <row r="516" spans="1:12" ht="33" customHeight="1" x14ac:dyDescent="0.25">
      <c r="A516" s="375">
        <v>42227</v>
      </c>
      <c r="B516" s="367" t="s">
        <v>1995</v>
      </c>
      <c r="C516" s="367" t="s">
        <v>339</v>
      </c>
      <c r="D516" s="346">
        <v>514</v>
      </c>
      <c r="E516" s="346" t="s">
        <v>1416</v>
      </c>
      <c r="F516" s="346" t="s">
        <v>1388</v>
      </c>
      <c r="G516" s="346" t="s">
        <v>751</v>
      </c>
      <c r="H516" s="395"/>
      <c r="I516" s="395"/>
      <c r="J516" s="412">
        <v>120000</v>
      </c>
      <c r="K516" s="346" t="s">
        <v>339</v>
      </c>
      <c r="L516" s="377" t="s">
        <v>2057</v>
      </c>
    </row>
    <row r="517" spans="1:12" ht="33" customHeight="1" x14ac:dyDescent="0.25">
      <c r="A517" s="375">
        <v>42227</v>
      </c>
      <c r="B517" s="367" t="s">
        <v>1995</v>
      </c>
      <c r="C517" s="367" t="s">
        <v>339</v>
      </c>
      <c r="D517" s="346">
        <v>515</v>
      </c>
      <c r="E517" s="346" t="s">
        <v>1416</v>
      </c>
      <c r="F517" s="346" t="s">
        <v>1388</v>
      </c>
      <c r="G517" s="346" t="s">
        <v>684</v>
      </c>
      <c r="H517" s="395"/>
      <c r="I517" s="395"/>
      <c r="J517" s="412">
        <v>225000</v>
      </c>
      <c r="K517" s="346" t="s">
        <v>339</v>
      </c>
      <c r="L517" s="377" t="s">
        <v>2057</v>
      </c>
    </row>
    <row r="518" spans="1:12" ht="33" customHeight="1" x14ac:dyDescent="0.25">
      <c r="A518" s="375">
        <v>42227</v>
      </c>
      <c r="B518" s="367" t="s">
        <v>1995</v>
      </c>
      <c r="C518" s="367" t="s">
        <v>339</v>
      </c>
      <c r="D518" s="346">
        <v>516</v>
      </c>
      <c r="E518" s="346" t="s">
        <v>1416</v>
      </c>
      <c r="F518" s="346" t="s">
        <v>1388</v>
      </c>
      <c r="G518" s="346" t="s">
        <v>949</v>
      </c>
      <c r="H518" s="395"/>
      <c r="I518" s="395"/>
      <c r="J518" s="412">
        <v>2400000</v>
      </c>
      <c r="K518" s="346" t="s">
        <v>339</v>
      </c>
      <c r="L518" s="377" t="s">
        <v>2057</v>
      </c>
    </row>
    <row r="519" spans="1:12" ht="33" customHeight="1" x14ac:dyDescent="0.25">
      <c r="A519" s="375">
        <v>42227</v>
      </c>
      <c r="B519" s="367" t="s">
        <v>1995</v>
      </c>
      <c r="C519" s="367" t="s">
        <v>339</v>
      </c>
      <c r="D519" s="346">
        <v>517</v>
      </c>
      <c r="E519" s="346" t="s">
        <v>1416</v>
      </c>
      <c r="F519" s="346" t="s">
        <v>1388</v>
      </c>
      <c r="G519" s="346" t="s">
        <v>1419</v>
      </c>
      <c r="H519" s="395"/>
      <c r="I519" s="395"/>
      <c r="J519" s="412">
        <v>22500000</v>
      </c>
      <c r="K519" s="346" t="s">
        <v>339</v>
      </c>
      <c r="L519" s="377" t="s">
        <v>2057</v>
      </c>
    </row>
    <row r="520" spans="1:12" ht="33" customHeight="1" x14ac:dyDescent="0.25">
      <c r="A520" s="375">
        <v>42227</v>
      </c>
      <c r="B520" s="367" t="s">
        <v>1995</v>
      </c>
      <c r="C520" s="367" t="s">
        <v>339</v>
      </c>
      <c r="D520" s="346">
        <v>518</v>
      </c>
      <c r="E520" s="346" t="s">
        <v>1416</v>
      </c>
      <c r="F520" s="346" t="s">
        <v>1388</v>
      </c>
      <c r="G520" s="346" t="s">
        <v>1420</v>
      </c>
      <c r="H520" s="395"/>
      <c r="I520" s="395"/>
      <c r="J520" s="412">
        <v>9600000</v>
      </c>
      <c r="K520" s="346" t="s">
        <v>339</v>
      </c>
      <c r="L520" s="377" t="s">
        <v>2057</v>
      </c>
    </row>
    <row r="521" spans="1:12" ht="33" customHeight="1" x14ac:dyDescent="0.25">
      <c r="A521" s="375">
        <v>42227</v>
      </c>
      <c r="B521" s="367" t="s">
        <v>1995</v>
      </c>
      <c r="C521" s="367" t="s">
        <v>339</v>
      </c>
      <c r="D521" s="346">
        <v>519</v>
      </c>
      <c r="E521" s="346" t="s">
        <v>1416</v>
      </c>
      <c r="F521" s="346" t="s">
        <v>1388</v>
      </c>
      <c r="G521" s="346" t="s">
        <v>994</v>
      </c>
      <c r="H521" s="395"/>
      <c r="I521" s="395"/>
      <c r="J521" s="412">
        <v>5400000</v>
      </c>
      <c r="K521" s="346" t="s">
        <v>339</v>
      </c>
      <c r="L521" s="377" t="s">
        <v>2057</v>
      </c>
    </row>
    <row r="522" spans="1:12" ht="33" customHeight="1" x14ac:dyDescent="0.25">
      <c r="A522" s="375">
        <v>42227</v>
      </c>
      <c r="B522" s="367" t="s">
        <v>1995</v>
      </c>
      <c r="C522" s="367" t="s">
        <v>339</v>
      </c>
      <c r="D522" s="346">
        <v>520</v>
      </c>
      <c r="E522" s="346" t="s">
        <v>1421</v>
      </c>
      <c r="F522" s="346" t="s">
        <v>1388</v>
      </c>
      <c r="G522" s="346" t="s">
        <v>1422</v>
      </c>
      <c r="H522" s="395"/>
      <c r="I522" s="395"/>
      <c r="J522" s="399">
        <v>200000</v>
      </c>
      <c r="K522" s="346" t="s">
        <v>339</v>
      </c>
      <c r="L522" s="377" t="s">
        <v>2057</v>
      </c>
    </row>
    <row r="523" spans="1:12" ht="33" customHeight="1" x14ac:dyDescent="0.25">
      <c r="A523" s="375">
        <v>42227</v>
      </c>
      <c r="B523" s="367" t="s">
        <v>1995</v>
      </c>
      <c r="C523" s="367" t="s">
        <v>339</v>
      </c>
      <c r="D523" s="346">
        <v>521</v>
      </c>
      <c r="E523" s="346" t="s">
        <v>1421</v>
      </c>
      <c r="F523" s="346" t="s">
        <v>1388</v>
      </c>
      <c r="G523" s="346" t="s">
        <v>1405</v>
      </c>
      <c r="H523" s="395"/>
      <c r="I523" s="395"/>
      <c r="J523" s="412">
        <v>1750000</v>
      </c>
      <c r="K523" s="346" t="s">
        <v>339</v>
      </c>
      <c r="L523" s="377" t="s">
        <v>2057</v>
      </c>
    </row>
    <row r="524" spans="1:12" ht="33" customHeight="1" x14ac:dyDescent="0.25">
      <c r="A524" s="375">
        <v>42227</v>
      </c>
      <c r="B524" s="367" t="s">
        <v>1995</v>
      </c>
      <c r="C524" s="367" t="s">
        <v>339</v>
      </c>
      <c r="D524" s="346">
        <v>522</v>
      </c>
      <c r="E524" s="346" t="s">
        <v>1421</v>
      </c>
      <c r="F524" s="346" t="s">
        <v>1388</v>
      </c>
      <c r="G524" s="346" t="s">
        <v>1417</v>
      </c>
      <c r="H524" s="395"/>
      <c r="I524" s="395"/>
      <c r="J524" s="412">
        <v>140000</v>
      </c>
      <c r="K524" s="346" t="s">
        <v>339</v>
      </c>
      <c r="L524" s="377" t="s">
        <v>2057</v>
      </c>
    </row>
    <row r="525" spans="1:12" ht="33" customHeight="1" x14ac:dyDescent="0.25">
      <c r="A525" s="375">
        <v>42227</v>
      </c>
      <c r="B525" s="367" t="s">
        <v>1995</v>
      </c>
      <c r="C525" s="367" t="s">
        <v>339</v>
      </c>
      <c r="D525" s="346">
        <v>523</v>
      </c>
      <c r="E525" s="346" t="s">
        <v>1421</v>
      </c>
      <c r="F525" s="346" t="s">
        <v>1388</v>
      </c>
      <c r="G525" s="346" t="s">
        <v>1423</v>
      </c>
      <c r="H525" s="395"/>
      <c r="I525" s="395"/>
      <c r="J525" s="412">
        <v>120000</v>
      </c>
      <c r="K525" s="346" t="s">
        <v>339</v>
      </c>
      <c r="L525" s="377" t="s">
        <v>2057</v>
      </c>
    </row>
    <row r="526" spans="1:12" ht="33" customHeight="1" x14ac:dyDescent="0.25">
      <c r="A526" s="375">
        <v>42227</v>
      </c>
      <c r="B526" s="367" t="s">
        <v>1995</v>
      </c>
      <c r="C526" s="367" t="s">
        <v>339</v>
      </c>
      <c r="D526" s="346">
        <v>524</v>
      </c>
      <c r="E526" s="346" t="s">
        <v>1421</v>
      </c>
      <c r="F526" s="346" t="s">
        <v>1388</v>
      </c>
      <c r="G526" s="346" t="s">
        <v>751</v>
      </c>
      <c r="H526" s="395"/>
      <c r="I526" s="395"/>
      <c r="J526" s="412">
        <v>350000</v>
      </c>
      <c r="K526" s="346" t="s">
        <v>339</v>
      </c>
      <c r="L526" s="377" t="s">
        <v>2057</v>
      </c>
    </row>
    <row r="527" spans="1:12" ht="33" customHeight="1" x14ac:dyDescent="0.25">
      <c r="A527" s="375">
        <v>42227</v>
      </c>
      <c r="B527" s="367" t="s">
        <v>1995</v>
      </c>
      <c r="C527" s="367" t="s">
        <v>339</v>
      </c>
      <c r="D527" s="346">
        <v>525</v>
      </c>
      <c r="E527" s="346" t="s">
        <v>1421</v>
      </c>
      <c r="F527" s="346" t="s">
        <v>1388</v>
      </c>
      <c r="G527" s="346" t="s">
        <v>1424</v>
      </c>
      <c r="H527" s="395"/>
      <c r="I527" s="395"/>
      <c r="J527" s="412">
        <v>2000000</v>
      </c>
      <c r="K527" s="346" t="s">
        <v>339</v>
      </c>
      <c r="L527" s="377" t="s">
        <v>2057</v>
      </c>
    </row>
    <row r="528" spans="1:12" ht="33" customHeight="1" x14ac:dyDescent="0.25">
      <c r="A528" s="375">
        <v>42227</v>
      </c>
      <c r="B528" s="367" t="s">
        <v>1995</v>
      </c>
      <c r="C528" s="367" t="s">
        <v>339</v>
      </c>
      <c r="D528" s="346">
        <v>526</v>
      </c>
      <c r="E528" s="346" t="s">
        <v>1421</v>
      </c>
      <c r="F528" s="346" t="s">
        <v>1388</v>
      </c>
      <c r="G528" s="346" t="s">
        <v>1425</v>
      </c>
      <c r="H528" s="395"/>
      <c r="I528" s="395"/>
      <c r="J528" s="412">
        <v>15000000</v>
      </c>
      <c r="K528" s="346" t="s">
        <v>339</v>
      </c>
      <c r="L528" s="377" t="s">
        <v>2057</v>
      </c>
    </row>
    <row r="529" spans="1:12" ht="33" customHeight="1" x14ac:dyDescent="0.25">
      <c r="A529" s="375">
        <v>42227</v>
      </c>
      <c r="B529" s="367" t="s">
        <v>1995</v>
      </c>
      <c r="C529" s="367" t="s">
        <v>339</v>
      </c>
      <c r="D529" s="346">
        <v>527</v>
      </c>
      <c r="E529" s="346" t="s">
        <v>1421</v>
      </c>
      <c r="F529" s="346" t="s">
        <v>1388</v>
      </c>
      <c r="G529" s="346" t="s">
        <v>1426</v>
      </c>
      <c r="H529" s="395"/>
      <c r="I529" s="395"/>
      <c r="J529" s="412">
        <v>150000</v>
      </c>
      <c r="K529" s="346" t="s">
        <v>339</v>
      </c>
      <c r="L529" s="377" t="s">
        <v>2057</v>
      </c>
    </row>
    <row r="530" spans="1:12" ht="33" customHeight="1" x14ac:dyDescent="0.25">
      <c r="A530" s="375">
        <v>42227</v>
      </c>
      <c r="B530" s="367" t="s">
        <v>1995</v>
      </c>
      <c r="C530" s="367" t="s">
        <v>339</v>
      </c>
      <c r="D530" s="346">
        <v>528</v>
      </c>
      <c r="E530" s="346" t="s">
        <v>1421</v>
      </c>
      <c r="F530" s="346" t="s">
        <v>1388</v>
      </c>
      <c r="G530" s="346" t="s">
        <v>1427</v>
      </c>
      <c r="H530" s="395"/>
      <c r="I530" s="395"/>
      <c r="J530" s="412">
        <v>2500000</v>
      </c>
      <c r="K530" s="346" t="s">
        <v>339</v>
      </c>
      <c r="L530" s="377" t="s">
        <v>2057</v>
      </c>
    </row>
    <row r="531" spans="1:12" ht="33" customHeight="1" x14ac:dyDescent="0.25">
      <c r="A531" s="375">
        <v>42227</v>
      </c>
      <c r="B531" s="367" t="s">
        <v>1995</v>
      </c>
      <c r="C531" s="367" t="s">
        <v>339</v>
      </c>
      <c r="D531" s="346">
        <v>529</v>
      </c>
      <c r="E531" s="346" t="s">
        <v>1421</v>
      </c>
      <c r="F531" s="346" t="s">
        <v>1388</v>
      </c>
      <c r="G531" s="346" t="s">
        <v>1428</v>
      </c>
      <c r="H531" s="395"/>
      <c r="I531" s="395"/>
      <c r="J531" s="412">
        <v>15930000</v>
      </c>
      <c r="K531" s="346" t="s">
        <v>339</v>
      </c>
      <c r="L531" s="377" t="s">
        <v>2057</v>
      </c>
    </row>
    <row r="532" spans="1:12" ht="33" customHeight="1" x14ac:dyDescent="0.25">
      <c r="A532" s="375">
        <v>42227</v>
      </c>
      <c r="B532" s="367" t="s">
        <v>1995</v>
      </c>
      <c r="C532" s="367" t="s">
        <v>339</v>
      </c>
      <c r="D532" s="346">
        <v>530</v>
      </c>
      <c r="E532" s="346" t="s">
        <v>1421</v>
      </c>
      <c r="F532" s="346" t="s">
        <v>1388</v>
      </c>
      <c r="G532" s="346" t="s">
        <v>1429</v>
      </c>
      <c r="H532" s="395"/>
      <c r="I532" s="395"/>
      <c r="J532" s="412">
        <v>270920</v>
      </c>
      <c r="K532" s="346" t="s">
        <v>339</v>
      </c>
      <c r="L532" s="377" t="s">
        <v>2057</v>
      </c>
    </row>
    <row r="533" spans="1:12" ht="33" customHeight="1" x14ac:dyDescent="0.25">
      <c r="A533" s="375">
        <v>42227</v>
      </c>
      <c r="B533" s="344" t="s">
        <v>1997</v>
      </c>
      <c r="C533" s="367" t="s">
        <v>339</v>
      </c>
      <c r="D533" s="346">
        <v>531</v>
      </c>
      <c r="E533" s="346" t="s">
        <v>1421</v>
      </c>
      <c r="F533" s="346" t="s">
        <v>20</v>
      </c>
      <c r="G533" s="346" t="s">
        <v>1430</v>
      </c>
      <c r="H533" s="395"/>
      <c r="I533" s="395"/>
      <c r="J533" s="399">
        <v>30000000</v>
      </c>
      <c r="K533" s="346" t="s">
        <v>339</v>
      </c>
      <c r="L533" s="377" t="s">
        <v>2060</v>
      </c>
    </row>
    <row r="534" spans="1:12" ht="33" customHeight="1" x14ac:dyDescent="0.25">
      <c r="A534" s="375">
        <v>42227</v>
      </c>
      <c r="B534" s="367" t="s">
        <v>1995</v>
      </c>
      <c r="C534" s="367" t="s">
        <v>339</v>
      </c>
      <c r="D534" s="346">
        <v>532</v>
      </c>
      <c r="E534" s="346" t="s">
        <v>1421</v>
      </c>
      <c r="F534" s="346" t="s">
        <v>1388</v>
      </c>
      <c r="G534" s="346" t="s">
        <v>1431</v>
      </c>
      <c r="H534" s="395"/>
      <c r="I534" s="395"/>
      <c r="J534" s="399">
        <v>225000000</v>
      </c>
      <c r="K534" s="346" t="s">
        <v>339</v>
      </c>
      <c r="L534" s="377" t="s">
        <v>2057</v>
      </c>
    </row>
    <row r="535" spans="1:12" ht="33" customHeight="1" x14ac:dyDescent="0.25">
      <c r="A535" s="375">
        <v>42227</v>
      </c>
      <c r="B535" s="367" t="s">
        <v>1995</v>
      </c>
      <c r="C535" s="367" t="s">
        <v>339</v>
      </c>
      <c r="D535" s="346">
        <v>533</v>
      </c>
      <c r="E535" s="346" t="s">
        <v>1421</v>
      </c>
      <c r="F535" s="346" t="s">
        <v>1388</v>
      </c>
      <c r="G535" s="346" t="s">
        <v>1432</v>
      </c>
      <c r="H535" s="395"/>
      <c r="I535" s="395"/>
      <c r="J535" s="399">
        <v>120000000</v>
      </c>
      <c r="K535" s="346" t="s">
        <v>339</v>
      </c>
      <c r="L535" s="377" t="s">
        <v>2057</v>
      </c>
    </row>
    <row r="536" spans="1:12" ht="33" customHeight="1" x14ac:dyDescent="0.25">
      <c r="A536" s="375">
        <v>42227</v>
      </c>
      <c r="B536" s="367" t="s">
        <v>1995</v>
      </c>
      <c r="C536" s="367" t="s">
        <v>339</v>
      </c>
      <c r="D536" s="346">
        <v>534</v>
      </c>
      <c r="E536" s="346" t="s">
        <v>1421</v>
      </c>
      <c r="F536" s="346" t="s">
        <v>1388</v>
      </c>
      <c r="G536" s="346" t="s">
        <v>1433</v>
      </c>
      <c r="H536" s="395"/>
      <c r="I536" s="395"/>
      <c r="J536" s="399">
        <v>75000000</v>
      </c>
      <c r="K536" s="346" t="s">
        <v>339</v>
      </c>
      <c r="L536" s="377" t="s">
        <v>2057</v>
      </c>
    </row>
    <row r="537" spans="1:12" ht="33" customHeight="1" x14ac:dyDescent="0.25">
      <c r="A537" s="375">
        <v>42227</v>
      </c>
      <c r="B537" s="367" t="s">
        <v>1995</v>
      </c>
      <c r="C537" s="367" t="s">
        <v>339</v>
      </c>
      <c r="D537" s="346">
        <v>535</v>
      </c>
      <c r="E537" s="346" t="s">
        <v>1421</v>
      </c>
      <c r="F537" s="346" t="s">
        <v>1388</v>
      </c>
      <c r="G537" s="346" t="s">
        <v>1434</v>
      </c>
      <c r="H537" s="395"/>
      <c r="I537" s="395"/>
      <c r="J537" s="399">
        <v>5000000</v>
      </c>
      <c r="K537" s="346" t="s">
        <v>339</v>
      </c>
      <c r="L537" s="377" t="s">
        <v>2057</v>
      </c>
    </row>
    <row r="538" spans="1:12" ht="33" customHeight="1" x14ac:dyDescent="0.25">
      <c r="A538" s="375">
        <v>42227</v>
      </c>
      <c r="B538" s="367" t="s">
        <v>1995</v>
      </c>
      <c r="C538" s="367" t="s">
        <v>339</v>
      </c>
      <c r="D538" s="346">
        <v>536</v>
      </c>
      <c r="E538" s="346" t="s">
        <v>1421</v>
      </c>
      <c r="F538" s="346" t="s">
        <v>1388</v>
      </c>
      <c r="G538" s="346" t="s">
        <v>1435</v>
      </c>
      <c r="H538" s="395"/>
      <c r="I538" s="395"/>
      <c r="J538" s="399">
        <v>900000</v>
      </c>
      <c r="K538" s="346" t="s">
        <v>339</v>
      </c>
      <c r="L538" s="377" t="s">
        <v>2057</v>
      </c>
    </row>
    <row r="539" spans="1:12" ht="33" customHeight="1" x14ac:dyDescent="0.25">
      <c r="A539" s="375">
        <v>42227</v>
      </c>
      <c r="B539" s="367" t="s">
        <v>1995</v>
      </c>
      <c r="C539" s="367" t="s">
        <v>339</v>
      </c>
      <c r="D539" s="346">
        <v>537</v>
      </c>
      <c r="E539" s="346" t="s">
        <v>1421</v>
      </c>
      <c r="F539" s="346" t="s">
        <v>1388</v>
      </c>
      <c r="G539" s="346" t="s">
        <v>1435</v>
      </c>
      <c r="H539" s="395"/>
      <c r="I539" s="395"/>
      <c r="J539" s="399">
        <v>500000</v>
      </c>
      <c r="K539" s="346" t="s">
        <v>339</v>
      </c>
      <c r="L539" s="377" t="s">
        <v>2057</v>
      </c>
    </row>
    <row r="540" spans="1:12" ht="33" customHeight="1" x14ac:dyDescent="0.25">
      <c r="A540" s="375">
        <v>42227</v>
      </c>
      <c r="B540" s="367" t="s">
        <v>1995</v>
      </c>
      <c r="C540" s="367" t="s">
        <v>339</v>
      </c>
      <c r="D540" s="346">
        <v>538</v>
      </c>
      <c r="E540" s="346" t="s">
        <v>1421</v>
      </c>
      <c r="F540" s="346" t="s">
        <v>1388</v>
      </c>
      <c r="G540" s="346" t="s">
        <v>1436</v>
      </c>
      <c r="H540" s="395"/>
      <c r="I540" s="395"/>
      <c r="J540" s="399">
        <v>40000000</v>
      </c>
      <c r="K540" s="346" t="s">
        <v>339</v>
      </c>
      <c r="L540" s="377" t="s">
        <v>2057</v>
      </c>
    </row>
    <row r="541" spans="1:12" ht="33" customHeight="1" x14ac:dyDescent="0.25">
      <c r="A541" s="375">
        <v>42227</v>
      </c>
      <c r="B541" s="367" t="s">
        <v>1995</v>
      </c>
      <c r="C541" s="367" t="s">
        <v>339</v>
      </c>
      <c r="D541" s="346">
        <v>539</v>
      </c>
      <c r="E541" s="346" t="s">
        <v>1421</v>
      </c>
      <c r="F541" s="346" t="s">
        <v>1388</v>
      </c>
      <c r="G541" s="346" t="s">
        <v>1437</v>
      </c>
      <c r="H541" s="395"/>
      <c r="I541" s="395"/>
      <c r="J541" s="399">
        <v>5000000</v>
      </c>
      <c r="K541" s="346" t="s">
        <v>339</v>
      </c>
      <c r="L541" s="377" t="s">
        <v>2057</v>
      </c>
    </row>
    <row r="542" spans="1:12" ht="33" customHeight="1" x14ac:dyDescent="0.25">
      <c r="A542" s="375">
        <v>42227</v>
      </c>
      <c r="B542" s="367" t="s">
        <v>1995</v>
      </c>
      <c r="C542" s="367" t="s">
        <v>339</v>
      </c>
      <c r="D542" s="346">
        <v>540</v>
      </c>
      <c r="E542" s="346" t="s">
        <v>1421</v>
      </c>
      <c r="F542" s="346" t="s">
        <v>1388</v>
      </c>
      <c r="G542" s="346" t="s">
        <v>1439</v>
      </c>
      <c r="H542" s="395"/>
      <c r="I542" s="395"/>
      <c r="J542" s="399">
        <v>5000000</v>
      </c>
      <c r="K542" s="346" t="s">
        <v>339</v>
      </c>
      <c r="L542" s="377" t="s">
        <v>2057</v>
      </c>
    </row>
    <row r="543" spans="1:12" ht="33" customHeight="1" x14ac:dyDescent="0.25">
      <c r="A543" s="375">
        <v>42227</v>
      </c>
      <c r="B543" s="367" t="s">
        <v>1995</v>
      </c>
      <c r="C543" s="367" t="s">
        <v>339</v>
      </c>
      <c r="D543" s="346">
        <v>541</v>
      </c>
      <c r="E543" s="346" t="s">
        <v>1421</v>
      </c>
      <c r="F543" s="346" t="s">
        <v>1388</v>
      </c>
      <c r="G543" s="346" t="s">
        <v>1441</v>
      </c>
      <c r="H543" s="395"/>
      <c r="I543" s="395"/>
      <c r="J543" s="399">
        <v>2500000</v>
      </c>
      <c r="K543" s="346" t="s">
        <v>339</v>
      </c>
      <c r="L543" s="377" t="s">
        <v>2057</v>
      </c>
    </row>
    <row r="544" spans="1:12" ht="33" customHeight="1" x14ac:dyDescent="0.25">
      <c r="A544" s="375">
        <v>42227</v>
      </c>
      <c r="B544" s="367" t="s">
        <v>1995</v>
      </c>
      <c r="C544" s="367" t="s">
        <v>339</v>
      </c>
      <c r="D544" s="346">
        <v>542</v>
      </c>
      <c r="E544" s="346" t="s">
        <v>1421</v>
      </c>
      <c r="F544" s="346" t="s">
        <v>1388</v>
      </c>
      <c r="G544" s="346" t="s">
        <v>1442</v>
      </c>
      <c r="H544" s="395"/>
      <c r="I544" s="395"/>
      <c r="J544" s="399">
        <v>500000</v>
      </c>
      <c r="K544" s="346" t="s">
        <v>339</v>
      </c>
      <c r="L544" s="377" t="s">
        <v>2057</v>
      </c>
    </row>
    <row r="545" spans="1:12" ht="33" customHeight="1" x14ac:dyDescent="0.25">
      <c r="A545" s="375">
        <v>42227</v>
      </c>
      <c r="B545" s="367" t="s">
        <v>1995</v>
      </c>
      <c r="C545" s="367" t="s">
        <v>339</v>
      </c>
      <c r="D545" s="346">
        <v>543</v>
      </c>
      <c r="E545" s="346" t="s">
        <v>1421</v>
      </c>
      <c r="F545" s="346" t="s">
        <v>1388</v>
      </c>
      <c r="G545" s="346" t="s">
        <v>1443</v>
      </c>
      <c r="H545" s="395"/>
      <c r="I545" s="395"/>
      <c r="J545" s="399">
        <v>2000000</v>
      </c>
      <c r="K545" s="346" t="s">
        <v>339</v>
      </c>
      <c r="L545" s="377" t="s">
        <v>2057</v>
      </c>
    </row>
    <row r="546" spans="1:12" ht="33" customHeight="1" x14ac:dyDescent="0.25">
      <c r="A546" s="375">
        <v>42227</v>
      </c>
      <c r="B546" s="367" t="s">
        <v>1995</v>
      </c>
      <c r="C546" s="367" t="s">
        <v>339</v>
      </c>
      <c r="D546" s="346">
        <v>544</v>
      </c>
      <c r="E546" s="346" t="s">
        <v>1421</v>
      </c>
      <c r="F546" s="346" t="s">
        <v>1388</v>
      </c>
      <c r="G546" s="346" t="s">
        <v>1444</v>
      </c>
      <c r="H546" s="395"/>
      <c r="I546" s="395"/>
      <c r="J546" s="399">
        <v>1250000</v>
      </c>
      <c r="K546" s="346" t="s">
        <v>339</v>
      </c>
      <c r="L546" s="377" t="s">
        <v>2057</v>
      </c>
    </row>
    <row r="547" spans="1:12" ht="33" customHeight="1" x14ac:dyDescent="0.25">
      <c r="A547" s="375">
        <v>42227</v>
      </c>
      <c r="B547" s="367" t="s">
        <v>1995</v>
      </c>
      <c r="C547" s="367" t="s">
        <v>339</v>
      </c>
      <c r="D547" s="346">
        <v>545</v>
      </c>
      <c r="E547" s="346" t="s">
        <v>1445</v>
      </c>
      <c r="F547" s="346" t="s">
        <v>1388</v>
      </c>
      <c r="G547" s="346" t="s">
        <v>1440</v>
      </c>
      <c r="H547" s="395"/>
      <c r="I547" s="395"/>
      <c r="J547" s="399">
        <v>1500000</v>
      </c>
      <c r="K547" s="346" t="s">
        <v>339</v>
      </c>
      <c r="L547" s="377" t="s">
        <v>2057</v>
      </c>
    </row>
    <row r="548" spans="1:12" ht="33" customHeight="1" x14ac:dyDescent="0.25">
      <c r="A548" s="375">
        <v>42227</v>
      </c>
      <c r="B548" s="367" t="s">
        <v>1995</v>
      </c>
      <c r="C548" s="367" t="s">
        <v>339</v>
      </c>
      <c r="D548" s="346">
        <v>546</v>
      </c>
      <c r="E548" s="346" t="s">
        <v>1445</v>
      </c>
      <c r="F548" s="346" t="s">
        <v>1388</v>
      </c>
      <c r="G548" s="346" t="s">
        <v>1446</v>
      </c>
      <c r="H548" s="395"/>
      <c r="I548" s="395"/>
      <c r="J548" s="399">
        <v>15000000</v>
      </c>
      <c r="K548" s="346" t="s">
        <v>339</v>
      </c>
      <c r="L548" s="377" t="s">
        <v>2057</v>
      </c>
    </row>
    <row r="549" spans="1:12" ht="33" customHeight="1" x14ac:dyDescent="0.25">
      <c r="A549" s="375">
        <v>42227</v>
      </c>
      <c r="B549" s="367" t="s">
        <v>1995</v>
      </c>
      <c r="C549" s="367" t="s">
        <v>339</v>
      </c>
      <c r="D549" s="346">
        <v>547</v>
      </c>
      <c r="E549" s="346" t="s">
        <v>1445</v>
      </c>
      <c r="F549" s="346" t="s">
        <v>1388</v>
      </c>
      <c r="G549" s="346" t="s">
        <v>1438</v>
      </c>
      <c r="H549" s="395"/>
      <c r="I549" s="395"/>
      <c r="J549" s="399">
        <v>1200000</v>
      </c>
      <c r="K549" s="346" t="s">
        <v>339</v>
      </c>
      <c r="L549" s="377" t="s">
        <v>2057</v>
      </c>
    </row>
    <row r="550" spans="1:12" ht="33" customHeight="1" x14ac:dyDescent="0.25">
      <c r="A550" s="375">
        <v>42227</v>
      </c>
      <c r="B550" s="367" t="s">
        <v>1995</v>
      </c>
      <c r="C550" s="367" t="s">
        <v>339</v>
      </c>
      <c r="D550" s="346">
        <v>548</v>
      </c>
      <c r="E550" s="346" t="s">
        <v>1445</v>
      </c>
      <c r="F550" s="346" t="s">
        <v>1388</v>
      </c>
      <c r="G550" s="346" t="s">
        <v>1440</v>
      </c>
      <c r="H550" s="395"/>
      <c r="I550" s="395"/>
      <c r="J550" s="399">
        <v>1500000</v>
      </c>
      <c r="K550" s="346" t="s">
        <v>339</v>
      </c>
      <c r="L550" s="377" t="s">
        <v>2057</v>
      </c>
    </row>
    <row r="551" spans="1:12" ht="33" customHeight="1" x14ac:dyDescent="0.25">
      <c r="A551" s="375">
        <v>42227</v>
      </c>
      <c r="B551" s="367" t="s">
        <v>1995</v>
      </c>
      <c r="C551" s="367" t="s">
        <v>339</v>
      </c>
      <c r="D551" s="346">
        <v>549</v>
      </c>
      <c r="E551" s="346" t="s">
        <v>1447</v>
      </c>
      <c r="F551" s="346" t="s">
        <v>1388</v>
      </c>
      <c r="G551" s="346" t="s">
        <v>1448</v>
      </c>
      <c r="H551" s="395"/>
      <c r="I551" s="395"/>
      <c r="J551" s="412">
        <v>1600000</v>
      </c>
      <c r="K551" s="346" t="s">
        <v>339</v>
      </c>
      <c r="L551" s="377" t="s">
        <v>2057</v>
      </c>
    </row>
    <row r="552" spans="1:12" ht="33" customHeight="1" x14ac:dyDescent="0.25">
      <c r="A552" s="375">
        <v>42227</v>
      </c>
      <c r="B552" s="367" t="s">
        <v>1995</v>
      </c>
      <c r="C552" s="367" t="s">
        <v>339</v>
      </c>
      <c r="D552" s="346">
        <v>550</v>
      </c>
      <c r="E552" s="346" t="s">
        <v>1447</v>
      </c>
      <c r="F552" s="385" t="s">
        <v>1388</v>
      </c>
      <c r="G552" s="346" t="s">
        <v>1448</v>
      </c>
      <c r="H552" s="395"/>
      <c r="I552" s="395"/>
      <c r="J552" s="376" t="s">
        <v>76</v>
      </c>
      <c r="K552" s="346" t="s">
        <v>339</v>
      </c>
      <c r="L552" s="377" t="s">
        <v>2057</v>
      </c>
    </row>
    <row r="553" spans="1:12" ht="33" customHeight="1" x14ac:dyDescent="0.25">
      <c r="A553" s="375">
        <v>42227</v>
      </c>
      <c r="B553" s="367" t="s">
        <v>1995</v>
      </c>
      <c r="C553" s="367" t="s">
        <v>339</v>
      </c>
      <c r="D553" s="346">
        <v>551</v>
      </c>
      <c r="E553" s="346" t="s">
        <v>1447</v>
      </c>
      <c r="F553" s="385" t="s">
        <v>1388</v>
      </c>
      <c r="G553" s="346" t="s">
        <v>1448</v>
      </c>
      <c r="H553" s="395"/>
      <c r="I553" s="395"/>
      <c r="J553" s="376" t="s">
        <v>76</v>
      </c>
      <c r="K553" s="346" t="s">
        <v>339</v>
      </c>
      <c r="L553" s="377" t="s">
        <v>2057</v>
      </c>
    </row>
    <row r="554" spans="1:12" ht="33" customHeight="1" x14ac:dyDescent="0.25">
      <c r="A554" s="375">
        <v>42227</v>
      </c>
      <c r="B554" s="367" t="s">
        <v>1995</v>
      </c>
      <c r="C554" s="367" t="s">
        <v>339</v>
      </c>
      <c r="D554" s="346">
        <v>552</v>
      </c>
      <c r="E554" s="346" t="s">
        <v>1447</v>
      </c>
      <c r="F554" s="385" t="s">
        <v>1388</v>
      </c>
      <c r="G554" s="346" t="s">
        <v>1448</v>
      </c>
      <c r="H554" s="395"/>
      <c r="I554" s="395"/>
      <c r="J554" s="376" t="s">
        <v>76</v>
      </c>
      <c r="K554" s="346" t="s">
        <v>339</v>
      </c>
      <c r="L554" s="377" t="s">
        <v>2057</v>
      </c>
    </row>
    <row r="555" spans="1:12" ht="33" customHeight="1" x14ac:dyDescent="0.25">
      <c r="A555" s="375">
        <v>42227</v>
      </c>
      <c r="B555" s="367" t="s">
        <v>1995</v>
      </c>
      <c r="C555" s="367" t="s">
        <v>339</v>
      </c>
      <c r="D555" s="346">
        <v>553</v>
      </c>
      <c r="E555" s="346" t="s">
        <v>1447</v>
      </c>
      <c r="F555" s="385" t="s">
        <v>1388</v>
      </c>
      <c r="G555" s="346" t="s">
        <v>1405</v>
      </c>
      <c r="H555" s="395"/>
      <c r="I555" s="395"/>
      <c r="J555" s="376" t="s">
        <v>76</v>
      </c>
      <c r="K555" s="346" t="s">
        <v>339</v>
      </c>
      <c r="L555" s="377" t="s">
        <v>2057</v>
      </c>
    </row>
    <row r="556" spans="1:12" ht="33" customHeight="1" x14ac:dyDescent="0.25">
      <c r="A556" s="375">
        <v>42227</v>
      </c>
      <c r="B556" s="367" t="s">
        <v>1995</v>
      </c>
      <c r="C556" s="367" t="s">
        <v>339</v>
      </c>
      <c r="D556" s="346">
        <v>554</v>
      </c>
      <c r="E556" s="346" t="s">
        <v>1447</v>
      </c>
      <c r="F556" s="385" t="s">
        <v>1388</v>
      </c>
      <c r="G556" s="346" t="s">
        <v>1449</v>
      </c>
      <c r="H556" s="395"/>
      <c r="I556" s="395"/>
      <c r="J556" s="376" t="s">
        <v>76</v>
      </c>
      <c r="K556" s="346" t="s">
        <v>339</v>
      </c>
      <c r="L556" s="377" t="s">
        <v>2057</v>
      </c>
    </row>
    <row r="557" spans="1:12" ht="33" customHeight="1" x14ac:dyDescent="0.25">
      <c r="A557" s="375">
        <v>42227</v>
      </c>
      <c r="B557" s="367" t="s">
        <v>1995</v>
      </c>
      <c r="C557" s="367" t="s">
        <v>339</v>
      </c>
      <c r="D557" s="346">
        <v>555</v>
      </c>
      <c r="E557" s="346" t="s">
        <v>1447</v>
      </c>
      <c r="F557" s="385" t="s">
        <v>1388</v>
      </c>
      <c r="G557" s="346" t="s">
        <v>1448</v>
      </c>
      <c r="H557" s="395"/>
      <c r="I557" s="395"/>
      <c r="J557" s="376" t="s">
        <v>76</v>
      </c>
      <c r="K557" s="346" t="s">
        <v>339</v>
      </c>
      <c r="L557" s="377" t="s">
        <v>2057</v>
      </c>
    </row>
    <row r="558" spans="1:12" ht="33" customHeight="1" x14ac:dyDescent="0.25">
      <c r="A558" s="375">
        <v>42227</v>
      </c>
      <c r="B558" s="367" t="s">
        <v>1995</v>
      </c>
      <c r="C558" s="367" t="s">
        <v>339</v>
      </c>
      <c r="D558" s="346">
        <v>556</v>
      </c>
      <c r="E558" s="346" t="s">
        <v>1447</v>
      </c>
      <c r="F558" s="385" t="s">
        <v>1388</v>
      </c>
      <c r="G558" s="346" t="s">
        <v>1448</v>
      </c>
      <c r="H558" s="395"/>
      <c r="I558" s="395"/>
      <c r="J558" s="376" t="s">
        <v>76</v>
      </c>
      <c r="K558" s="346" t="s">
        <v>339</v>
      </c>
      <c r="L558" s="377" t="s">
        <v>2057</v>
      </c>
    </row>
    <row r="559" spans="1:12" ht="33" customHeight="1" x14ac:dyDescent="0.25">
      <c r="A559" s="375">
        <v>42227</v>
      </c>
      <c r="B559" s="367" t="s">
        <v>1995</v>
      </c>
      <c r="C559" s="367" t="s">
        <v>339</v>
      </c>
      <c r="D559" s="346">
        <v>557</v>
      </c>
      <c r="E559" s="346" t="s">
        <v>1447</v>
      </c>
      <c r="F559" s="385" t="s">
        <v>1388</v>
      </c>
      <c r="G559" s="346" t="s">
        <v>1450</v>
      </c>
      <c r="H559" s="395"/>
      <c r="I559" s="395"/>
      <c r="J559" s="376" t="s">
        <v>76</v>
      </c>
      <c r="K559" s="346" t="s">
        <v>339</v>
      </c>
      <c r="L559" s="377" t="s">
        <v>2057</v>
      </c>
    </row>
    <row r="560" spans="1:12" ht="33" customHeight="1" x14ac:dyDescent="0.25">
      <c r="A560" s="375">
        <v>42227</v>
      </c>
      <c r="B560" s="367" t="s">
        <v>1995</v>
      </c>
      <c r="C560" s="367" t="s">
        <v>339</v>
      </c>
      <c r="D560" s="346">
        <v>558</v>
      </c>
      <c r="E560" s="346" t="s">
        <v>1447</v>
      </c>
      <c r="F560" s="385" t="s">
        <v>1388</v>
      </c>
      <c r="G560" s="346" t="s">
        <v>1451</v>
      </c>
      <c r="H560" s="395"/>
      <c r="I560" s="395"/>
      <c r="J560" s="376" t="s">
        <v>76</v>
      </c>
      <c r="K560" s="346" t="s">
        <v>339</v>
      </c>
      <c r="L560" s="377" t="s">
        <v>2057</v>
      </c>
    </row>
    <row r="561" spans="1:12" ht="33" customHeight="1" x14ac:dyDescent="0.25">
      <c r="A561" s="375">
        <v>42227</v>
      </c>
      <c r="B561" s="367" t="s">
        <v>1995</v>
      </c>
      <c r="C561" s="367" t="s">
        <v>339</v>
      </c>
      <c r="D561" s="346">
        <v>559</v>
      </c>
      <c r="E561" s="346" t="s">
        <v>1447</v>
      </c>
      <c r="F561" s="385" t="s">
        <v>1388</v>
      </c>
      <c r="G561" s="346" t="s">
        <v>1452</v>
      </c>
      <c r="H561" s="395"/>
      <c r="I561" s="395"/>
      <c r="J561" s="376" t="s">
        <v>76</v>
      </c>
      <c r="K561" s="346" t="s">
        <v>339</v>
      </c>
      <c r="L561" s="377" t="s">
        <v>2057</v>
      </c>
    </row>
    <row r="562" spans="1:12" ht="33" customHeight="1" x14ac:dyDescent="0.25">
      <c r="A562" s="375">
        <v>42227</v>
      </c>
      <c r="B562" s="367" t="s">
        <v>1995</v>
      </c>
      <c r="C562" s="367" t="s">
        <v>339</v>
      </c>
      <c r="D562" s="346">
        <v>560</v>
      </c>
      <c r="E562" s="346" t="s">
        <v>1447</v>
      </c>
      <c r="F562" s="385" t="s">
        <v>1388</v>
      </c>
      <c r="G562" s="346" t="s">
        <v>758</v>
      </c>
      <c r="H562" s="395"/>
      <c r="I562" s="395"/>
      <c r="J562" s="376" t="s">
        <v>76</v>
      </c>
      <c r="K562" s="346" t="s">
        <v>339</v>
      </c>
      <c r="L562" s="377" t="s">
        <v>2057</v>
      </c>
    </row>
    <row r="563" spans="1:12" ht="33" customHeight="1" x14ac:dyDescent="0.25">
      <c r="A563" s="375">
        <v>42227</v>
      </c>
      <c r="B563" s="367" t="s">
        <v>1995</v>
      </c>
      <c r="C563" s="367" t="s">
        <v>339</v>
      </c>
      <c r="D563" s="346">
        <v>561</v>
      </c>
      <c r="E563" s="346" t="s">
        <v>1447</v>
      </c>
      <c r="F563" s="385" t="s">
        <v>1388</v>
      </c>
      <c r="G563" s="346" t="s">
        <v>1453</v>
      </c>
      <c r="H563" s="395"/>
      <c r="I563" s="395"/>
      <c r="J563" s="376" t="s">
        <v>76</v>
      </c>
      <c r="K563" s="346" t="s">
        <v>339</v>
      </c>
      <c r="L563" s="377" t="s">
        <v>2057</v>
      </c>
    </row>
    <row r="564" spans="1:12" ht="33" customHeight="1" x14ac:dyDescent="0.25">
      <c r="A564" s="375">
        <v>42227</v>
      </c>
      <c r="B564" s="367" t="s">
        <v>1995</v>
      </c>
      <c r="C564" s="367" t="s">
        <v>339</v>
      </c>
      <c r="D564" s="346">
        <v>562</v>
      </c>
      <c r="E564" s="346" t="s">
        <v>1447</v>
      </c>
      <c r="F564" s="385" t="s">
        <v>1388</v>
      </c>
      <c r="G564" s="346" t="s">
        <v>1454</v>
      </c>
      <c r="H564" s="395"/>
      <c r="I564" s="395"/>
      <c r="J564" s="376" t="s">
        <v>76</v>
      </c>
      <c r="K564" s="346" t="s">
        <v>339</v>
      </c>
      <c r="L564" s="377" t="s">
        <v>2057</v>
      </c>
    </row>
    <row r="565" spans="1:12" ht="33" customHeight="1" x14ac:dyDescent="0.25">
      <c r="A565" s="375">
        <v>42227</v>
      </c>
      <c r="B565" s="367" t="s">
        <v>1995</v>
      </c>
      <c r="C565" s="367" t="s">
        <v>339</v>
      </c>
      <c r="D565" s="346">
        <v>563</v>
      </c>
      <c r="E565" s="346" t="s">
        <v>1447</v>
      </c>
      <c r="F565" s="346" t="s">
        <v>1388</v>
      </c>
      <c r="G565" s="346" t="s">
        <v>1455</v>
      </c>
      <c r="H565" s="395"/>
      <c r="I565" s="395"/>
      <c r="J565" s="399">
        <v>4266000</v>
      </c>
      <c r="K565" s="346" t="s">
        <v>339</v>
      </c>
      <c r="L565" s="377" t="s">
        <v>2057</v>
      </c>
    </row>
    <row r="566" spans="1:12" ht="33" customHeight="1" x14ac:dyDescent="0.25">
      <c r="A566" s="375">
        <v>42227</v>
      </c>
      <c r="B566" s="367" t="s">
        <v>1995</v>
      </c>
      <c r="C566" s="367" t="s">
        <v>339</v>
      </c>
      <c r="D566" s="346">
        <v>564</v>
      </c>
      <c r="E566" s="346" t="s">
        <v>1456</v>
      </c>
      <c r="F566" s="346" t="s">
        <v>1388</v>
      </c>
      <c r="G566" s="346" t="s">
        <v>1457</v>
      </c>
      <c r="H566" s="395"/>
      <c r="I566" s="395"/>
      <c r="J566" s="399">
        <v>1500000</v>
      </c>
      <c r="K566" s="346" t="s">
        <v>339</v>
      </c>
      <c r="L566" s="377" t="s">
        <v>2057</v>
      </c>
    </row>
    <row r="567" spans="1:12" ht="33" customHeight="1" x14ac:dyDescent="0.25">
      <c r="A567" s="375">
        <v>42227</v>
      </c>
      <c r="B567" s="367" t="s">
        <v>1995</v>
      </c>
      <c r="C567" s="367" t="s">
        <v>339</v>
      </c>
      <c r="D567" s="346">
        <v>565</v>
      </c>
      <c r="E567" s="346" t="s">
        <v>1456</v>
      </c>
      <c r="F567" s="346" t="s">
        <v>1388</v>
      </c>
      <c r="G567" s="346" t="s">
        <v>1458</v>
      </c>
      <c r="H567" s="395"/>
      <c r="I567" s="395"/>
      <c r="J567" s="399">
        <v>120000</v>
      </c>
      <c r="K567" s="346" t="s">
        <v>339</v>
      </c>
      <c r="L567" s="377" t="s">
        <v>2057</v>
      </c>
    </row>
    <row r="568" spans="1:12" ht="33" customHeight="1" x14ac:dyDescent="0.25">
      <c r="A568" s="375">
        <v>42227</v>
      </c>
      <c r="B568" s="367" t="s">
        <v>1995</v>
      </c>
      <c r="C568" s="367" t="s">
        <v>339</v>
      </c>
      <c r="D568" s="346">
        <v>566</v>
      </c>
      <c r="E568" s="346" t="s">
        <v>1456</v>
      </c>
      <c r="F568" s="346" t="s">
        <v>1388</v>
      </c>
      <c r="G568" s="346" t="s">
        <v>1459</v>
      </c>
      <c r="H568" s="395"/>
      <c r="I568" s="395"/>
      <c r="J568" s="399">
        <v>700000</v>
      </c>
      <c r="K568" s="346" t="s">
        <v>339</v>
      </c>
      <c r="L568" s="377" t="s">
        <v>2057</v>
      </c>
    </row>
    <row r="569" spans="1:12" ht="33" customHeight="1" x14ac:dyDescent="0.25">
      <c r="A569" s="375">
        <v>42227</v>
      </c>
      <c r="B569" s="367" t="s">
        <v>1995</v>
      </c>
      <c r="C569" s="367" t="s">
        <v>339</v>
      </c>
      <c r="D569" s="346">
        <v>567</v>
      </c>
      <c r="E569" s="346" t="s">
        <v>1456</v>
      </c>
      <c r="F569" s="367" t="s">
        <v>1388</v>
      </c>
      <c r="G569" s="346" t="s">
        <v>1460</v>
      </c>
      <c r="H569" s="395"/>
      <c r="I569" s="395"/>
      <c r="J569" s="376" t="s">
        <v>76</v>
      </c>
      <c r="K569" s="346" t="s">
        <v>339</v>
      </c>
      <c r="L569" s="377" t="s">
        <v>2057</v>
      </c>
    </row>
    <row r="570" spans="1:12" ht="33" customHeight="1" x14ac:dyDescent="0.25">
      <c r="A570" s="375">
        <v>42227</v>
      </c>
      <c r="B570" s="367" t="s">
        <v>1995</v>
      </c>
      <c r="C570" s="367" t="s">
        <v>339</v>
      </c>
      <c r="D570" s="346">
        <v>568</v>
      </c>
      <c r="E570" s="346" t="s">
        <v>1456</v>
      </c>
      <c r="F570" s="346" t="s">
        <v>1388</v>
      </c>
      <c r="G570" s="346" t="s">
        <v>1461</v>
      </c>
      <c r="H570" s="395"/>
      <c r="I570" s="395"/>
      <c r="J570" s="399">
        <v>500000</v>
      </c>
      <c r="K570" s="346" t="s">
        <v>339</v>
      </c>
      <c r="L570" s="377" t="s">
        <v>2057</v>
      </c>
    </row>
    <row r="571" spans="1:12" ht="33" customHeight="1" x14ac:dyDescent="0.25">
      <c r="A571" s="375">
        <v>42227</v>
      </c>
      <c r="B571" s="367" t="s">
        <v>1995</v>
      </c>
      <c r="C571" s="367" t="s">
        <v>339</v>
      </c>
      <c r="D571" s="346">
        <v>569</v>
      </c>
      <c r="E571" s="346" t="s">
        <v>1456</v>
      </c>
      <c r="F571" s="367" t="s">
        <v>1388</v>
      </c>
      <c r="G571" s="346" t="s">
        <v>1462</v>
      </c>
      <c r="H571" s="395"/>
      <c r="I571" s="395"/>
      <c r="J571" s="376" t="s">
        <v>76</v>
      </c>
      <c r="K571" s="346" t="s">
        <v>339</v>
      </c>
      <c r="L571" s="377" t="s">
        <v>2057</v>
      </c>
    </row>
    <row r="572" spans="1:12" ht="33" customHeight="1" x14ac:dyDescent="0.25">
      <c r="A572" s="375">
        <v>42227</v>
      </c>
      <c r="B572" s="367" t="s">
        <v>1995</v>
      </c>
      <c r="C572" s="367" t="s">
        <v>339</v>
      </c>
      <c r="D572" s="346">
        <v>570</v>
      </c>
      <c r="E572" s="346" t="s">
        <v>1456</v>
      </c>
      <c r="F572" s="346" t="s">
        <v>1388</v>
      </c>
      <c r="G572" s="346" t="s">
        <v>1463</v>
      </c>
      <c r="H572" s="395"/>
      <c r="I572" s="395"/>
      <c r="J572" s="399">
        <v>600000</v>
      </c>
      <c r="K572" s="346" t="s">
        <v>339</v>
      </c>
      <c r="L572" s="377" t="s">
        <v>2057</v>
      </c>
    </row>
    <row r="573" spans="1:12" ht="33" customHeight="1" x14ac:dyDescent="0.25">
      <c r="A573" s="375">
        <v>42227</v>
      </c>
      <c r="B573" s="367" t="s">
        <v>1995</v>
      </c>
      <c r="C573" s="367" t="s">
        <v>339</v>
      </c>
      <c r="D573" s="346">
        <v>571</v>
      </c>
      <c r="E573" s="346" t="s">
        <v>1464</v>
      </c>
      <c r="F573" s="346" t="s">
        <v>1388</v>
      </c>
      <c r="G573" s="346" t="s">
        <v>1465</v>
      </c>
      <c r="H573" s="395"/>
      <c r="I573" s="395"/>
      <c r="J573" s="399">
        <v>12540000</v>
      </c>
      <c r="K573" s="346" t="s">
        <v>339</v>
      </c>
      <c r="L573" s="377" t="s">
        <v>2057</v>
      </c>
    </row>
    <row r="574" spans="1:12" ht="33" customHeight="1" x14ac:dyDescent="0.25">
      <c r="A574" s="375">
        <v>42227</v>
      </c>
      <c r="B574" s="367" t="s">
        <v>1995</v>
      </c>
      <c r="C574" s="367" t="s">
        <v>339</v>
      </c>
      <c r="D574" s="346">
        <v>572</v>
      </c>
      <c r="E574" s="346" t="s">
        <v>1977</v>
      </c>
      <c r="F574" s="346" t="s">
        <v>1388</v>
      </c>
      <c r="G574" s="346" t="s">
        <v>1976</v>
      </c>
      <c r="H574" s="344"/>
      <c r="I574" s="422"/>
      <c r="J574" s="423">
        <v>31000000</v>
      </c>
      <c r="K574" s="422" t="s">
        <v>339</v>
      </c>
      <c r="L574" s="377" t="s">
        <v>2057</v>
      </c>
    </row>
    <row r="575" spans="1:12" ht="33" customHeight="1" x14ac:dyDescent="0.25">
      <c r="A575" s="375">
        <v>42227</v>
      </c>
      <c r="B575" s="367" t="s">
        <v>1995</v>
      </c>
      <c r="C575" s="367" t="s">
        <v>339</v>
      </c>
      <c r="D575" s="346">
        <v>573</v>
      </c>
      <c r="E575" s="346" t="s">
        <v>1977</v>
      </c>
      <c r="F575" s="346" t="s">
        <v>1388</v>
      </c>
      <c r="G575" s="346" t="s">
        <v>1978</v>
      </c>
      <c r="H575" s="344"/>
      <c r="I575" s="246"/>
      <c r="J575" s="423">
        <v>8500000</v>
      </c>
      <c r="K575" s="422" t="s">
        <v>339</v>
      </c>
      <c r="L575" s="377" t="s">
        <v>2057</v>
      </c>
    </row>
    <row r="576" spans="1:12" ht="33" customHeight="1" x14ac:dyDescent="0.25">
      <c r="A576" s="375">
        <v>42227</v>
      </c>
      <c r="B576" s="367" t="s">
        <v>1995</v>
      </c>
      <c r="C576" s="367" t="s">
        <v>339</v>
      </c>
      <c r="D576" s="346">
        <v>574</v>
      </c>
      <c r="E576" s="346" t="s">
        <v>1977</v>
      </c>
      <c r="F576" s="346" t="s">
        <v>1388</v>
      </c>
      <c r="G576" s="346" t="s">
        <v>1978</v>
      </c>
      <c r="H576" s="344"/>
      <c r="I576" s="246"/>
      <c r="J576" s="423">
        <v>8500000</v>
      </c>
      <c r="K576" s="422" t="s">
        <v>339</v>
      </c>
      <c r="L576" s="377" t="s">
        <v>2057</v>
      </c>
    </row>
    <row r="577" spans="1:12" ht="33" customHeight="1" x14ac:dyDescent="0.25">
      <c r="A577" s="375">
        <v>42227</v>
      </c>
      <c r="B577" s="367" t="s">
        <v>1995</v>
      </c>
      <c r="C577" s="367" t="s">
        <v>339</v>
      </c>
      <c r="D577" s="346">
        <v>575</v>
      </c>
      <c r="E577" s="346" t="s">
        <v>1977</v>
      </c>
      <c r="F577" s="346" t="s">
        <v>1388</v>
      </c>
      <c r="G577" s="346" t="s">
        <v>1979</v>
      </c>
      <c r="H577" s="344"/>
      <c r="I577" s="422"/>
      <c r="J577" s="423">
        <v>6000000</v>
      </c>
      <c r="K577" s="422" t="s">
        <v>339</v>
      </c>
      <c r="L577" s="377" t="s">
        <v>2057</v>
      </c>
    </row>
    <row r="578" spans="1:12" ht="33" customHeight="1" x14ac:dyDescent="0.25">
      <c r="A578" s="375">
        <v>42227</v>
      </c>
      <c r="B578" s="344" t="s">
        <v>1997</v>
      </c>
      <c r="C578" s="367" t="s">
        <v>339</v>
      </c>
      <c r="D578" s="346">
        <v>576</v>
      </c>
      <c r="E578" s="346" t="s">
        <v>1977</v>
      </c>
      <c r="F578" s="346" t="s">
        <v>1388</v>
      </c>
      <c r="G578" s="346" t="s">
        <v>1980</v>
      </c>
      <c r="H578" s="344"/>
      <c r="I578" s="422"/>
      <c r="J578" s="423">
        <v>9000000</v>
      </c>
      <c r="K578" s="422" t="s">
        <v>339</v>
      </c>
      <c r="L578" s="377" t="s">
        <v>2060</v>
      </c>
    </row>
    <row r="579" spans="1:12" ht="33" customHeight="1" x14ac:dyDescent="0.25">
      <c r="A579" s="375">
        <v>42227</v>
      </c>
      <c r="B579" s="367" t="s">
        <v>1995</v>
      </c>
      <c r="C579" s="367" t="s">
        <v>339</v>
      </c>
      <c r="D579" s="346">
        <v>577</v>
      </c>
      <c r="E579" s="346" t="s">
        <v>1977</v>
      </c>
      <c r="F579" s="346" t="s">
        <v>1388</v>
      </c>
      <c r="G579" s="346" t="s">
        <v>1981</v>
      </c>
      <c r="H579" s="344"/>
      <c r="I579" s="422"/>
      <c r="J579" s="423">
        <v>17250000</v>
      </c>
      <c r="K579" s="422" t="s">
        <v>339</v>
      </c>
      <c r="L579" s="377" t="s">
        <v>2057</v>
      </c>
    </row>
    <row r="580" spans="1:12" ht="33" customHeight="1" x14ac:dyDescent="0.25">
      <c r="A580" s="375">
        <v>42227</v>
      </c>
      <c r="B580" s="367" t="s">
        <v>1995</v>
      </c>
      <c r="C580" s="367" t="s">
        <v>339</v>
      </c>
      <c r="D580" s="346">
        <v>578</v>
      </c>
      <c r="E580" s="346" t="s">
        <v>1977</v>
      </c>
      <c r="F580" s="346" t="s">
        <v>1388</v>
      </c>
      <c r="G580" s="346" t="s">
        <v>178</v>
      </c>
      <c r="H580" s="344"/>
      <c r="I580" s="422"/>
      <c r="J580" s="423">
        <v>8500000</v>
      </c>
      <c r="K580" s="422" t="s">
        <v>339</v>
      </c>
      <c r="L580" s="377" t="s">
        <v>2057</v>
      </c>
    </row>
    <row r="581" spans="1:12" ht="33" customHeight="1" x14ac:dyDescent="0.25">
      <c r="A581" s="375">
        <v>42227</v>
      </c>
      <c r="B581" s="367" t="s">
        <v>1995</v>
      </c>
      <c r="C581" s="367" t="s">
        <v>339</v>
      </c>
      <c r="D581" s="346">
        <v>579</v>
      </c>
      <c r="E581" s="346" t="s">
        <v>1977</v>
      </c>
      <c r="F581" s="346" t="s">
        <v>1388</v>
      </c>
      <c r="G581" s="346" t="s">
        <v>1417</v>
      </c>
      <c r="H581" s="344"/>
      <c r="I581" s="422"/>
      <c r="J581" s="423">
        <v>7250000</v>
      </c>
      <c r="K581" s="422" t="s">
        <v>339</v>
      </c>
      <c r="L581" s="377" t="s">
        <v>2057</v>
      </c>
    </row>
    <row r="582" spans="1:12" ht="33" customHeight="1" x14ac:dyDescent="0.25">
      <c r="A582" s="375">
        <v>42227</v>
      </c>
      <c r="B582" s="367" t="s">
        <v>1995</v>
      </c>
      <c r="C582" s="367" t="s">
        <v>339</v>
      </c>
      <c r="D582" s="346">
        <v>580</v>
      </c>
      <c r="E582" s="346" t="s">
        <v>1977</v>
      </c>
      <c r="F582" s="346" t="s">
        <v>1388</v>
      </c>
      <c r="G582" s="346" t="s">
        <v>1982</v>
      </c>
      <c r="H582" s="344"/>
      <c r="I582" s="422"/>
      <c r="J582" s="423">
        <v>3080000</v>
      </c>
      <c r="K582" s="422" t="s">
        <v>339</v>
      </c>
      <c r="L582" s="377" t="s">
        <v>2057</v>
      </c>
    </row>
    <row r="583" spans="1:12" ht="33" customHeight="1" x14ac:dyDescent="0.25">
      <c r="A583" s="375">
        <v>42227</v>
      </c>
      <c r="B583" s="367" t="s">
        <v>1995</v>
      </c>
      <c r="C583" s="367" t="s">
        <v>339</v>
      </c>
      <c r="D583" s="346">
        <v>581</v>
      </c>
      <c r="E583" s="346" t="s">
        <v>1977</v>
      </c>
      <c r="F583" s="346" t="s">
        <v>1388</v>
      </c>
      <c r="G583" s="346" t="s">
        <v>1983</v>
      </c>
      <c r="H583" s="344"/>
      <c r="I583" s="422"/>
      <c r="J583" s="423">
        <v>500000</v>
      </c>
      <c r="K583" s="422" t="s">
        <v>339</v>
      </c>
      <c r="L583" s="377" t="s">
        <v>2057</v>
      </c>
    </row>
    <row r="584" spans="1:12" ht="33" customHeight="1" x14ac:dyDescent="0.25">
      <c r="A584" s="375">
        <v>42227</v>
      </c>
      <c r="B584" s="367" t="s">
        <v>1995</v>
      </c>
      <c r="C584" s="367" t="s">
        <v>339</v>
      </c>
      <c r="D584" s="346">
        <v>582</v>
      </c>
      <c r="E584" s="346" t="s">
        <v>1977</v>
      </c>
      <c r="F584" s="346" t="s">
        <v>1388</v>
      </c>
      <c r="G584" s="346" t="s">
        <v>1984</v>
      </c>
      <c r="H584" s="344"/>
      <c r="I584" s="422"/>
      <c r="J584" s="423">
        <v>450000</v>
      </c>
      <c r="K584" s="422" t="s">
        <v>339</v>
      </c>
      <c r="L584" s="377" t="s">
        <v>2057</v>
      </c>
    </row>
    <row r="585" spans="1:12" ht="33" customHeight="1" x14ac:dyDescent="0.25">
      <c r="A585" s="375">
        <v>42227</v>
      </c>
      <c r="B585" s="367" t="s">
        <v>1995</v>
      </c>
      <c r="C585" s="367" t="s">
        <v>339</v>
      </c>
      <c r="D585" s="346">
        <v>583</v>
      </c>
      <c r="E585" s="346" t="s">
        <v>1977</v>
      </c>
      <c r="F585" s="346" t="s">
        <v>1388</v>
      </c>
      <c r="G585" s="346" t="s">
        <v>1985</v>
      </c>
      <c r="H585" s="344"/>
      <c r="I585" s="422"/>
      <c r="J585" s="423">
        <v>720000</v>
      </c>
      <c r="K585" s="422" t="s">
        <v>339</v>
      </c>
      <c r="L585" s="377" t="s">
        <v>2057</v>
      </c>
    </row>
    <row r="586" spans="1:12" ht="33" customHeight="1" x14ac:dyDescent="0.25">
      <c r="A586" s="375">
        <v>42227</v>
      </c>
      <c r="B586" s="367" t="s">
        <v>1995</v>
      </c>
      <c r="C586" s="367" t="s">
        <v>339</v>
      </c>
      <c r="D586" s="346">
        <v>584</v>
      </c>
      <c r="E586" s="346" t="s">
        <v>1977</v>
      </c>
      <c r="F586" s="346" t="s">
        <v>1388</v>
      </c>
      <c r="G586" s="346" t="s">
        <v>1986</v>
      </c>
      <c r="H586" s="344"/>
      <c r="I586" s="422"/>
      <c r="J586" s="423">
        <v>1000000</v>
      </c>
      <c r="K586" s="422" t="s">
        <v>339</v>
      </c>
      <c r="L586" s="377" t="s">
        <v>2057</v>
      </c>
    </row>
    <row r="587" spans="1:12" ht="33" customHeight="1" x14ac:dyDescent="0.25">
      <c r="A587" s="375">
        <v>42227</v>
      </c>
      <c r="B587" s="367" t="s">
        <v>1995</v>
      </c>
      <c r="C587" s="367" t="s">
        <v>339</v>
      </c>
      <c r="D587" s="346">
        <v>585</v>
      </c>
      <c r="E587" s="346" t="s">
        <v>1977</v>
      </c>
      <c r="F587" s="346" t="s">
        <v>1388</v>
      </c>
      <c r="G587" s="346" t="s">
        <v>1982</v>
      </c>
      <c r="H587" s="344"/>
      <c r="I587" s="422"/>
      <c r="J587" s="423">
        <v>1750000</v>
      </c>
      <c r="K587" s="422" t="s">
        <v>339</v>
      </c>
      <c r="L587" s="377" t="s">
        <v>2057</v>
      </c>
    </row>
    <row r="588" spans="1:12" ht="33" customHeight="1" x14ac:dyDescent="0.25">
      <c r="A588" s="375">
        <v>42227</v>
      </c>
      <c r="B588" s="367" t="s">
        <v>1995</v>
      </c>
      <c r="C588" s="367" t="s">
        <v>339</v>
      </c>
      <c r="D588" s="346">
        <v>586</v>
      </c>
      <c r="E588" s="346" t="s">
        <v>1977</v>
      </c>
      <c r="F588" s="346" t="s">
        <v>1388</v>
      </c>
      <c r="G588" s="346" t="s">
        <v>1987</v>
      </c>
      <c r="H588" s="344"/>
      <c r="I588" s="422"/>
      <c r="J588" s="423">
        <v>288000</v>
      </c>
      <c r="K588" s="422" t="s">
        <v>339</v>
      </c>
      <c r="L588" s="377" t="s">
        <v>2057</v>
      </c>
    </row>
    <row r="589" spans="1:12" ht="33" customHeight="1" x14ac:dyDescent="0.25">
      <c r="A589" s="375">
        <v>42227</v>
      </c>
      <c r="B589" s="367" t="s">
        <v>1995</v>
      </c>
      <c r="C589" s="367" t="s">
        <v>339</v>
      </c>
      <c r="D589" s="346">
        <v>587</v>
      </c>
      <c r="E589" s="346" t="s">
        <v>1977</v>
      </c>
      <c r="F589" s="346" t="s">
        <v>1388</v>
      </c>
      <c r="G589" s="346" t="s">
        <v>1454</v>
      </c>
      <c r="H589" s="344"/>
      <c r="I589" s="422"/>
      <c r="J589" s="423">
        <v>4600000</v>
      </c>
      <c r="K589" s="422" t="s">
        <v>339</v>
      </c>
      <c r="L589" s="377" t="s">
        <v>2057</v>
      </c>
    </row>
    <row r="590" spans="1:12" ht="33" customHeight="1" x14ac:dyDescent="0.25">
      <c r="A590" s="375">
        <v>42227</v>
      </c>
      <c r="B590" s="367" t="s">
        <v>1995</v>
      </c>
      <c r="C590" s="367" t="s">
        <v>339</v>
      </c>
      <c r="D590" s="346">
        <v>588</v>
      </c>
      <c r="E590" s="346" t="s">
        <v>1977</v>
      </c>
      <c r="F590" s="346" t="s">
        <v>1388</v>
      </c>
      <c r="G590" s="346" t="s">
        <v>1988</v>
      </c>
      <c r="H590" s="344"/>
      <c r="I590" s="422"/>
      <c r="J590" s="423">
        <v>495000</v>
      </c>
      <c r="K590" s="422" t="s">
        <v>339</v>
      </c>
      <c r="L590" s="377" t="s">
        <v>2057</v>
      </c>
    </row>
    <row r="591" spans="1:12" ht="33" customHeight="1" x14ac:dyDescent="0.25">
      <c r="A591" s="375">
        <v>42227</v>
      </c>
      <c r="B591" s="367" t="s">
        <v>1995</v>
      </c>
      <c r="C591" s="367" t="s">
        <v>339</v>
      </c>
      <c r="D591" s="346">
        <v>589</v>
      </c>
      <c r="E591" s="346" t="s">
        <v>1977</v>
      </c>
      <c r="F591" s="346" t="s">
        <v>1388</v>
      </c>
      <c r="G591" s="346" t="s">
        <v>758</v>
      </c>
      <c r="H591" s="344"/>
      <c r="I591" s="422"/>
      <c r="J591" s="423">
        <v>28500</v>
      </c>
      <c r="K591" s="422" t="s">
        <v>339</v>
      </c>
      <c r="L591" s="377" t="s">
        <v>2057</v>
      </c>
    </row>
    <row r="592" spans="1:12" ht="33" customHeight="1" x14ac:dyDescent="0.25">
      <c r="A592" s="375">
        <v>42227</v>
      </c>
      <c r="B592" s="367" t="s">
        <v>1995</v>
      </c>
      <c r="C592" s="367" t="s">
        <v>339</v>
      </c>
      <c r="D592" s="346">
        <v>590</v>
      </c>
      <c r="E592" s="346" t="s">
        <v>1977</v>
      </c>
      <c r="F592" s="346" t="s">
        <v>1388</v>
      </c>
      <c r="G592" s="346" t="s">
        <v>751</v>
      </c>
      <c r="H592" s="344"/>
      <c r="I592" s="422"/>
      <c r="J592" s="423">
        <v>49500</v>
      </c>
      <c r="K592" s="422" t="s">
        <v>339</v>
      </c>
      <c r="L592" s="377" t="s">
        <v>2057</v>
      </c>
    </row>
    <row r="593" spans="1:12" ht="33" customHeight="1" x14ac:dyDescent="0.25">
      <c r="A593" s="375">
        <v>42227</v>
      </c>
      <c r="B593" s="367" t="s">
        <v>1995</v>
      </c>
      <c r="C593" s="367" t="s">
        <v>339</v>
      </c>
      <c r="D593" s="346">
        <v>591</v>
      </c>
      <c r="E593" s="346" t="s">
        <v>1977</v>
      </c>
      <c r="F593" s="346" t="s">
        <v>1388</v>
      </c>
      <c r="G593" s="346" t="s">
        <v>1989</v>
      </c>
      <c r="H593" s="344"/>
      <c r="I593" s="422"/>
      <c r="J593" s="423">
        <v>465000</v>
      </c>
      <c r="K593" s="422" t="s">
        <v>339</v>
      </c>
      <c r="L593" s="377" t="s">
        <v>2057</v>
      </c>
    </row>
    <row r="594" spans="1:12" ht="33" customHeight="1" x14ac:dyDescent="0.25">
      <c r="A594" s="375">
        <v>42227</v>
      </c>
      <c r="B594" s="367" t="s">
        <v>1995</v>
      </c>
      <c r="C594" s="367" t="s">
        <v>339</v>
      </c>
      <c r="D594" s="346">
        <v>592</v>
      </c>
      <c r="E594" s="346" t="s">
        <v>1977</v>
      </c>
      <c r="F594" s="346" t="s">
        <v>1388</v>
      </c>
      <c r="G594" s="346" t="s">
        <v>1990</v>
      </c>
      <c r="H594" s="344"/>
      <c r="I594" s="422"/>
      <c r="J594" s="423">
        <v>130000</v>
      </c>
      <c r="K594" s="422" t="s">
        <v>339</v>
      </c>
      <c r="L594" s="377" t="s">
        <v>2057</v>
      </c>
    </row>
    <row r="595" spans="1:12" ht="33" customHeight="1" x14ac:dyDescent="0.25">
      <c r="A595" s="375">
        <v>42227</v>
      </c>
      <c r="B595" s="367" t="s">
        <v>1995</v>
      </c>
      <c r="C595" s="367" t="s">
        <v>339</v>
      </c>
      <c r="D595" s="346">
        <v>593</v>
      </c>
      <c r="E595" s="346" t="s">
        <v>1977</v>
      </c>
      <c r="F595" s="346" t="s">
        <v>1388</v>
      </c>
      <c r="G595" s="346" t="s">
        <v>1991</v>
      </c>
      <c r="H595" s="344"/>
      <c r="I595" s="422"/>
      <c r="J595" s="423">
        <v>230000</v>
      </c>
      <c r="K595" s="422" t="s">
        <v>339</v>
      </c>
      <c r="L595" s="377" t="s">
        <v>2057</v>
      </c>
    </row>
    <row r="596" spans="1:12" ht="33" customHeight="1" x14ac:dyDescent="0.25">
      <c r="A596" s="375">
        <v>42227</v>
      </c>
      <c r="B596" s="367" t="s">
        <v>1995</v>
      </c>
      <c r="C596" s="367" t="s">
        <v>339</v>
      </c>
      <c r="D596" s="346">
        <v>594</v>
      </c>
      <c r="E596" s="346" t="s">
        <v>1977</v>
      </c>
      <c r="F596" s="346" t="s">
        <v>1388</v>
      </c>
      <c r="G596" s="346" t="s">
        <v>1992</v>
      </c>
      <c r="H596" s="344"/>
      <c r="I596" s="422"/>
      <c r="J596" s="423">
        <v>135000</v>
      </c>
      <c r="K596" s="422" t="s">
        <v>339</v>
      </c>
      <c r="L596" s="377" t="s">
        <v>2057</v>
      </c>
    </row>
    <row r="597" spans="1:12" ht="33" customHeight="1" x14ac:dyDescent="0.25">
      <c r="A597" s="375">
        <v>42227</v>
      </c>
      <c r="B597" s="367" t="s">
        <v>1995</v>
      </c>
      <c r="C597" s="367" t="s">
        <v>339</v>
      </c>
      <c r="D597" s="346">
        <v>595</v>
      </c>
      <c r="E597" s="346" t="s">
        <v>1466</v>
      </c>
      <c r="F597" s="346" t="s">
        <v>1388</v>
      </c>
      <c r="G597" s="346" t="s">
        <v>1467</v>
      </c>
      <c r="H597" s="395"/>
      <c r="I597" s="395"/>
      <c r="J597" s="365">
        <v>675000</v>
      </c>
      <c r="K597" s="346" t="s">
        <v>339</v>
      </c>
      <c r="L597" s="377" t="s">
        <v>2057</v>
      </c>
    </row>
    <row r="598" spans="1:12" ht="33" customHeight="1" x14ac:dyDescent="0.25">
      <c r="A598" s="375">
        <v>42227</v>
      </c>
      <c r="B598" s="367" t="s">
        <v>1995</v>
      </c>
      <c r="C598" s="367" t="s">
        <v>339</v>
      </c>
      <c r="D598" s="346">
        <v>596</v>
      </c>
      <c r="E598" s="346" t="s">
        <v>1466</v>
      </c>
      <c r="F598" s="346" t="s">
        <v>1388</v>
      </c>
      <c r="G598" s="346" t="s">
        <v>1468</v>
      </c>
      <c r="H598" s="395"/>
      <c r="I598" s="395"/>
      <c r="J598" s="365">
        <v>1000000</v>
      </c>
      <c r="K598" s="346" t="s">
        <v>339</v>
      </c>
      <c r="L598" s="377" t="s">
        <v>2057</v>
      </c>
    </row>
    <row r="599" spans="1:12" ht="33" customHeight="1" x14ac:dyDescent="0.25">
      <c r="A599" s="375">
        <v>42227</v>
      </c>
      <c r="B599" s="367" t="s">
        <v>1995</v>
      </c>
      <c r="C599" s="367" t="s">
        <v>339</v>
      </c>
      <c r="D599" s="346">
        <v>597</v>
      </c>
      <c r="E599" s="346" t="s">
        <v>1466</v>
      </c>
      <c r="F599" s="346" t="s">
        <v>1388</v>
      </c>
      <c r="G599" s="346" t="s">
        <v>1469</v>
      </c>
      <c r="H599" s="395"/>
      <c r="I599" s="395"/>
      <c r="J599" s="365">
        <v>2625000</v>
      </c>
      <c r="K599" s="346" t="s">
        <v>339</v>
      </c>
      <c r="L599" s="377" t="s">
        <v>2057</v>
      </c>
    </row>
    <row r="600" spans="1:12" ht="33" customHeight="1" x14ac:dyDescent="0.25">
      <c r="A600" s="375">
        <v>42227</v>
      </c>
      <c r="B600" s="367" t="s">
        <v>1995</v>
      </c>
      <c r="C600" s="367" t="s">
        <v>339</v>
      </c>
      <c r="D600" s="346">
        <v>598</v>
      </c>
      <c r="E600" s="346" t="s">
        <v>1466</v>
      </c>
      <c r="F600" s="346" t="s">
        <v>1388</v>
      </c>
      <c r="G600" s="346" t="s">
        <v>1470</v>
      </c>
      <c r="H600" s="395"/>
      <c r="I600" s="395"/>
      <c r="J600" s="365">
        <v>700000</v>
      </c>
      <c r="K600" s="346" t="s">
        <v>339</v>
      </c>
      <c r="L600" s="377" t="s">
        <v>2057</v>
      </c>
    </row>
    <row r="601" spans="1:12" ht="33" customHeight="1" x14ac:dyDescent="0.25">
      <c r="A601" s="375">
        <v>42227</v>
      </c>
      <c r="B601" s="367" t="s">
        <v>1995</v>
      </c>
      <c r="C601" s="367" t="s">
        <v>339</v>
      </c>
      <c r="D601" s="346">
        <v>599</v>
      </c>
      <c r="E601" s="346" t="s">
        <v>1466</v>
      </c>
      <c r="F601" s="346" t="s">
        <v>1388</v>
      </c>
      <c r="G601" s="346" t="s">
        <v>1471</v>
      </c>
      <c r="H601" s="395"/>
      <c r="I601" s="395"/>
      <c r="J601" s="365">
        <v>2025005</v>
      </c>
      <c r="K601" s="346" t="s">
        <v>339</v>
      </c>
      <c r="L601" s="377" t="s">
        <v>2057</v>
      </c>
    </row>
    <row r="602" spans="1:12" ht="33" customHeight="1" x14ac:dyDescent="0.25">
      <c r="A602" s="375">
        <v>42227</v>
      </c>
      <c r="B602" s="367" t="s">
        <v>1995</v>
      </c>
      <c r="C602" s="367" t="s">
        <v>339</v>
      </c>
      <c r="D602" s="346">
        <v>600</v>
      </c>
      <c r="E602" s="346" t="s">
        <v>1466</v>
      </c>
      <c r="F602" s="346" t="s">
        <v>1388</v>
      </c>
      <c r="G602" s="346" t="s">
        <v>1472</v>
      </c>
      <c r="H602" s="395"/>
      <c r="I602" s="395"/>
      <c r="J602" s="365">
        <v>2025009</v>
      </c>
      <c r="K602" s="346" t="s">
        <v>339</v>
      </c>
      <c r="L602" s="377" t="s">
        <v>2057</v>
      </c>
    </row>
    <row r="603" spans="1:12" ht="33" customHeight="1" x14ac:dyDescent="0.25">
      <c r="A603" s="375">
        <v>42227</v>
      </c>
      <c r="B603" s="367" t="s">
        <v>1995</v>
      </c>
      <c r="C603" s="367" t="s">
        <v>339</v>
      </c>
      <c r="D603" s="346">
        <v>601</v>
      </c>
      <c r="E603" s="346" t="s">
        <v>1473</v>
      </c>
      <c r="F603" s="346" t="s">
        <v>1388</v>
      </c>
      <c r="G603" s="346" t="s">
        <v>1405</v>
      </c>
      <c r="H603" s="395"/>
      <c r="I603" s="395"/>
      <c r="J603" s="399">
        <v>200000</v>
      </c>
      <c r="K603" s="346" t="s">
        <v>339</v>
      </c>
      <c r="L603" s="377" t="s">
        <v>2057</v>
      </c>
    </row>
    <row r="604" spans="1:12" ht="33" customHeight="1" x14ac:dyDescent="0.25">
      <c r="A604" s="375">
        <v>42227</v>
      </c>
      <c r="B604" s="367" t="s">
        <v>1995</v>
      </c>
      <c r="C604" s="367" t="s">
        <v>339</v>
      </c>
      <c r="D604" s="346">
        <v>602</v>
      </c>
      <c r="E604" s="346" t="s">
        <v>1473</v>
      </c>
      <c r="F604" s="346" t="s">
        <v>1388</v>
      </c>
      <c r="G604" s="346" t="s">
        <v>1474</v>
      </c>
      <c r="H604" s="395"/>
      <c r="I604" s="395"/>
      <c r="J604" s="399">
        <v>300000</v>
      </c>
      <c r="K604" s="346" t="s">
        <v>339</v>
      </c>
      <c r="L604" s="377" t="s">
        <v>2057</v>
      </c>
    </row>
    <row r="605" spans="1:12" ht="33" customHeight="1" x14ac:dyDescent="0.25">
      <c r="A605" s="375">
        <v>42227</v>
      </c>
      <c r="B605" s="367" t="s">
        <v>1995</v>
      </c>
      <c r="C605" s="367" t="s">
        <v>339</v>
      </c>
      <c r="D605" s="346">
        <v>603</v>
      </c>
      <c r="E605" s="346" t="s">
        <v>1473</v>
      </c>
      <c r="F605" s="346" t="s">
        <v>1388</v>
      </c>
      <c r="G605" s="346" t="s">
        <v>1475</v>
      </c>
      <c r="H605" s="395"/>
      <c r="I605" s="395"/>
      <c r="J605" s="399">
        <v>600000</v>
      </c>
      <c r="K605" s="346" t="s">
        <v>339</v>
      </c>
      <c r="L605" s="377" t="s">
        <v>2057</v>
      </c>
    </row>
    <row r="606" spans="1:12" ht="33" customHeight="1" x14ac:dyDescent="0.25">
      <c r="A606" s="375">
        <v>42227</v>
      </c>
      <c r="B606" s="367" t="s">
        <v>1995</v>
      </c>
      <c r="C606" s="367" t="s">
        <v>339</v>
      </c>
      <c r="D606" s="346">
        <v>604</v>
      </c>
      <c r="E606" s="346" t="s">
        <v>1473</v>
      </c>
      <c r="F606" s="346" t="s">
        <v>1388</v>
      </c>
      <c r="G606" s="346" t="s">
        <v>1476</v>
      </c>
      <c r="H606" s="395"/>
      <c r="I606" s="395"/>
      <c r="J606" s="399">
        <v>400000</v>
      </c>
      <c r="K606" s="346" t="s">
        <v>339</v>
      </c>
      <c r="L606" s="377" t="s">
        <v>2057</v>
      </c>
    </row>
    <row r="607" spans="1:12" ht="33" customHeight="1" x14ac:dyDescent="0.25">
      <c r="A607" s="375">
        <v>42227</v>
      </c>
      <c r="B607" s="367" t="s">
        <v>1995</v>
      </c>
      <c r="C607" s="367" t="s">
        <v>339</v>
      </c>
      <c r="D607" s="346">
        <v>605</v>
      </c>
      <c r="E607" s="346" t="s">
        <v>1473</v>
      </c>
      <c r="F607" s="346" t="s">
        <v>1388</v>
      </c>
      <c r="G607" s="346" t="s">
        <v>1477</v>
      </c>
      <c r="H607" s="395"/>
      <c r="I607" s="395"/>
      <c r="J607" s="399">
        <v>200000</v>
      </c>
      <c r="K607" s="346" t="s">
        <v>339</v>
      </c>
      <c r="L607" s="377" t="s">
        <v>2057</v>
      </c>
    </row>
    <row r="608" spans="1:12" ht="33" customHeight="1" x14ac:dyDescent="0.25">
      <c r="A608" s="375">
        <v>42227</v>
      </c>
      <c r="B608" s="367" t="s">
        <v>1995</v>
      </c>
      <c r="C608" s="367" t="s">
        <v>339</v>
      </c>
      <c r="D608" s="346">
        <v>606</v>
      </c>
      <c r="E608" s="346" t="s">
        <v>1473</v>
      </c>
      <c r="F608" s="346" t="s">
        <v>1388</v>
      </c>
      <c r="G608" s="346" t="s">
        <v>1478</v>
      </c>
      <c r="H608" s="395"/>
      <c r="I608" s="395"/>
      <c r="J608" s="399">
        <v>10000000</v>
      </c>
      <c r="K608" s="346" t="s">
        <v>339</v>
      </c>
      <c r="L608" s="377" t="s">
        <v>2057</v>
      </c>
    </row>
    <row r="609" spans="1:12" ht="33" customHeight="1" x14ac:dyDescent="0.25">
      <c r="A609" s="375">
        <v>42227</v>
      </c>
      <c r="B609" s="367" t="s">
        <v>1995</v>
      </c>
      <c r="C609" s="367" t="s">
        <v>339</v>
      </c>
      <c r="D609" s="346">
        <v>607</v>
      </c>
      <c r="E609" s="246" t="s">
        <v>1479</v>
      </c>
      <c r="F609" s="246" t="s">
        <v>1322</v>
      </c>
      <c r="G609" s="246" t="s">
        <v>1480</v>
      </c>
      <c r="H609" s="395"/>
      <c r="I609" s="395"/>
      <c r="J609" s="376">
        <v>1000000</v>
      </c>
      <c r="K609" s="346" t="s">
        <v>339</v>
      </c>
      <c r="L609" s="377" t="s">
        <v>2057</v>
      </c>
    </row>
    <row r="610" spans="1:12" ht="33" customHeight="1" x14ac:dyDescent="0.25">
      <c r="A610" s="375">
        <v>42227</v>
      </c>
      <c r="B610" s="367" t="s">
        <v>1995</v>
      </c>
      <c r="C610" s="367" t="s">
        <v>339</v>
      </c>
      <c r="D610" s="346">
        <v>608</v>
      </c>
      <c r="E610" s="246" t="s">
        <v>1479</v>
      </c>
      <c r="F610" s="346" t="s">
        <v>1388</v>
      </c>
      <c r="G610" s="346" t="s">
        <v>1481</v>
      </c>
      <c r="H610" s="395"/>
      <c r="I610" s="395"/>
      <c r="J610" s="399">
        <v>50000</v>
      </c>
      <c r="K610" s="346" t="s">
        <v>339</v>
      </c>
      <c r="L610" s="377" t="s">
        <v>2057</v>
      </c>
    </row>
    <row r="611" spans="1:12" ht="33" customHeight="1" x14ac:dyDescent="0.25">
      <c r="A611" s="375">
        <v>42227</v>
      </c>
      <c r="B611" s="367" t="s">
        <v>1995</v>
      </c>
      <c r="C611" s="367" t="s">
        <v>339</v>
      </c>
      <c r="D611" s="346">
        <v>609</v>
      </c>
      <c r="E611" s="246" t="s">
        <v>1479</v>
      </c>
      <c r="F611" s="346" t="s">
        <v>1388</v>
      </c>
      <c r="G611" s="346" t="s">
        <v>1482</v>
      </c>
      <c r="H611" s="395"/>
      <c r="I611" s="395"/>
      <c r="J611" s="399">
        <v>1000000</v>
      </c>
      <c r="K611" s="346" t="s">
        <v>339</v>
      </c>
      <c r="L611" s="377" t="s">
        <v>2057</v>
      </c>
    </row>
    <row r="612" spans="1:12" ht="33" customHeight="1" x14ac:dyDescent="0.25">
      <c r="A612" s="375">
        <v>42227</v>
      </c>
      <c r="B612" s="367" t="s">
        <v>1995</v>
      </c>
      <c r="C612" s="367" t="s">
        <v>339</v>
      </c>
      <c r="D612" s="346">
        <v>610</v>
      </c>
      <c r="E612" s="346" t="s">
        <v>1483</v>
      </c>
      <c r="F612" s="385" t="s">
        <v>1388</v>
      </c>
      <c r="G612" s="346" t="s">
        <v>1484</v>
      </c>
      <c r="H612" s="395"/>
      <c r="I612" s="395"/>
      <c r="J612" s="376" t="s">
        <v>76</v>
      </c>
      <c r="K612" s="346" t="s">
        <v>339</v>
      </c>
      <c r="L612" s="377" t="s">
        <v>2057</v>
      </c>
    </row>
    <row r="613" spans="1:12" ht="33" customHeight="1" x14ac:dyDescent="0.25">
      <c r="A613" s="375">
        <v>42227</v>
      </c>
      <c r="B613" s="367" t="s">
        <v>1995</v>
      </c>
      <c r="C613" s="367" t="s">
        <v>339</v>
      </c>
      <c r="D613" s="346">
        <v>611</v>
      </c>
      <c r="E613" s="346" t="s">
        <v>1483</v>
      </c>
      <c r="F613" s="346" t="s">
        <v>1388</v>
      </c>
      <c r="G613" s="346" t="s">
        <v>1485</v>
      </c>
      <c r="H613" s="395"/>
      <c r="I613" s="395"/>
      <c r="J613" s="384">
        <v>46342310</v>
      </c>
      <c r="K613" s="346" t="s">
        <v>339</v>
      </c>
      <c r="L613" s="377" t="s">
        <v>2057</v>
      </c>
    </row>
    <row r="614" spans="1:12" ht="33" customHeight="1" x14ac:dyDescent="0.25">
      <c r="A614" s="375">
        <v>42227</v>
      </c>
      <c r="B614" s="367" t="s">
        <v>1995</v>
      </c>
      <c r="C614" s="367" t="s">
        <v>339</v>
      </c>
      <c r="D614" s="346">
        <v>612</v>
      </c>
      <c r="E614" s="346" t="s">
        <v>1483</v>
      </c>
      <c r="F614" s="346" t="s">
        <v>1388</v>
      </c>
      <c r="G614" s="346" t="s">
        <v>1486</v>
      </c>
      <c r="H614" s="395"/>
      <c r="I614" s="395"/>
      <c r="J614" s="399">
        <f>200960846</f>
        <v>200960846</v>
      </c>
      <c r="K614" s="346" t="s">
        <v>339</v>
      </c>
      <c r="L614" s="377" t="s">
        <v>2057</v>
      </c>
    </row>
    <row r="615" spans="1:12" ht="33" customHeight="1" x14ac:dyDescent="0.25">
      <c r="A615" s="375">
        <v>42227</v>
      </c>
      <c r="B615" s="367" t="s">
        <v>1995</v>
      </c>
      <c r="C615" s="367" t="s">
        <v>339</v>
      </c>
      <c r="D615" s="346">
        <v>613</v>
      </c>
      <c r="E615" s="346" t="s">
        <v>1487</v>
      </c>
      <c r="F615" s="346" t="s">
        <v>1388</v>
      </c>
      <c r="G615" s="346" t="s">
        <v>1488</v>
      </c>
      <c r="H615" s="395"/>
      <c r="I615" s="395"/>
      <c r="J615" s="399">
        <v>170000</v>
      </c>
      <c r="K615" s="346" t="s">
        <v>339</v>
      </c>
      <c r="L615" s="377" t="s">
        <v>2057</v>
      </c>
    </row>
    <row r="616" spans="1:12" ht="33" customHeight="1" x14ac:dyDescent="0.25">
      <c r="A616" s="375">
        <v>42227</v>
      </c>
      <c r="B616" s="367" t="s">
        <v>1995</v>
      </c>
      <c r="C616" s="367" t="s">
        <v>339</v>
      </c>
      <c r="D616" s="346">
        <v>614</v>
      </c>
      <c r="E616" s="246" t="s">
        <v>1487</v>
      </c>
      <c r="F616" s="385" t="s">
        <v>1388</v>
      </c>
      <c r="G616" s="346" t="s">
        <v>1489</v>
      </c>
      <c r="H616" s="395"/>
      <c r="I616" s="395"/>
      <c r="J616" s="376" t="s">
        <v>76</v>
      </c>
      <c r="K616" s="346" t="s">
        <v>339</v>
      </c>
      <c r="L616" s="377" t="s">
        <v>2057</v>
      </c>
    </row>
    <row r="617" spans="1:12" ht="33" customHeight="1" x14ac:dyDescent="0.25">
      <c r="A617" s="375">
        <v>42227</v>
      </c>
      <c r="B617" s="367" t="s">
        <v>1995</v>
      </c>
      <c r="C617" s="367" t="s">
        <v>339</v>
      </c>
      <c r="D617" s="346">
        <v>615</v>
      </c>
      <c r="E617" s="346" t="s">
        <v>1490</v>
      </c>
      <c r="F617" s="346" t="s">
        <v>1388</v>
      </c>
      <c r="G617" s="346" t="s">
        <v>1491</v>
      </c>
      <c r="H617" s="395"/>
      <c r="I617" s="395"/>
      <c r="J617" s="365">
        <v>12000000</v>
      </c>
      <c r="K617" s="346" t="s">
        <v>339</v>
      </c>
      <c r="L617" s="377" t="s">
        <v>2057</v>
      </c>
    </row>
    <row r="618" spans="1:12" ht="33" customHeight="1" x14ac:dyDescent="0.25">
      <c r="A618" s="375">
        <v>42227</v>
      </c>
      <c r="B618" s="367" t="s">
        <v>1995</v>
      </c>
      <c r="C618" s="367" t="s">
        <v>339</v>
      </c>
      <c r="D618" s="346">
        <v>616</v>
      </c>
      <c r="E618" s="346" t="s">
        <v>1490</v>
      </c>
      <c r="F618" s="346" t="s">
        <v>1388</v>
      </c>
      <c r="G618" s="346" t="s">
        <v>1492</v>
      </c>
      <c r="H618" s="395"/>
      <c r="I618" s="395"/>
      <c r="J618" s="365">
        <v>2500000</v>
      </c>
      <c r="K618" s="346" t="s">
        <v>339</v>
      </c>
      <c r="L618" s="377" t="s">
        <v>2057</v>
      </c>
    </row>
    <row r="619" spans="1:12" ht="33" customHeight="1" x14ac:dyDescent="0.25">
      <c r="A619" s="375">
        <v>42227</v>
      </c>
      <c r="B619" s="367" t="s">
        <v>1995</v>
      </c>
      <c r="C619" s="367" t="s">
        <v>339</v>
      </c>
      <c r="D619" s="346">
        <v>617</v>
      </c>
      <c r="E619" s="346" t="s">
        <v>1490</v>
      </c>
      <c r="F619" s="346" t="s">
        <v>1388</v>
      </c>
      <c r="G619" s="346" t="s">
        <v>178</v>
      </c>
      <c r="H619" s="395"/>
      <c r="I619" s="395"/>
      <c r="J619" s="365">
        <v>7500000</v>
      </c>
      <c r="K619" s="346" t="s">
        <v>339</v>
      </c>
      <c r="L619" s="377" t="s">
        <v>2057</v>
      </c>
    </row>
    <row r="620" spans="1:12" ht="33" customHeight="1" x14ac:dyDescent="0.25">
      <c r="A620" s="375">
        <v>42227</v>
      </c>
      <c r="B620" s="367" t="s">
        <v>1995</v>
      </c>
      <c r="C620" s="367" t="s">
        <v>339</v>
      </c>
      <c r="D620" s="346">
        <v>618</v>
      </c>
      <c r="E620" s="346" t="s">
        <v>1490</v>
      </c>
      <c r="F620" s="346" t="s">
        <v>1388</v>
      </c>
      <c r="G620" s="346" t="s">
        <v>1493</v>
      </c>
      <c r="H620" s="395"/>
      <c r="I620" s="395"/>
      <c r="J620" s="365">
        <v>10000000</v>
      </c>
      <c r="K620" s="346" t="s">
        <v>339</v>
      </c>
      <c r="L620" s="377" t="s">
        <v>2057</v>
      </c>
    </row>
    <row r="621" spans="1:12" ht="33" customHeight="1" x14ac:dyDescent="0.25">
      <c r="A621" s="375">
        <v>42227</v>
      </c>
      <c r="B621" s="367" t="s">
        <v>1995</v>
      </c>
      <c r="C621" s="367" t="s">
        <v>339</v>
      </c>
      <c r="D621" s="346">
        <v>619</v>
      </c>
      <c r="E621" s="346" t="s">
        <v>1490</v>
      </c>
      <c r="F621" s="346" t="s">
        <v>1388</v>
      </c>
      <c r="G621" s="346" t="s">
        <v>1491</v>
      </c>
      <c r="H621" s="395"/>
      <c r="I621" s="395"/>
      <c r="J621" s="365">
        <v>10000000</v>
      </c>
      <c r="K621" s="346" t="s">
        <v>339</v>
      </c>
      <c r="L621" s="377" t="s">
        <v>2057</v>
      </c>
    </row>
    <row r="622" spans="1:12" ht="33" customHeight="1" x14ac:dyDescent="0.25">
      <c r="A622" s="375">
        <v>42227</v>
      </c>
      <c r="B622" s="367" t="s">
        <v>1995</v>
      </c>
      <c r="C622" s="367" t="s">
        <v>339</v>
      </c>
      <c r="D622" s="346">
        <v>620</v>
      </c>
      <c r="E622" s="346" t="s">
        <v>1490</v>
      </c>
      <c r="F622" s="346" t="s">
        <v>1388</v>
      </c>
      <c r="G622" s="346" t="s">
        <v>1494</v>
      </c>
      <c r="H622" s="395"/>
      <c r="I622" s="395"/>
      <c r="J622" s="365">
        <v>3800000</v>
      </c>
      <c r="K622" s="346" t="s">
        <v>339</v>
      </c>
      <c r="L622" s="377" t="s">
        <v>2057</v>
      </c>
    </row>
    <row r="623" spans="1:12" ht="33" customHeight="1" x14ac:dyDescent="0.25">
      <c r="A623" s="375">
        <v>42227</v>
      </c>
      <c r="B623" s="367" t="s">
        <v>1995</v>
      </c>
      <c r="C623" s="367" t="s">
        <v>339</v>
      </c>
      <c r="D623" s="346">
        <v>621</v>
      </c>
      <c r="E623" s="346" t="s">
        <v>1490</v>
      </c>
      <c r="F623" s="346" t="s">
        <v>1388</v>
      </c>
      <c r="G623" s="346" t="s">
        <v>178</v>
      </c>
      <c r="H623" s="395"/>
      <c r="I623" s="395"/>
      <c r="J623" s="365">
        <v>1140000</v>
      </c>
      <c r="K623" s="346" t="s">
        <v>339</v>
      </c>
      <c r="L623" s="377" t="s">
        <v>2057</v>
      </c>
    </row>
    <row r="624" spans="1:12" ht="33" customHeight="1" x14ac:dyDescent="0.25">
      <c r="A624" s="375">
        <v>42227</v>
      </c>
      <c r="B624" s="367" t="s">
        <v>1995</v>
      </c>
      <c r="C624" s="367" t="s">
        <v>339</v>
      </c>
      <c r="D624" s="346">
        <v>622</v>
      </c>
      <c r="E624" s="346" t="s">
        <v>1490</v>
      </c>
      <c r="F624" s="346" t="s">
        <v>1388</v>
      </c>
      <c r="G624" s="346" t="s">
        <v>1495</v>
      </c>
      <c r="H624" s="395"/>
      <c r="I624" s="395"/>
      <c r="J624" s="365">
        <v>30000000</v>
      </c>
      <c r="K624" s="346" t="s">
        <v>339</v>
      </c>
      <c r="L624" s="377" t="s">
        <v>2057</v>
      </c>
    </row>
    <row r="625" spans="1:12" ht="33" customHeight="1" x14ac:dyDescent="0.25">
      <c r="A625" s="375">
        <v>42227</v>
      </c>
      <c r="B625" s="367" t="s">
        <v>1995</v>
      </c>
      <c r="C625" s="367" t="s">
        <v>339</v>
      </c>
      <c r="D625" s="346">
        <v>623</v>
      </c>
      <c r="E625" s="346" t="s">
        <v>1490</v>
      </c>
      <c r="F625" s="346" t="s">
        <v>1388</v>
      </c>
      <c r="G625" s="346" t="s">
        <v>1496</v>
      </c>
      <c r="H625" s="395"/>
      <c r="I625" s="395"/>
      <c r="J625" s="365">
        <v>50000000</v>
      </c>
      <c r="K625" s="346" t="s">
        <v>339</v>
      </c>
      <c r="L625" s="377" t="s">
        <v>2057</v>
      </c>
    </row>
    <row r="626" spans="1:12" ht="33" customHeight="1" x14ac:dyDescent="0.25">
      <c r="A626" s="375">
        <v>42227</v>
      </c>
      <c r="B626" s="367" t="s">
        <v>1995</v>
      </c>
      <c r="C626" s="367" t="s">
        <v>339</v>
      </c>
      <c r="D626" s="346">
        <v>624</v>
      </c>
      <c r="E626" s="346" t="s">
        <v>1490</v>
      </c>
      <c r="F626" s="346" t="s">
        <v>1388</v>
      </c>
      <c r="G626" s="346" t="s">
        <v>1497</v>
      </c>
      <c r="H626" s="395"/>
      <c r="I626" s="395"/>
      <c r="J626" s="365">
        <v>600000</v>
      </c>
      <c r="K626" s="346" t="s">
        <v>339</v>
      </c>
      <c r="L626" s="377" t="s">
        <v>2057</v>
      </c>
    </row>
    <row r="627" spans="1:12" ht="33" customHeight="1" x14ac:dyDescent="0.25">
      <c r="A627" s="375">
        <v>42227</v>
      </c>
      <c r="B627" s="367" t="s">
        <v>1995</v>
      </c>
      <c r="C627" s="367" t="s">
        <v>339</v>
      </c>
      <c r="D627" s="346">
        <v>625</v>
      </c>
      <c r="E627" s="346" t="s">
        <v>1490</v>
      </c>
      <c r="F627" s="346" t="s">
        <v>1388</v>
      </c>
      <c r="G627" s="346" t="s">
        <v>1498</v>
      </c>
      <c r="H627" s="395"/>
      <c r="I627" s="395"/>
      <c r="J627" s="365">
        <v>1300000</v>
      </c>
      <c r="K627" s="346" t="s">
        <v>339</v>
      </c>
      <c r="L627" s="377" t="s">
        <v>2057</v>
      </c>
    </row>
    <row r="628" spans="1:12" ht="33" customHeight="1" x14ac:dyDescent="0.25">
      <c r="A628" s="375">
        <v>42227</v>
      </c>
      <c r="B628" s="367" t="s">
        <v>1995</v>
      </c>
      <c r="C628" s="367" t="s">
        <v>339</v>
      </c>
      <c r="D628" s="346">
        <v>626</v>
      </c>
      <c r="E628" s="346" t="s">
        <v>1490</v>
      </c>
      <c r="F628" s="346" t="s">
        <v>1388</v>
      </c>
      <c r="G628" s="346" t="s">
        <v>1499</v>
      </c>
      <c r="H628" s="395"/>
      <c r="I628" s="395"/>
      <c r="J628" s="365">
        <v>10000000</v>
      </c>
      <c r="K628" s="346" t="s">
        <v>339</v>
      </c>
      <c r="L628" s="377" t="s">
        <v>2057</v>
      </c>
    </row>
    <row r="629" spans="1:12" ht="33" customHeight="1" x14ac:dyDescent="0.25">
      <c r="A629" s="375">
        <v>42227</v>
      </c>
      <c r="B629" s="344" t="s">
        <v>1997</v>
      </c>
      <c r="C629" s="367" t="s">
        <v>339</v>
      </c>
      <c r="D629" s="346">
        <v>627</v>
      </c>
      <c r="E629" s="246" t="s">
        <v>1490</v>
      </c>
      <c r="F629" s="346" t="s">
        <v>20</v>
      </c>
      <c r="G629" s="246" t="s">
        <v>1500</v>
      </c>
      <c r="H629" s="395"/>
      <c r="I629" s="395"/>
      <c r="J629" s="376">
        <v>60000000</v>
      </c>
      <c r="K629" s="346" t="s">
        <v>339</v>
      </c>
      <c r="L629" s="377" t="s">
        <v>2060</v>
      </c>
    </row>
    <row r="630" spans="1:12" ht="33" customHeight="1" x14ac:dyDescent="0.25">
      <c r="A630" s="375">
        <v>42227</v>
      </c>
      <c r="B630" s="344" t="s">
        <v>1997</v>
      </c>
      <c r="C630" s="367" t="s">
        <v>339</v>
      </c>
      <c r="D630" s="346">
        <v>628</v>
      </c>
      <c r="E630" s="346" t="s">
        <v>1490</v>
      </c>
      <c r="F630" s="346" t="s">
        <v>20</v>
      </c>
      <c r="G630" s="346" t="s">
        <v>1501</v>
      </c>
      <c r="H630" s="395"/>
      <c r="I630" s="395"/>
      <c r="J630" s="399">
        <v>8800000</v>
      </c>
      <c r="K630" s="346" t="s">
        <v>339</v>
      </c>
      <c r="L630" s="377" t="s">
        <v>2060</v>
      </c>
    </row>
    <row r="631" spans="1:12" ht="33" customHeight="1" x14ac:dyDescent="0.25">
      <c r="A631" s="375">
        <v>42227</v>
      </c>
      <c r="B631" s="344" t="s">
        <v>1997</v>
      </c>
      <c r="C631" s="367" t="s">
        <v>339</v>
      </c>
      <c r="D631" s="346">
        <v>629</v>
      </c>
      <c r="E631" s="346" t="s">
        <v>1490</v>
      </c>
      <c r="F631" s="346" t="s">
        <v>20</v>
      </c>
      <c r="G631" s="346" t="s">
        <v>1502</v>
      </c>
      <c r="H631" s="395"/>
      <c r="I631" s="395"/>
      <c r="J631" s="399">
        <v>5362500</v>
      </c>
      <c r="K631" s="346" t="s">
        <v>339</v>
      </c>
      <c r="L631" s="377" t="s">
        <v>2060</v>
      </c>
    </row>
    <row r="632" spans="1:12" ht="33" customHeight="1" x14ac:dyDescent="0.25">
      <c r="A632" s="375">
        <v>42227</v>
      </c>
      <c r="B632" s="344" t="s">
        <v>1997</v>
      </c>
      <c r="C632" s="367" t="s">
        <v>339</v>
      </c>
      <c r="D632" s="346">
        <v>630</v>
      </c>
      <c r="E632" s="346" t="s">
        <v>1490</v>
      </c>
      <c r="F632" s="346" t="s">
        <v>20</v>
      </c>
      <c r="G632" s="346" t="s">
        <v>1503</v>
      </c>
      <c r="H632" s="395"/>
      <c r="I632" s="395"/>
      <c r="J632" s="399">
        <v>8500000</v>
      </c>
      <c r="K632" s="346" t="s">
        <v>339</v>
      </c>
      <c r="L632" s="377" t="s">
        <v>2060</v>
      </c>
    </row>
    <row r="633" spans="1:12" ht="33" customHeight="1" x14ac:dyDescent="0.25">
      <c r="A633" s="375">
        <v>42227</v>
      </c>
      <c r="B633" s="344" t="s">
        <v>1997</v>
      </c>
      <c r="C633" s="367" t="s">
        <v>339</v>
      </c>
      <c r="D633" s="346">
        <v>631</v>
      </c>
      <c r="E633" s="346" t="s">
        <v>1490</v>
      </c>
      <c r="F633" s="346" t="s">
        <v>20</v>
      </c>
      <c r="G633" s="346" t="s">
        <v>1438</v>
      </c>
      <c r="H633" s="395"/>
      <c r="I633" s="395"/>
      <c r="J633" s="399">
        <v>20825000</v>
      </c>
      <c r="K633" s="346" t="s">
        <v>339</v>
      </c>
      <c r="L633" s="377" t="s">
        <v>2060</v>
      </c>
    </row>
    <row r="634" spans="1:12" ht="33" customHeight="1" x14ac:dyDescent="0.25">
      <c r="A634" s="375">
        <v>42227</v>
      </c>
      <c r="B634" s="344" t="s">
        <v>1997</v>
      </c>
      <c r="C634" s="367" t="s">
        <v>339</v>
      </c>
      <c r="D634" s="346">
        <v>632</v>
      </c>
      <c r="E634" s="346" t="s">
        <v>1490</v>
      </c>
      <c r="F634" s="346" t="s">
        <v>20</v>
      </c>
      <c r="G634" s="346" t="s">
        <v>1504</v>
      </c>
      <c r="H634" s="395"/>
      <c r="I634" s="395"/>
      <c r="J634" s="399">
        <v>9500000</v>
      </c>
      <c r="K634" s="346" t="s">
        <v>339</v>
      </c>
      <c r="L634" s="377" t="s">
        <v>2060</v>
      </c>
    </row>
    <row r="635" spans="1:12" ht="33" customHeight="1" x14ac:dyDescent="0.25">
      <c r="A635" s="375">
        <v>42227</v>
      </c>
      <c r="B635" s="344" t="s">
        <v>1997</v>
      </c>
      <c r="C635" s="367" t="s">
        <v>339</v>
      </c>
      <c r="D635" s="346">
        <v>633</v>
      </c>
      <c r="E635" s="346" t="s">
        <v>1490</v>
      </c>
      <c r="F635" s="346" t="s">
        <v>20</v>
      </c>
      <c r="G635" s="346" t="s">
        <v>1505</v>
      </c>
      <c r="H635" s="395"/>
      <c r="I635" s="395"/>
      <c r="J635" s="399">
        <v>9500000</v>
      </c>
      <c r="K635" s="346" t="s">
        <v>339</v>
      </c>
      <c r="L635" s="377" t="s">
        <v>2060</v>
      </c>
    </row>
    <row r="636" spans="1:12" ht="33" customHeight="1" x14ac:dyDescent="0.25">
      <c r="A636" s="375">
        <v>42227</v>
      </c>
      <c r="B636" s="344" t="s">
        <v>1997</v>
      </c>
      <c r="C636" s="367" t="s">
        <v>339</v>
      </c>
      <c r="D636" s="346">
        <v>634</v>
      </c>
      <c r="E636" s="346" t="s">
        <v>1490</v>
      </c>
      <c r="F636" s="346" t="s">
        <v>20</v>
      </c>
      <c r="G636" s="346" t="s">
        <v>1506</v>
      </c>
      <c r="H636" s="395"/>
      <c r="I636" s="395"/>
      <c r="J636" s="399">
        <v>840000</v>
      </c>
      <c r="K636" s="346" t="s">
        <v>339</v>
      </c>
      <c r="L636" s="377" t="s">
        <v>2060</v>
      </c>
    </row>
    <row r="637" spans="1:12" ht="33" customHeight="1" x14ac:dyDescent="0.25">
      <c r="A637" s="375">
        <v>42227</v>
      </c>
      <c r="B637" s="344" t="s">
        <v>1997</v>
      </c>
      <c r="C637" s="367" t="s">
        <v>339</v>
      </c>
      <c r="D637" s="346">
        <v>635</v>
      </c>
      <c r="E637" s="346" t="s">
        <v>1490</v>
      </c>
      <c r="F637" s="346" t="s">
        <v>20</v>
      </c>
      <c r="G637" s="346" t="s">
        <v>1507</v>
      </c>
      <c r="H637" s="395"/>
      <c r="I637" s="395"/>
      <c r="J637" s="399">
        <v>400000</v>
      </c>
      <c r="K637" s="346" t="s">
        <v>339</v>
      </c>
      <c r="L637" s="377" t="s">
        <v>2060</v>
      </c>
    </row>
    <row r="638" spans="1:12" ht="33" customHeight="1" x14ac:dyDescent="0.25">
      <c r="A638" s="375">
        <v>42227</v>
      </c>
      <c r="B638" s="344" t="s">
        <v>1997</v>
      </c>
      <c r="C638" s="367" t="s">
        <v>339</v>
      </c>
      <c r="D638" s="346">
        <v>636</v>
      </c>
      <c r="E638" s="346" t="s">
        <v>1490</v>
      </c>
      <c r="F638" s="346" t="s">
        <v>20</v>
      </c>
      <c r="G638" s="346" t="s">
        <v>1508</v>
      </c>
      <c r="H638" s="395"/>
      <c r="I638" s="395"/>
      <c r="J638" s="399">
        <v>700000</v>
      </c>
      <c r="K638" s="346" t="s">
        <v>339</v>
      </c>
      <c r="L638" s="377" t="s">
        <v>2060</v>
      </c>
    </row>
    <row r="639" spans="1:12" ht="33" customHeight="1" x14ac:dyDescent="0.25">
      <c r="A639" s="375">
        <v>42227</v>
      </c>
      <c r="B639" s="344" t="s">
        <v>1997</v>
      </c>
      <c r="C639" s="367" t="s">
        <v>339</v>
      </c>
      <c r="D639" s="346">
        <v>637</v>
      </c>
      <c r="E639" s="346" t="s">
        <v>1490</v>
      </c>
      <c r="F639" s="346" t="s">
        <v>20</v>
      </c>
      <c r="G639" s="346" t="s">
        <v>1509</v>
      </c>
      <c r="H639" s="395"/>
      <c r="I639" s="395"/>
      <c r="J639" s="399">
        <v>900000</v>
      </c>
      <c r="K639" s="346" t="s">
        <v>339</v>
      </c>
      <c r="L639" s="377" t="s">
        <v>2060</v>
      </c>
    </row>
    <row r="640" spans="1:12" ht="33" customHeight="1" x14ac:dyDescent="0.25">
      <c r="A640" s="375">
        <v>42227</v>
      </c>
      <c r="B640" s="344" t="s">
        <v>1997</v>
      </c>
      <c r="C640" s="367" t="s">
        <v>339</v>
      </c>
      <c r="D640" s="346">
        <v>638</v>
      </c>
      <c r="E640" s="346" t="s">
        <v>1490</v>
      </c>
      <c r="F640" s="346" t="s">
        <v>20</v>
      </c>
      <c r="G640" s="346" t="s">
        <v>1510</v>
      </c>
      <c r="H640" s="395"/>
      <c r="I640" s="395"/>
      <c r="J640" s="399">
        <v>3625000</v>
      </c>
      <c r="K640" s="346" t="s">
        <v>339</v>
      </c>
      <c r="L640" s="377" t="s">
        <v>2060</v>
      </c>
    </row>
    <row r="641" spans="1:12" ht="33" customHeight="1" x14ac:dyDescent="0.25">
      <c r="A641" s="375">
        <v>42227</v>
      </c>
      <c r="B641" s="344" t="s">
        <v>1997</v>
      </c>
      <c r="C641" s="367" t="s">
        <v>339</v>
      </c>
      <c r="D641" s="346">
        <v>639</v>
      </c>
      <c r="E641" s="246" t="s">
        <v>1490</v>
      </c>
      <c r="F641" s="346" t="s">
        <v>20</v>
      </c>
      <c r="G641" s="346" t="s">
        <v>1511</v>
      </c>
      <c r="H641" s="395"/>
      <c r="I641" s="395"/>
      <c r="J641" s="399">
        <v>2375000</v>
      </c>
      <c r="K641" s="346" t="s">
        <v>339</v>
      </c>
      <c r="L641" s="377" t="s">
        <v>2060</v>
      </c>
    </row>
    <row r="642" spans="1:12" ht="33" customHeight="1" x14ac:dyDescent="0.25">
      <c r="A642" s="375">
        <v>42227</v>
      </c>
      <c r="B642" s="367" t="s">
        <v>1995</v>
      </c>
      <c r="C642" s="367" t="s">
        <v>339</v>
      </c>
      <c r="D642" s="346">
        <v>640</v>
      </c>
      <c r="E642" s="246" t="s">
        <v>1490</v>
      </c>
      <c r="F642" s="346" t="s">
        <v>1388</v>
      </c>
      <c r="G642" s="346" t="s">
        <v>1512</v>
      </c>
      <c r="H642" s="395"/>
      <c r="I642" s="395"/>
      <c r="J642" s="399">
        <v>2975000</v>
      </c>
      <c r="K642" s="346" t="s">
        <v>339</v>
      </c>
      <c r="L642" s="377" t="s">
        <v>2057</v>
      </c>
    </row>
    <row r="643" spans="1:12" ht="33" customHeight="1" x14ac:dyDescent="0.25">
      <c r="A643" s="375">
        <v>42227</v>
      </c>
      <c r="B643" s="367" t="s">
        <v>1995</v>
      </c>
      <c r="C643" s="367" t="s">
        <v>339</v>
      </c>
      <c r="D643" s="346">
        <v>641</v>
      </c>
      <c r="E643" s="346" t="s">
        <v>1513</v>
      </c>
      <c r="F643" s="346" t="s">
        <v>1388</v>
      </c>
      <c r="G643" s="346" t="s">
        <v>1514</v>
      </c>
      <c r="H643" s="395"/>
      <c r="I643" s="395"/>
      <c r="J643" s="399">
        <v>3500000</v>
      </c>
      <c r="K643" s="346" t="s">
        <v>339</v>
      </c>
      <c r="L643" s="377" t="s">
        <v>2057</v>
      </c>
    </row>
    <row r="644" spans="1:12" ht="33" customHeight="1" x14ac:dyDescent="0.25">
      <c r="A644" s="375">
        <v>42227</v>
      </c>
      <c r="B644" s="367" t="s">
        <v>1995</v>
      </c>
      <c r="C644" s="367" t="s">
        <v>339</v>
      </c>
      <c r="D644" s="346">
        <v>642</v>
      </c>
      <c r="E644" s="346" t="s">
        <v>1513</v>
      </c>
      <c r="F644" s="346" t="s">
        <v>1388</v>
      </c>
      <c r="G644" s="346" t="s">
        <v>1514</v>
      </c>
      <c r="H644" s="395"/>
      <c r="I644" s="395"/>
      <c r="J644" s="399">
        <v>391000000</v>
      </c>
      <c r="K644" s="346" t="s">
        <v>339</v>
      </c>
      <c r="L644" s="377" t="s">
        <v>2057</v>
      </c>
    </row>
    <row r="645" spans="1:12" ht="33" customHeight="1" x14ac:dyDescent="0.25">
      <c r="A645" s="375">
        <v>42227</v>
      </c>
      <c r="B645" s="344" t="s">
        <v>1997</v>
      </c>
      <c r="C645" s="367" t="s">
        <v>339</v>
      </c>
      <c r="D645" s="346">
        <v>643</v>
      </c>
      <c r="E645" s="346" t="s">
        <v>1513</v>
      </c>
      <c r="F645" s="346" t="s">
        <v>20</v>
      </c>
      <c r="G645" s="346" t="s">
        <v>1515</v>
      </c>
      <c r="H645" s="395"/>
      <c r="I645" s="395"/>
      <c r="J645" s="399">
        <v>25000000</v>
      </c>
      <c r="K645" s="346" t="s">
        <v>339</v>
      </c>
      <c r="L645" s="377" t="s">
        <v>2060</v>
      </c>
    </row>
    <row r="646" spans="1:12" ht="33" customHeight="1" x14ac:dyDescent="0.25">
      <c r="A646" s="375">
        <v>42227</v>
      </c>
      <c r="B646" s="367" t="s">
        <v>1995</v>
      </c>
      <c r="C646" s="367" t="s">
        <v>339</v>
      </c>
      <c r="D646" s="346">
        <v>644</v>
      </c>
      <c r="E646" s="246" t="s">
        <v>1516</v>
      </c>
      <c r="F646" s="346" t="s">
        <v>1388</v>
      </c>
      <c r="G646" s="346" t="s">
        <v>1517</v>
      </c>
      <c r="H646" s="395"/>
      <c r="I646" s="395"/>
      <c r="J646" s="412">
        <v>532500</v>
      </c>
      <c r="K646" s="346" t="s">
        <v>339</v>
      </c>
      <c r="L646" s="377" t="s">
        <v>2057</v>
      </c>
    </row>
    <row r="647" spans="1:12" ht="33" customHeight="1" x14ac:dyDescent="0.25">
      <c r="A647" s="375">
        <v>42227</v>
      </c>
      <c r="B647" s="367" t="s">
        <v>1995</v>
      </c>
      <c r="C647" s="367" t="s">
        <v>339</v>
      </c>
      <c r="D647" s="346">
        <v>645</v>
      </c>
      <c r="E647" s="246" t="s">
        <v>1516</v>
      </c>
      <c r="F647" s="346" t="s">
        <v>1388</v>
      </c>
      <c r="G647" s="346" t="s">
        <v>1518</v>
      </c>
      <c r="H647" s="395"/>
      <c r="I647" s="395"/>
      <c r="J647" s="412">
        <v>89550</v>
      </c>
      <c r="K647" s="346" t="s">
        <v>339</v>
      </c>
      <c r="L647" s="377" t="s">
        <v>2057</v>
      </c>
    </row>
    <row r="648" spans="1:12" ht="33" customHeight="1" x14ac:dyDescent="0.25">
      <c r="A648" s="375">
        <v>42227</v>
      </c>
      <c r="B648" s="367" t="s">
        <v>1995</v>
      </c>
      <c r="C648" s="367" t="s">
        <v>339</v>
      </c>
      <c r="D648" s="346">
        <v>646</v>
      </c>
      <c r="E648" s="246" t="s">
        <v>1516</v>
      </c>
      <c r="F648" s="346" t="s">
        <v>1388</v>
      </c>
      <c r="G648" s="346" t="s">
        <v>1518</v>
      </c>
      <c r="H648" s="395"/>
      <c r="I648" s="395"/>
      <c r="J648" s="412">
        <v>76500</v>
      </c>
      <c r="K648" s="346" t="s">
        <v>339</v>
      </c>
      <c r="L648" s="377" t="s">
        <v>2057</v>
      </c>
    </row>
    <row r="649" spans="1:12" ht="33" customHeight="1" x14ac:dyDescent="0.25">
      <c r="A649" s="375">
        <v>42227</v>
      </c>
      <c r="B649" s="367" t="s">
        <v>1995</v>
      </c>
      <c r="C649" s="367" t="s">
        <v>339</v>
      </c>
      <c r="D649" s="346">
        <v>647</v>
      </c>
      <c r="E649" s="246" t="s">
        <v>1516</v>
      </c>
      <c r="F649" s="346" t="s">
        <v>1388</v>
      </c>
      <c r="G649" s="346" t="s">
        <v>705</v>
      </c>
      <c r="H649" s="395"/>
      <c r="I649" s="395"/>
      <c r="J649" s="412">
        <v>995625</v>
      </c>
      <c r="K649" s="346" t="s">
        <v>339</v>
      </c>
      <c r="L649" s="377" t="s">
        <v>2057</v>
      </c>
    </row>
    <row r="650" spans="1:12" ht="33" customHeight="1" x14ac:dyDescent="0.25">
      <c r="A650" s="375">
        <v>42227</v>
      </c>
      <c r="B650" s="367" t="s">
        <v>1995</v>
      </c>
      <c r="C650" s="367" t="s">
        <v>339</v>
      </c>
      <c r="D650" s="346">
        <v>648</v>
      </c>
      <c r="E650" s="246" t="s">
        <v>1516</v>
      </c>
      <c r="F650" s="346" t="s">
        <v>1388</v>
      </c>
      <c r="G650" s="346" t="s">
        <v>178</v>
      </c>
      <c r="H650" s="395"/>
      <c r="I650" s="395"/>
      <c r="J650" s="412">
        <v>797500</v>
      </c>
      <c r="K650" s="346" t="s">
        <v>339</v>
      </c>
      <c r="L650" s="377" t="s">
        <v>2057</v>
      </c>
    </row>
    <row r="651" spans="1:12" ht="33" customHeight="1" x14ac:dyDescent="0.25">
      <c r="A651" s="375">
        <v>42227</v>
      </c>
      <c r="B651" s="367" t="s">
        <v>1995</v>
      </c>
      <c r="C651" s="367" t="s">
        <v>339</v>
      </c>
      <c r="D651" s="346">
        <v>649</v>
      </c>
      <c r="E651" s="346" t="s">
        <v>1519</v>
      </c>
      <c r="F651" s="346" t="s">
        <v>1388</v>
      </c>
      <c r="G651" s="346" t="s">
        <v>1520</v>
      </c>
      <c r="H651" s="395"/>
      <c r="I651" s="395"/>
      <c r="J651" s="412">
        <v>1162500</v>
      </c>
      <c r="K651" s="346" t="s">
        <v>339</v>
      </c>
      <c r="L651" s="377" t="s">
        <v>2057</v>
      </c>
    </row>
    <row r="652" spans="1:12" ht="33" customHeight="1" x14ac:dyDescent="0.25">
      <c r="A652" s="375">
        <v>42227</v>
      </c>
      <c r="B652" s="367" t="s">
        <v>1995</v>
      </c>
      <c r="C652" s="367" t="s">
        <v>339</v>
      </c>
      <c r="D652" s="346">
        <v>650</v>
      </c>
      <c r="E652" s="346" t="s">
        <v>1519</v>
      </c>
      <c r="F652" s="346" t="s">
        <v>1388</v>
      </c>
      <c r="G652" s="346" t="s">
        <v>1406</v>
      </c>
      <c r="H652" s="395"/>
      <c r="I652" s="395"/>
      <c r="J652" s="412">
        <v>137500</v>
      </c>
      <c r="K652" s="346" t="s">
        <v>339</v>
      </c>
      <c r="L652" s="377" t="s">
        <v>2057</v>
      </c>
    </row>
    <row r="653" spans="1:12" ht="33" customHeight="1" x14ac:dyDescent="0.25">
      <c r="A653" s="375">
        <v>42227</v>
      </c>
      <c r="B653" s="367" t="s">
        <v>1995</v>
      </c>
      <c r="C653" s="367" t="s">
        <v>339</v>
      </c>
      <c r="D653" s="346">
        <v>651</v>
      </c>
      <c r="E653" s="346" t="s">
        <v>1519</v>
      </c>
      <c r="F653" s="346" t="s">
        <v>1388</v>
      </c>
      <c r="G653" s="346" t="s">
        <v>960</v>
      </c>
      <c r="H653" s="395"/>
      <c r="I653" s="395"/>
      <c r="J653" s="412">
        <v>125000</v>
      </c>
      <c r="K653" s="346" t="s">
        <v>339</v>
      </c>
      <c r="L653" s="377" t="s">
        <v>2057</v>
      </c>
    </row>
    <row r="654" spans="1:12" ht="33" customHeight="1" x14ac:dyDescent="0.25">
      <c r="A654" s="375">
        <v>42227</v>
      </c>
      <c r="B654" s="367" t="s">
        <v>1995</v>
      </c>
      <c r="C654" s="367" t="s">
        <v>339</v>
      </c>
      <c r="D654" s="346">
        <v>652</v>
      </c>
      <c r="E654" s="346" t="s">
        <v>1519</v>
      </c>
      <c r="F654" s="346" t="s">
        <v>1388</v>
      </c>
      <c r="G654" s="346" t="s">
        <v>1521</v>
      </c>
      <c r="H654" s="395"/>
      <c r="I654" s="395"/>
      <c r="J654" s="412">
        <v>239500</v>
      </c>
      <c r="K654" s="346" t="s">
        <v>339</v>
      </c>
      <c r="L654" s="377" t="s">
        <v>2057</v>
      </c>
    </row>
    <row r="655" spans="1:12" ht="33" customHeight="1" x14ac:dyDescent="0.25">
      <c r="A655" s="375">
        <v>42227</v>
      </c>
      <c r="B655" s="367" t="s">
        <v>1995</v>
      </c>
      <c r="C655" s="367" t="s">
        <v>339</v>
      </c>
      <c r="D655" s="346">
        <v>653</v>
      </c>
      <c r="E655" s="346" t="s">
        <v>1519</v>
      </c>
      <c r="F655" s="346" t="s">
        <v>1388</v>
      </c>
      <c r="G655" s="346" t="s">
        <v>1522</v>
      </c>
      <c r="H655" s="395"/>
      <c r="I655" s="395"/>
      <c r="J655" s="412">
        <v>62500</v>
      </c>
      <c r="K655" s="346" t="s">
        <v>339</v>
      </c>
      <c r="L655" s="377" t="s">
        <v>2057</v>
      </c>
    </row>
    <row r="656" spans="1:12" ht="33" customHeight="1" x14ac:dyDescent="0.25">
      <c r="A656" s="375">
        <v>42227</v>
      </c>
      <c r="B656" s="367" t="s">
        <v>1995</v>
      </c>
      <c r="C656" s="367" t="s">
        <v>339</v>
      </c>
      <c r="D656" s="346">
        <v>654</v>
      </c>
      <c r="E656" s="346" t="s">
        <v>1519</v>
      </c>
      <c r="F656" s="346" t="s">
        <v>1388</v>
      </c>
      <c r="G656" s="346" t="s">
        <v>1523</v>
      </c>
      <c r="H656" s="395"/>
      <c r="I656" s="395"/>
      <c r="J656" s="412">
        <v>90000</v>
      </c>
      <c r="K656" s="346" t="s">
        <v>339</v>
      </c>
      <c r="L656" s="377" t="s">
        <v>2057</v>
      </c>
    </row>
    <row r="657" spans="1:12" ht="33" customHeight="1" x14ac:dyDescent="0.25">
      <c r="A657" s="375">
        <v>42227</v>
      </c>
      <c r="B657" s="367" t="s">
        <v>1995</v>
      </c>
      <c r="C657" s="367" t="s">
        <v>339</v>
      </c>
      <c r="D657" s="346">
        <v>655</v>
      </c>
      <c r="E657" s="346" t="s">
        <v>1519</v>
      </c>
      <c r="F657" s="346" t="s">
        <v>1388</v>
      </c>
      <c r="G657" s="346" t="s">
        <v>751</v>
      </c>
      <c r="H657" s="395"/>
      <c r="I657" s="395"/>
      <c r="J657" s="412">
        <v>187500</v>
      </c>
      <c r="K657" s="346" t="s">
        <v>339</v>
      </c>
      <c r="L657" s="377" t="s">
        <v>2057</v>
      </c>
    </row>
    <row r="658" spans="1:12" ht="33" customHeight="1" x14ac:dyDescent="0.25">
      <c r="A658" s="375">
        <v>42227</v>
      </c>
      <c r="B658" s="367" t="s">
        <v>1995</v>
      </c>
      <c r="C658" s="367" t="s">
        <v>339</v>
      </c>
      <c r="D658" s="346">
        <v>656</v>
      </c>
      <c r="E658" s="346" t="s">
        <v>1519</v>
      </c>
      <c r="F658" s="346" t="s">
        <v>1388</v>
      </c>
      <c r="G658" s="346" t="s">
        <v>758</v>
      </c>
      <c r="H658" s="395"/>
      <c r="I658" s="395"/>
      <c r="J658" s="412">
        <v>127500</v>
      </c>
      <c r="K658" s="346" t="s">
        <v>339</v>
      </c>
      <c r="L658" s="377" t="s">
        <v>2057</v>
      </c>
    </row>
    <row r="659" spans="1:12" ht="33" customHeight="1" x14ac:dyDescent="0.25">
      <c r="A659" s="375">
        <v>42227</v>
      </c>
      <c r="B659" s="367" t="s">
        <v>1995</v>
      </c>
      <c r="C659" s="367" t="s">
        <v>339</v>
      </c>
      <c r="D659" s="346">
        <v>657</v>
      </c>
      <c r="E659" s="346" t="s">
        <v>1519</v>
      </c>
      <c r="F659" s="346" t="s">
        <v>1388</v>
      </c>
      <c r="G659" s="346" t="s">
        <v>1524</v>
      </c>
      <c r="H659" s="395"/>
      <c r="I659" s="395"/>
      <c r="J659" s="412">
        <v>14975</v>
      </c>
      <c r="K659" s="346" t="s">
        <v>339</v>
      </c>
      <c r="L659" s="377" t="s">
        <v>2057</v>
      </c>
    </row>
    <row r="660" spans="1:12" ht="33" customHeight="1" x14ac:dyDescent="0.25">
      <c r="A660" s="375">
        <v>42227</v>
      </c>
      <c r="B660" s="367" t="s">
        <v>1995</v>
      </c>
      <c r="C660" s="367" t="s">
        <v>339</v>
      </c>
      <c r="D660" s="346">
        <v>658</v>
      </c>
      <c r="E660" s="346" t="s">
        <v>1519</v>
      </c>
      <c r="F660" s="346" t="s">
        <v>1388</v>
      </c>
      <c r="G660" s="346" t="s">
        <v>1525</v>
      </c>
      <c r="H660" s="395"/>
      <c r="I660" s="395"/>
      <c r="J660" s="412">
        <v>14975</v>
      </c>
      <c r="K660" s="346" t="s">
        <v>339</v>
      </c>
      <c r="L660" s="377" t="s">
        <v>2057</v>
      </c>
    </row>
    <row r="661" spans="1:12" ht="33" customHeight="1" x14ac:dyDescent="0.25">
      <c r="A661" s="375">
        <v>42227</v>
      </c>
      <c r="B661" s="367" t="s">
        <v>1995</v>
      </c>
      <c r="C661" s="367" t="s">
        <v>339</v>
      </c>
      <c r="D661" s="346">
        <v>659</v>
      </c>
      <c r="E661" s="346" t="s">
        <v>1519</v>
      </c>
      <c r="F661" s="346" t="s">
        <v>1388</v>
      </c>
      <c r="G661" s="346" t="s">
        <v>1526</v>
      </c>
      <c r="H661" s="395"/>
      <c r="I661" s="395"/>
      <c r="J661" s="412">
        <v>348750</v>
      </c>
      <c r="K661" s="346" t="s">
        <v>339</v>
      </c>
      <c r="L661" s="377" t="s">
        <v>2057</v>
      </c>
    </row>
    <row r="662" spans="1:12" ht="33" customHeight="1" x14ac:dyDescent="0.25">
      <c r="A662" s="375">
        <v>42227</v>
      </c>
      <c r="B662" s="367" t="s">
        <v>1995</v>
      </c>
      <c r="C662" s="367" t="s">
        <v>339</v>
      </c>
      <c r="D662" s="346">
        <v>660</v>
      </c>
      <c r="E662" s="346" t="s">
        <v>1519</v>
      </c>
      <c r="F662" s="346" t="s">
        <v>1388</v>
      </c>
      <c r="G662" s="346" t="s">
        <v>1527</v>
      </c>
      <c r="H662" s="395"/>
      <c r="I662" s="395"/>
      <c r="J662" s="412">
        <v>80000</v>
      </c>
      <c r="K662" s="346" t="s">
        <v>339</v>
      </c>
      <c r="L662" s="377" t="s">
        <v>2057</v>
      </c>
    </row>
    <row r="663" spans="1:12" ht="33" customHeight="1" x14ac:dyDescent="0.25">
      <c r="A663" s="375">
        <v>42227</v>
      </c>
      <c r="B663" s="367" t="s">
        <v>1995</v>
      </c>
      <c r="C663" s="367" t="s">
        <v>339</v>
      </c>
      <c r="D663" s="346">
        <v>661</v>
      </c>
      <c r="E663" s="346" t="s">
        <v>1519</v>
      </c>
      <c r="F663" s="346" t="s">
        <v>1388</v>
      </c>
      <c r="G663" s="346" t="s">
        <v>1528</v>
      </c>
      <c r="H663" s="395"/>
      <c r="I663" s="395"/>
      <c r="J663" s="412">
        <v>40750</v>
      </c>
      <c r="K663" s="346" t="s">
        <v>339</v>
      </c>
      <c r="L663" s="377" t="s">
        <v>2057</v>
      </c>
    </row>
    <row r="664" spans="1:12" ht="33" customHeight="1" x14ac:dyDescent="0.25">
      <c r="A664" s="375">
        <v>42227</v>
      </c>
      <c r="B664" s="367" t="s">
        <v>1995</v>
      </c>
      <c r="C664" s="367" t="s">
        <v>339</v>
      </c>
      <c r="D664" s="346">
        <v>662</v>
      </c>
      <c r="E664" s="346" t="s">
        <v>1519</v>
      </c>
      <c r="F664" s="346" t="s">
        <v>1388</v>
      </c>
      <c r="G664" s="346" t="s">
        <v>1529</v>
      </c>
      <c r="H664" s="395"/>
      <c r="I664" s="395"/>
      <c r="J664" s="412">
        <v>90000</v>
      </c>
      <c r="K664" s="346" t="s">
        <v>339</v>
      </c>
      <c r="L664" s="377" t="s">
        <v>2057</v>
      </c>
    </row>
    <row r="665" spans="1:12" ht="33" customHeight="1" x14ac:dyDescent="0.25">
      <c r="A665" s="375">
        <v>42227</v>
      </c>
      <c r="B665" s="367" t="s">
        <v>1995</v>
      </c>
      <c r="C665" s="367" t="s">
        <v>339</v>
      </c>
      <c r="D665" s="346">
        <v>663</v>
      </c>
      <c r="E665" s="346" t="s">
        <v>1519</v>
      </c>
      <c r="F665" s="346" t="s">
        <v>1388</v>
      </c>
      <c r="G665" s="346" t="s">
        <v>1530</v>
      </c>
      <c r="H665" s="395"/>
      <c r="I665" s="395"/>
      <c r="J665" s="412">
        <v>555000</v>
      </c>
      <c r="K665" s="346" t="s">
        <v>339</v>
      </c>
      <c r="L665" s="377" t="s">
        <v>2057</v>
      </c>
    </row>
    <row r="666" spans="1:12" ht="33" customHeight="1" x14ac:dyDescent="0.25">
      <c r="A666" s="375">
        <v>42227</v>
      </c>
      <c r="B666" s="367" t="s">
        <v>1995</v>
      </c>
      <c r="C666" s="367" t="s">
        <v>339</v>
      </c>
      <c r="D666" s="346">
        <v>664</v>
      </c>
      <c r="E666" s="346" t="s">
        <v>1519</v>
      </c>
      <c r="F666" s="346" t="s">
        <v>1388</v>
      </c>
      <c r="G666" s="346" t="s">
        <v>1531</v>
      </c>
      <c r="H666" s="395"/>
      <c r="I666" s="395"/>
      <c r="J666" s="412">
        <v>162750</v>
      </c>
      <c r="K666" s="346" t="s">
        <v>339</v>
      </c>
      <c r="L666" s="377" t="s">
        <v>2057</v>
      </c>
    </row>
    <row r="667" spans="1:12" ht="33" customHeight="1" x14ac:dyDescent="0.25">
      <c r="A667" s="375">
        <v>42227</v>
      </c>
      <c r="B667" s="367" t="s">
        <v>1995</v>
      </c>
      <c r="C667" s="367" t="s">
        <v>339</v>
      </c>
      <c r="D667" s="346">
        <v>665</v>
      </c>
      <c r="E667" s="346" t="s">
        <v>1519</v>
      </c>
      <c r="F667" s="346" t="s">
        <v>1388</v>
      </c>
      <c r="G667" s="346" t="s">
        <v>1532</v>
      </c>
      <c r="H667" s="395"/>
      <c r="I667" s="395"/>
      <c r="J667" s="412">
        <v>86500</v>
      </c>
      <c r="K667" s="346" t="s">
        <v>339</v>
      </c>
      <c r="L667" s="377" t="s">
        <v>2057</v>
      </c>
    </row>
    <row r="668" spans="1:12" ht="33" customHeight="1" x14ac:dyDescent="0.25">
      <c r="A668" s="375">
        <v>42227</v>
      </c>
      <c r="B668" s="367" t="s">
        <v>1995</v>
      </c>
      <c r="C668" s="367" t="s">
        <v>339</v>
      </c>
      <c r="D668" s="346">
        <v>666</v>
      </c>
      <c r="E668" s="346" t="s">
        <v>1519</v>
      </c>
      <c r="F668" s="346" t="s">
        <v>1388</v>
      </c>
      <c r="G668" s="346" t="s">
        <v>1533</v>
      </c>
      <c r="H668" s="395"/>
      <c r="I668" s="395"/>
      <c r="J668" s="399">
        <v>1604599.9999999998</v>
      </c>
      <c r="K668" s="346" t="s">
        <v>339</v>
      </c>
      <c r="L668" s="377" t="s">
        <v>2057</v>
      </c>
    </row>
    <row r="669" spans="1:12" ht="33" customHeight="1" x14ac:dyDescent="0.25">
      <c r="A669" s="375">
        <v>42227</v>
      </c>
      <c r="B669" s="367" t="s">
        <v>1995</v>
      </c>
      <c r="C669" s="367" t="s">
        <v>339</v>
      </c>
      <c r="D669" s="346">
        <v>667</v>
      </c>
      <c r="E669" s="346" t="s">
        <v>1519</v>
      </c>
      <c r="F669" s="346" t="s">
        <v>1388</v>
      </c>
      <c r="G669" s="346" t="s">
        <v>1534</v>
      </c>
      <c r="H669" s="395"/>
      <c r="I669" s="395"/>
      <c r="J669" s="396">
        <v>400000</v>
      </c>
      <c r="K669" s="346" t="s">
        <v>339</v>
      </c>
      <c r="L669" s="377" t="s">
        <v>2057</v>
      </c>
    </row>
    <row r="670" spans="1:12" ht="33" customHeight="1" x14ac:dyDescent="0.25">
      <c r="A670" s="375">
        <v>42227</v>
      </c>
      <c r="B670" s="367" t="s">
        <v>1995</v>
      </c>
      <c r="C670" s="367" t="s">
        <v>339</v>
      </c>
      <c r="D670" s="346">
        <v>668</v>
      </c>
      <c r="E670" s="346" t="s">
        <v>1519</v>
      </c>
      <c r="F670" s="346" t="s">
        <v>1388</v>
      </c>
      <c r="G670" s="346" t="s">
        <v>1535</v>
      </c>
      <c r="H670" s="395"/>
      <c r="I670" s="395"/>
      <c r="J670" s="396">
        <v>200000</v>
      </c>
      <c r="K670" s="346" t="s">
        <v>339</v>
      </c>
      <c r="L670" s="377" t="s">
        <v>2057</v>
      </c>
    </row>
    <row r="671" spans="1:12" ht="33" customHeight="1" x14ac:dyDescent="0.25">
      <c r="A671" s="375">
        <v>42227</v>
      </c>
      <c r="B671" s="367" t="s">
        <v>1995</v>
      </c>
      <c r="C671" s="367" t="s">
        <v>339</v>
      </c>
      <c r="D671" s="346">
        <v>669</v>
      </c>
      <c r="E671" s="346" t="s">
        <v>1519</v>
      </c>
      <c r="F671" s="346" t="s">
        <v>1388</v>
      </c>
      <c r="G671" s="346" t="s">
        <v>1536</v>
      </c>
      <c r="H671" s="395"/>
      <c r="I671" s="395"/>
      <c r="J671" s="396">
        <v>3200000</v>
      </c>
      <c r="K671" s="346" t="s">
        <v>339</v>
      </c>
      <c r="L671" s="377" t="s">
        <v>2057</v>
      </c>
    </row>
    <row r="672" spans="1:12" ht="33" customHeight="1" x14ac:dyDescent="0.25">
      <c r="A672" s="375">
        <v>42227</v>
      </c>
      <c r="B672" s="367" t="s">
        <v>1995</v>
      </c>
      <c r="C672" s="367" t="s">
        <v>339</v>
      </c>
      <c r="D672" s="346">
        <v>670</v>
      </c>
      <c r="E672" s="346" t="s">
        <v>1519</v>
      </c>
      <c r="F672" s="346" t="s">
        <v>1388</v>
      </c>
      <c r="G672" s="346" t="s">
        <v>1537</v>
      </c>
      <c r="H672" s="395"/>
      <c r="I672" s="395"/>
      <c r="J672" s="396">
        <v>400000</v>
      </c>
      <c r="K672" s="346" t="s">
        <v>339</v>
      </c>
      <c r="L672" s="377" t="s">
        <v>2057</v>
      </c>
    </row>
    <row r="673" spans="1:12" ht="33" customHeight="1" x14ac:dyDescent="0.25">
      <c r="A673" s="375">
        <v>42227</v>
      </c>
      <c r="B673" s="367" t="s">
        <v>1995</v>
      </c>
      <c r="C673" s="367" t="s">
        <v>339</v>
      </c>
      <c r="D673" s="346">
        <v>671</v>
      </c>
      <c r="E673" s="246" t="s">
        <v>1538</v>
      </c>
      <c r="F673" s="346" t="s">
        <v>1388</v>
      </c>
      <c r="G673" s="246" t="s">
        <v>1539</v>
      </c>
      <c r="H673" s="403"/>
      <c r="I673" s="403"/>
      <c r="J673" s="376">
        <v>50000</v>
      </c>
      <c r="K673" s="346" t="s">
        <v>339</v>
      </c>
      <c r="L673" s="377" t="s">
        <v>2057</v>
      </c>
    </row>
    <row r="674" spans="1:12" ht="33" customHeight="1" x14ac:dyDescent="0.25">
      <c r="A674" s="375">
        <v>42227</v>
      </c>
      <c r="B674" s="367" t="s">
        <v>1995</v>
      </c>
      <c r="C674" s="367" t="s">
        <v>339</v>
      </c>
      <c r="D674" s="346">
        <v>672</v>
      </c>
      <c r="E674" s="246" t="s">
        <v>1538</v>
      </c>
      <c r="F674" s="346" t="s">
        <v>1388</v>
      </c>
      <c r="G674" s="246" t="s">
        <v>178</v>
      </c>
      <c r="H674" s="403"/>
      <c r="I674" s="403"/>
      <c r="J674" s="376">
        <v>12000</v>
      </c>
      <c r="K674" s="346" t="s">
        <v>339</v>
      </c>
      <c r="L674" s="377" t="s">
        <v>2057</v>
      </c>
    </row>
    <row r="675" spans="1:12" ht="33" customHeight="1" x14ac:dyDescent="0.25">
      <c r="A675" s="375">
        <v>42227</v>
      </c>
      <c r="B675" s="367" t="s">
        <v>1995</v>
      </c>
      <c r="C675" s="367" t="s">
        <v>339</v>
      </c>
      <c r="D675" s="346">
        <v>673</v>
      </c>
      <c r="E675" s="246" t="s">
        <v>1538</v>
      </c>
      <c r="F675" s="346" t="s">
        <v>1388</v>
      </c>
      <c r="G675" s="246" t="s">
        <v>1540</v>
      </c>
      <c r="H675" s="403"/>
      <c r="I675" s="403"/>
      <c r="J675" s="376">
        <v>7000</v>
      </c>
      <c r="K675" s="346" t="s">
        <v>339</v>
      </c>
      <c r="L675" s="377" t="s">
        <v>2057</v>
      </c>
    </row>
    <row r="676" spans="1:12" ht="33" customHeight="1" x14ac:dyDescent="0.25">
      <c r="A676" s="375">
        <v>42227</v>
      </c>
      <c r="B676" s="367" t="s">
        <v>1995</v>
      </c>
      <c r="C676" s="367" t="s">
        <v>339</v>
      </c>
      <c r="D676" s="346">
        <v>674</v>
      </c>
      <c r="E676" s="246" t="s">
        <v>1538</v>
      </c>
      <c r="F676" s="346" t="s">
        <v>1388</v>
      </c>
      <c r="G676" s="246" t="s">
        <v>1541</v>
      </c>
      <c r="H676" s="403"/>
      <c r="I676" s="403"/>
      <c r="J676" s="376">
        <v>10000</v>
      </c>
      <c r="K676" s="346" t="s">
        <v>339</v>
      </c>
      <c r="L676" s="377" t="s">
        <v>2057</v>
      </c>
    </row>
    <row r="677" spans="1:12" ht="33" customHeight="1" x14ac:dyDescent="0.25">
      <c r="A677" s="375">
        <v>42227</v>
      </c>
      <c r="B677" s="367" t="s">
        <v>1995</v>
      </c>
      <c r="C677" s="367" t="s">
        <v>339</v>
      </c>
      <c r="D677" s="346">
        <v>675</v>
      </c>
      <c r="E677" s="246" t="s">
        <v>1538</v>
      </c>
      <c r="F677" s="346" t="s">
        <v>1388</v>
      </c>
      <c r="G677" s="246" t="s">
        <v>1542</v>
      </c>
      <c r="H677" s="403"/>
      <c r="I677" s="403"/>
      <c r="J677" s="376">
        <v>1000</v>
      </c>
      <c r="K677" s="346" t="s">
        <v>339</v>
      </c>
      <c r="L677" s="377" t="s">
        <v>2057</v>
      </c>
    </row>
    <row r="678" spans="1:12" ht="33" customHeight="1" x14ac:dyDescent="0.25">
      <c r="A678" s="375">
        <v>42227</v>
      </c>
      <c r="B678" s="367" t="s">
        <v>1995</v>
      </c>
      <c r="C678" s="367" t="s">
        <v>339</v>
      </c>
      <c r="D678" s="346">
        <v>676</v>
      </c>
      <c r="E678" s="246" t="s">
        <v>1538</v>
      </c>
      <c r="F678" s="346" t="s">
        <v>1388</v>
      </c>
      <c r="G678" s="246" t="s">
        <v>1543</v>
      </c>
      <c r="H678" s="403"/>
      <c r="I678" s="403"/>
      <c r="J678" s="376">
        <v>10000</v>
      </c>
      <c r="K678" s="346" t="s">
        <v>339</v>
      </c>
      <c r="L678" s="377" t="s">
        <v>2057</v>
      </c>
    </row>
    <row r="679" spans="1:12" ht="33" customHeight="1" x14ac:dyDescent="0.25">
      <c r="A679" s="375">
        <v>42227</v>
      </c>
      <c r="B679" s="367" t="s">
        <v>1995</v>
      </c>
      <c r="C679" s="367" t="s">
        <v>339</v>
      </c>
      <c r="D679" s="346">
        <v>677</v>
      </c>
      <c r="E679" s="246" t="s">
        <v>1538</v>
      </c>
      <c r="F679" s="346" t="s">
        <v>1388</v>
      </c>
      <c r="G679" s="246" t="s">
        <v>1492</v>
      </c>
      <c r="H679" s="403"/>
      <c r="I679" s="403"/>
      <c r="J679" s="376">
        <v>10000</v>
      </c>
      <c r="K679" s="346" t="s">
        <v>339</v>
      </c>
      <c r="L679" s="377" t="s">
        <v>2057</v>
      </c>
    </row>
    <row r="680" spans="1:12" ht="33" customHeight="1" x14ac:dyDescent="0.25">
      <c r="A680" s="375">
        <v>42227</v>
      </c>
      <c r="B680" s="367" t="s">
        <v>1995</v>
      </c>
      <c r="C680" s="367" t="s">
        <v>339</v>
      </c>
      <c r="D680" s="346">
        <v>678</v>
      </c>
      <c r="E680" s="346" t="s">
        <v>1538</v>
      </c>
      <c r="F680" s="385" t="s">
        <v>1388</v>
      </c>
      <c r="G680" s="246" t="s">
        <v>1544</v>
      </c>
      <c r="H680" s="403"/>
      <c r="I680" s="403"/>
      <c r="J680" s="376" t="s">
        <v>76</v>
      </c>
      <c r="K680" s="346" t="s">
        <v>339</v>
      </c>
      <c r="L680" s="377" t="s">
        <v>2057</v>
      </c>
    </row>
    <row r="681" spans="1:12" ht="33" customHeight="1" x14ac:dyDescent="0.25">
      <c r="A681" s="375">
        <v>42227</v>
      </c>
      <c r="B681" s="344" t="s">
        <v>1997</v>
      </c>
      <c r="C681" s="367" t="s">
        <v>339</v>
      </c>
      <c r="D681" s="346">
        <v>679</v>
      </c>
      <c r="E681" s="346" t="s">
        <v>1538</v>
      </c>
      <c r="F681" s="367" t="s">
        <v>1388</v>
      </c>
      <c r="G681" s="246" t="s">
        <v>1545</v>
      </c>
      <c r="H681" s="403"/>
      <c r="I681" s="403"/>
      <c r="J681" s="376" t="s">
        <v>76</v>
      </c>
      <c r="K681" s="346" t="s">
        <v>339</v>
      </c>
      <c r="L681" s="377" t="s">
        <v>2060</v>
      </c>
    </row>
    <row r="682" spans="1:12" ht="33" customHeight="1" x14ac:dyDescent="0.25">
      <c r="A682" s="375">
        <v>42227</v>
      </c>
      <c r="B682" s="367" t="s">
        <v>1995</v>
      </c>
      <c r="C682" s="367" t="s">
        <v>339</v>
      </c>
      <c r="D682" s="346">
        <v>680</v>
      </c>
      <c r="E682" s="346" t="s">
        <v>1538</v>
      </c>
      <c r="F682" s="346" t="s">
        <v>1388</v>
      </c>
      <c r="G682" s="246" t="s">
        <v>1546</v>
      </c>
      <c r="H682" s="403"/>
      <c r="I682" s="403"/>
      <c r="J682" s="376">
        <v>1440000</v>
      </c>
      <c r="K682" s="346" t="s">
        <v>339</v>
      </c>
      <c r="L682" s="377" t="s">
        <v>2057</v>
      </c>
    </row>
    <row r="683" spans="1:12" ht="33" customHeight="1" x14ac:dyDescent="0.25">
      <c r="A683" s="375">
        <v>42227</v>
      </c>
      <c r="B683" s="367" t="s">
        <v>1995</v>
      </c>
      <c r="C683" s="367" t="s">
        <v>339</v>
      </c>
      <c r="D683" s="346">
        <v>681</v>
      </c>
      <c r="E683" s="346" t="s">
        <v>1538</v>
      </c>
      <c r="F683" s="346" t="s">
        <v>1388</v>
      </c>
      <c r="G683" s="246" t="s">
        <v>1547</v>
      </c>
      <c r="H683" s="403"/>
      <c r="I683" s="403"/>
      <c r="J683" s="376">
        <v>1650000</v>
      </c>
      <c r="K683" s="346" t="s">
        <v>339</v>
      </c>
      <c r="L683" s="377" t="s">
        <v>2057</v>
      </c>
    </row>
    <row r="684" spans="1:12" ht="33" customHeight="1" x14ac:dyDescent="0.25">
      <c r="A684" s="375">
        <v>42227</v>
      </c>
      <c r="B684" s="367" t="s">
        <v>1995</v>
      </c>
      <c r="C684" s="367" t="s">
        <v>339</v>
      </c>
      <c r="D684" s="346">
        <v>682</v>
      </c>
      <c r="E684" s="346" t="s">
        <v>1538</v>
      </c>
      <c r="F684" s="346" t="s">
        <v>1388</v>
      </c>
      <c r="G684" s="246" t="s">
        <v>1548</v>
      </c>
      <c r="H684" s="403"/>
      <c r="I684" s="403"/>
      <c r="J684" s="376">
        <v>65000</v>
      </c>
      <c r="K684" s="346" t="s">
        <v>339</v>
      </c>
      <c r="L684" s="377" t="s">
        <v>2057</v>
      </c>
    </row>
    <row r="685" spans="1:12" ht="33" customHeight="1" x14ac:dyDescent="0.25">
      <c r="A685" s="375">
        <v>42227</v>
      </c>
      <c r="B685" s="367" t="s">
        <v>1995</v>
      </c>
      <c r="C685" s="367" t="s">
        <v>339</v>
      </c>
      <c r="D685" s="346">
        <v>683</v>
      </c>
      <c r="E685" s="346" t="s">
        <v>1538</v>
      </c>
      <c r="F685" s="346" t="s">
        <v>1388</v>
      </c>
      <c r="G685" s="246" t="s">
        <v>1546</v>
      </c>
      <c r="H685" s="403"/>
      <c r="I685" s="403"/>
      <c r="J685" s="376">
        <v>1440000</v>
      </c>
      <c r="K685" s="346" t="s">
        <v>339</v>
      </c>
      <c r="L685" s="377" t="s">
        <v>2057</v>
      </c>
    </row>
    <row r="686" spans="1:12" ht="33" customHeight="1" x14ac:dyDescent="0.25">
      <c r="A686" s="375">
        <v>42227</v>
      </c>
      <c r="B686" s="367" t="s">
        <v>1995</v>
      </c>
      <c r="C686" s="367" t="s">
        <v>339</v>
      </c>
      <c r="D686" s="346">
        <v>684</v>
      </c>
      <c r="E686" s="346" t="s">
        <v>1538</v>
      </c>
      <c r="F686" s="346" t="s">
        <v>1388</v>
      </c>
      <c r="G686" s="246" t="s">
        <v>1547</v>
      </c>
      <c r="H686" s="403"/>
      <c r="I686" s="403"/>
      <c r="J686" s="376">
        <v>1650000</v>
      </c>
      <c r="K686" s="346" t="s">
        <v>339</v>
      </c>
      <c r="L686" s="377" t="s">
        <v>2057</v>
      </c>
    </row>
    <row r="687" spans="1:12" ht="33" customHeight="1" x14ac:dyDescent="0.25">
      <c r="A687" s="375">
        <v>42227</v>
      </c>
      <c r="B687" s="367" t="s">
        <v>1995</v>
      </c>
      <c r="C687" s="367" t="s">
        <v>339</v>
      </c>
      <c r="D687" s="346">
        <v>685</v>
      </c>
      <c r="E687" s="346" t="s">
        <v>1538</v>
      </c>
      <c r="F687" s="346" t="s">
        <v>1388</v>
      </c>
      <c r="G687" s="246" t="s">
        <v>1549</v>
      </c>
      <c r="H687" s="403"/>
      <c r="I687" s="403"/>
      <c r="J687" s="376">
        <v>675000</v>
      </c>
      <c r="K687" s="346" t="s">
        <v>339</v>
      </c>
      <c r="L687" s="377" t="s">
        <v>2057</v>
      </c>
    </row>
    <row r="688" spans="1:12" ht="33" customHeight="1" x14ac:dyDescent="0.25">
      <c r="A688" s="375">
        <v>42227</v>
      </c>
      <c r="B688" s="367" t="s">
        <v>1995</v>
      </c>
      <c r="C688" s="367" t="s">
        <v>339</v>
      </c>
      <c r="D688" s="346">
        <v>686</v>
      </c>
      <c r="E688" s="346" t="s">
        <v>1538</v>
      </c>
      <c r="F688" s="346" t="s">
        <v>1388</v>
      </c>
      <c r="G688" s="246" t="s">
        <v>1548</v>
      </c>
      <c r="H688" s="403"/>
      <c r="I688" s="403"/>
      <c r="J688" s="376">
        <v>65000</v>
      </c>
      <c r="K688" s="346" t="s">
        <v>339</v>
      </c>
      <c r="L688" s="377" t="s">
        <v>2057</v>
      </c>
    </row>
    <row r="689" spans="1:12" ht="33" customHeight="1" x14ac:dyDescent="0.25">
      <c r="A689" s="375">
        <v>42227</v>
      </c>
      <c r="B689" s="367" t="s">
        <v>1995</v>
      </c>
      <c r="C689" s="367" t="s">
        <v>339</v>
      </c>
      <c r="D689" s="346">
        <v>687</v>
      </c>
      <c r="E689" s="346" t="s">
        <v>1538</v>
      </c>
      <c r="F689" s="346" t="s">
        <v>1388</v>
      </c>
      <c r="G689" s="246" t="s">
        <v>1546</v>
      </c>
      <c r="H689" s="403"/>
      <c r="I689" s="403"/>
      <c r="J689" s="376">
        <v>1440000</v>
      </c>
      <c r="K689" s="346" t="s">
        <v>339</v>
      </c>
      <c r="L689" s="377" t="s">
        <v>2057</v>
      </c>
    </row>
    <row r="690" spans="1:12" ht="33" customHeight="1" x14ac:dyDescent="0.25">
      <c r="A690" s="375">
        <v>42227</v>
      </c>
      <c r="B690" s="367" t="s">
        <v>1995</v>
      </c>
      <c r="C690" s="367" t="s">
        <v>339</v>
      </c>
      <c r="D690" s="346">
        <v>688</v>
      </c>
      <c r="E690" s="346" t="s">
        <v>1538</v>
      </c>
      <c r="F690" s="346" t="s">
        <v>1388</v>
      </c>
      <c r="G690" s="246" t="s">
        <v>1547</v>
      </c>
      <c r="H690" s="403"/>
      <c r="I690" s="403"/>
      <c r="J690" s="376">
        <v>1650000</v>
      </c>
      <c r="K690" s="346" t="s">
        <v>339</v>
      </c>
      <c r="L690" s="377" t="s">
        <v>2057</v>
      </c>
    </row>
    <row r="691" spans="1:12" ht="33" customHeight="1" x14ac:dyDescent="0.25">
      <c r="A691" s="375">
        <v>42227</v>
      </c>
      <c r="B691" s="367" t="s">
        <v>1995</v>
      </c>
      <c r="C691" s="367" t="s">
        <v>339</v>
      </c>
      <c r="D691" s="346">
        <v>689</v>
      </c>
      <c r="E691" s="346" t="s">
        <v>1538</v>
      </c>
      <c r="F691" s="346" t="s">
        <v>1388</v>
      </c>
      <c r="G691" s="246" t="s">
        <v>1549</v>
      </c>
      <c r="H691" s="403"/>
      <c r="I691" s="403"/>
      <c r="J691" s="376">
        <v>675000</v>
      </c>
      <c r="K691" s="346" t="s">
        <v>339</v>
      </c>
      <c r="L691" s="377" t="s">
        <v>2057</v>
      </c>
    </row>
    <row r="692" spans="1:12" ht="33" customHeight="1" x14ac:dyDescent="0.25">
      <c r="A692" s="375">
        <v>42227</v>
      </c>
      <c r="B692" s="367" t="s">
        <v>1995</v>
      </c>
      <c r="C692" s="367" t="s">
        <v>339</v>
      </c>
      <c r="D692" s="346">
        <v>690</v>
      </c>
      <c r="E692" s="346" t="s">
        <v>1538</v>
      </c>
      <c r="F692" s="346" t="s">
        <v>1388</v>
      </c>
      <c r="G692" s="246" t="s">
        <v>1548</v>
      </c>
      <c r="H692" s="403"/>
      <c r="I692" s="403"/>
      <c r="J692" s="376">
        <v>65000</v>
      </c>
      <c r="K692" s="346" t="s">
        <v>339</v>
      </c>
      <c r="L692" s="377" t="s">
        <v>2057</v>
      </c>
    </row>
    <row r="693" spans="1:12" ht="33" customHeight="1" x14ac:dyDescent="0.25">
      <c r="A693" s="375">
        <v>42227</v>
      </c>
      <c r="B693" s="367" t="s">
        <v>1995</v>
      </c>
      <c r="C693" s="367" t="s">
        <v>339</v>
      </c>
      <c r="D693" s="346">
        <v>691</v>
      </c>
      <c r="E693" s="246" t="s">
        <v>1538</v>
      </c>
      <c r="F693" s="346" t="s">
        <v>1388</v>
      </c>
      <c r="G693" s="246" t="s">
        <v>1550</v>
      </c>
      <c r="H693" s="403"/>
      <c r="I693" s="403"/>
      <c r="J693" s="376">
        <v>40000</v>
      </c>
      <c r="K693" s="346" t="s">
        <v>339</v>
      </c>
      <c r="L693" s="377" t="s">
        <v>2057</v>
      </c>
    </row>
    <row r="694" spans="1:12" ht="33" customHeight="1" x14ac:dyDescent="0.25">
      <c r="A694" s="375">
        <v>42227</v>
      </c>
      <c r="B694" s="367" t="s">
        <v>1995</v>
      </c>
      <c r="C694" s="367" t="s">
        <v>339</v>
      </c>
      <c r="D694" s="346">
        <v>692</v>
      </c>
      <c r="E694" s="246" t="s">
        <v>1538</v>
      </c>
      <c r="F694" s="385" t="s">
        <v>1388</v>
      </c>
      <c r="G694" s="246" t="s">
        <v>1551</v>
      </c>
      <c r="H694" s="403"/>
      <c r="I694" s="403"/>
      <c r="J694" s="376" t="s">
        <v>76</v>
      </c>
      <c r="K694" s="346" t="s">
        <v>339</v>
      </c>
      <c r="L694" s="377" t="s">
        <v>2057</v>
      </c>
    </row>
    <row r="695" spans="1:12" ht="33" customHeight="1" x14ac:dyDescent="0.25">
      <c r="A695" s="375">
        <v>42227</v>
      </c>
      <c r="B695" s="367" t="s">
        <v>1995</v>
      </c>
      <c r="C695" s="367" t="s">
        <v>339</v>
      </c>
      <c r="D695" s="346">
        <v>693</v>
      </c>
      <c r="E695" s="346" t="s">
        <v>1552</v>
      </c>
      <c r="F695" s="346" t="s">
        <v>1388</v>
      </c>
      <c r="G695" s="246" t="s">
        <v>1553</v>
      </c>
      <c r="H695" s="403"/>
      <c r="I695" s="403"/>
      <c r="J695" s="376">
        <v>450000</v>
      </c>
      <c r="K695" s="346" t="s">
        <v>339</v>
      </c>
      <c r="L695" s="377" t="s">
        <v>2057</v>
      </c>
    </row>
    <row r="696" spans="1:12" ht="33" customHeight="1" x14ac:dyDescent="0.25">
      <c r="A696" s="375">
        <v>42227</v>
      </c>
      <c r="B696" s="367" t="s">
        <v>1995</v>
      </c>
      <c r="C696" s="367" t="s">
        <v>339</v>
      </c>
      <c r="D696" s="346">
        <v>694</v>
      </c>
      <c r="E696" s="346" t="s">
        <v>1554</v>
      </c>
      <c r="F696" s="346" t="s">
        <v>1388</v>
      </c>
      <c r="G696" s="246" t="s">
        <v>1555</v>
      </c>
      <c r="H696" s="403"/>
      <c r="I696" s="403"/>
      <c r="J696" s="376">
        <v>27500</v>
      </c>
      <c r="K696" s="346" t="s">
        <v>339</v>
      </c>
      <c r="L696" s="377" t="s">
        <v>2057</v>
      </c>
    </row>
    <row r="697" spans="1:12" ht="33" customHeight="1" x14ac:dyDescent="0.25">
      <c r="A697" s="375">
        <v>42227</v>
      </c>
      <c r="B697" s="367" t="s">
        <v>1995</v>
      </c>
      <c r="C697" s="367" t="s">
        <v>339</v>
      </c>
      <c r="D697" s="346">
        <v>695</v>
      </c>
      <c r="E697" s="346" t="s">
        <v>1554</v>
      </c>
      <c r="F697" s="346" t="s">
        <v>1388</v>
      </c>
      <c r="G697" s="246" t="s">
        <v>1556</v>
      </c>
      <c r="H697" s="403"/>
      <c r="I697" s="403"/>
      <c r="J697" s="376">
        <v>22500</v>
      </c>
      <c r="K697" s="346" t="s">
        <v>339</v>
      </c>
      <c r="L697" s="377" t="s">
        <v>2057</v>
      </c>
    </row>
    <row r="698" spans="1:12" ht="33" customHeight="1" x14ac:dyDescent="0.25">
      <c r="A698" s="375">
        <v>42227</v>
      </c>
      <c r="B698" s="367" t="s">
        <v>1995</v>
      </c>
      <c r="C698" s="367" t="s">
        <v>339</v>
      </c>
      <c r="D698" s="346">
        <v>696</v>
      </c>
      <c r="E698" s="346" t="s">
        <v>1557</v>
      </c>
      <c r="F698" s="346" t="s">
        <v>1388</v>
      </c>
      <c r="G698" s="246" t="s">
        <v>903</v>
      </c>
      <c r="H698" s="403"/>
      <c r="I698" s="403"/>
      <c r="J698" s="378">
        <v>1150000</v>
      </c>
      <c r="K698" s="346" t="s">
        <v>339</v>
      </c>
      <c r="L698" s="377" t="s">
        <v>2057</v>
      </c>
    </row>
    <row r="699" spans="1:12" ht="33" customHeight="1" x14ac:dyDescent="0.25">
      <c r="A699" s="375">
        <v>42227</v>
      </c>
      <c r="B699" s="367" t="s">
        <v>1995</v>
      </c>
      <c r="C699" s="367" t="s">
        <v>339</v>
      </c>
      <c r="D699" s="346">
        <v>697</v>
      </c>
      <c r="E699" s="346" t="s">
        <v>1557</v>
      </c>
      <c r="F699" s="346" t="s">
        <v>1388</v>
      </c>
      <c r="G699" s="246" t="s">
        <v>1558</v>
      </c>
      <c r="H699" s="403"/>
      <c r="I699" s="403"/>
      <c r="J699" s="378">
        <v>500000</v>
      </c>
      <c r="K699" s="346" t="s">
        <v>339</v>
      </c>
      <c r="L699" s="377" t="s">
        <v>2057</v>
      </c>
    </row>
    <row r="700" spans="1:12" ht="33" customHeight="1" x14ac:dyDescent="0.25">
      <c r="A700" s="375">
        <v>42227</v>
      </c>
      <c r="B700" s="367" t="s">
        <v>1995</v>
      </c>
      <c r="C700" s="367" t="s">
        <v>339</v>
      </c>
      <c r="D700" s="346">
        <v>698</v>
      </c>
      <c r="E700" s="346" t="s">
        <v>1557</v>
      </c>
      <c r="F700" s="346" t="s">
        <v>1388</v>
      </c>
      <c r="G700" s="246" t="s">
        <v>1559</v>
      </c>
      <c r="H700" s="403"/>
      <c r="I700" s="403"/>
      <c r="J700" s="378">
        <v>480000</v>
      </c>
      <c r="K700" s="346" t="s">
        <v>339</v>
      </c>
      <c r="L700" s="377" t="s">
        <v>2057</v>
      </c>
    </row>
    <row r="701" spans="1:12" ht="33" customHeight="1" x14ac:dyDescent="0.25">
      <c r="A701" s="375">
        <v>42227</v>
      </c>
      <c r="B701" s="367" t="s">
        <v>1995</v>
      </c>
      <c r="C701" s="367" t="s">
        <v>339</v>
      </c>
      <c r="D701" s="346">
        <v>699</v>
      </c>
      <c r="E701" s="346" t="s">
        <v>1557</v>
      </c>
      <c r="F701" s="346" t="s">
        <v>1388</v>
      </c>
      <c r="G701" s="246" t="s">
        <v>1560</v>
      </c>
      <c r="H701" s="403"/>
      <c r="I701" s="403"/>
      <c r="J701" s="378">
        <v>250000</v>
      </c>
      <c r="K701" s="346" t="s">
        <v>339</v>
      </c>
      <c r="L701" s="377" t="s">
        <v>2057</v>
      </c>
    </row>
    <row r="702" spans="1:12" ht="33" customHeight="1" x14ac:dyDescent="0.25">
      <c r="A702" s="375">
        <v>42227</v>
      </c>
      <c r="B702" s="367" t="s">
        <v>1995</v>
      </c>
      <c r="C702" s="367" t="s">
        <v>339</v>
      </c>
      <c r="D702" s="346">
        <v>700</v>
      </c>
      <c r="E702" s="346" t="s">
        <v>1557</v>
      </c>
      <c r="F702" s="346" t="s">
        <v>1388</v>
      </c>
      <c r="G702" s="246" t="s">
        <v>751</v>
      </c>
      <c r="H702" s="403"/>
      <c r="I702" s="403"/>
      <c r="J702" s="378">
        <v>500000</v>
      </c>
      <c r="K702" s="346" t="s">
        <v>339</v>
      </c>
      <c r="L702" s="377" t="s">
        <v>2057</v>
      </c>
    </row>
    <row r="703" spans="1:12" ht="33" customHeight="1" x14ac:dyDescent="0.25">
      <c r="A703" s="375">
        <v>42227</v>
      </c>
      <c r="B703" s="367" t="s">
        <v>1995</v>
      </c>
      <c r="C703" s="367" t="s">
        <v>339</v>
      </c>
      <c r="D703" s="346">
        <v>701</v>
      </c>
      <c r="E703" s="346" t="s">
        <v>1561</v>
      </c>
      <c r="F703" s="346" t="s">
        <v>1388</v>
      </c>
      <c r="G703" s="246" t="s">
        <v>1562</v>
      </c>
      <c r="H703" s="403"/>
      <c r="I703" s="403"/>
      <c r="J703" s="383">
        <v>315000</v>
      </c>
      <c r="K703" s="346" t="s">
        <v>339</v>
      </c>
      <c r="L703" s="377" t="s">
        <v>2057</v>
      </c>
    </row>
    <row r="704" spans="1:12" ht="33" customHeight="1" x14ac:dyDescent="0.25">
      <c r="A704" s="375">
        <v>42227</v>
      </c>
      <c r="B704" s="367" t="s">
        <v>1995</v>
      </c>
      <c r="C704" s="367" t="s">
        <v>339</v>
      </c>
      <c r="D704" s="346">
        <v>702</v>
      </c>
      <c r="E704" s="346" t="s">
        <v>1561</v>
      </c>
      <c r="F704" s="346" t="s">
        <v>1388</v>
      </c>
      <c r="G704" s="346" t="s">
        <v>1563</v>
      </c>
      <c r="H704" s="395"/>
      <c r="I704" s="395"/>
      <c r="J704" s="412">
        <v>111340</v>
      </c>
      <c r="K704" s="346" t="s">
        <v>339</v>
      </c>
      <c r="L704" s="377" t="s">
        <v>2057</v>
      </c>
    </row>
    <row r="705" spans="1:12" ht="33" customHeight="1" x14ac:dyDescent="0.25">
      <c r="A705" s="375">
        <v>42227</v>
      </c>
      <c r="B705" s="367" t="s">
        <v>1995</v>
      </c>
      <c r="C705" s="367" t="s">
        <v>339</v>
      </c>
      <c r="D705" s="346">
        <v>703</v>
      </c>
      <c r="E705" s="346" t="s">
        <v>1561</v>
      </c>
      <c r="F705" s="346" t="s">
        <v>1388</v>
      </c>
      <c r="G705" s="346" t="s">
        <v>1564</v>
      </c>
      <c r="H705" s="395"/>
      <c r="I705" s="395"/>
      <c r="J705" s="412">
        <v>24220</v>
      </c>
      <c r="K705" s="346" t="s">
        <v>339</v>
      </c>
      <c r="L705" s="377" t="s">
        <v>2057</v>
      </c>
    </row>
    <row r="706" spans="1:12" ht="33" customHeight="1" x14ac:dyDescent="0.25">
      <c r="A706" s="375">
        <v>42227</v>
      </c>
      <c r="B706" s="367" t="s">
        <v>1995</v>
      </c>
      <c r="C706" s="367" t="s">
        <v>339</v>
      </c>
      <c r="D706" s="346">
        <v>704</v>
      </c>
      <c r="E706" s="346" t="s">
        <v>1561</v>
      </c>
      <c r="F706" s="346" t="s">
        <v>1388</v>
      </c>
      <c r="G706" s="346" t="s">
        <v>178</v>
      </c>
      <c r="H706" s="395"/>
      <c r="I706" s="395"/>
      <c r="J706" s="412">
        <v>143310</v>
      </c>
      <c r="K706" s="346" t="s">
        <v>339</v>
      </c>
      <c r="L706" s="377" t="s">
        <v>2057</v>
      </c>
    </row>
    <row r="707" spans="1:12" ht="33" customHeight="1" x14ac:dyDescent="0.25">
      <c r="A707" s="375">
        <v>42227</v>
      </c>
      <c r="B707" s="367" t="s">
        <v>1995</v>
      </c>
      <c r="C707" s="367" t="s">
        <v>339</v>
      </c>
      <c r="D707" s="346">
        <v>705</v>
      </c>
      <c r="E707" s="346" t="s">
        <v>1561</v>
      </c>
      <c r="F707" s="346" t="s">
        <v>1388</v>
      </c>
      <c r="G707" s="346" t="s">
        <v>705</v>
      </c>
      <c r="H707" s="395"/>
      <c r="I707" s="395"/>
      <c r="J707" s="412">
        <v>75060</v>
      </c>
      <c r="K707" s="346" t="s">
        <v>339</v>
      </c>
      <c r="L707" s="377" t="s">
        <v>2057</v>
      </c>
    </row>
    <row r="708" spans="1:12" ht="33" customHeight="1" x14ac:dyDescent="0.25">
      <c r="A708" s="375">
        <v>42227</v>
      </c>
      <c r="B708" s="367" t="s">
        <v>1995</v>
      </c>
      <c r="C708" s="367" t="s">
        <v>339</v>
      </c>
      <c r="D708" s="346">
        <v>706</v>
      </c>
      <c r="E708" s="346" t="s">
        <v>1561</v>
      </c>
      <c r="F708" s="385" t="s">
        <v>1388</v>
      </c>
      <c r="G708" s="346" t="s">
        <v>1565</v>
      </c>
      <c r="H708" s="395"/>
      <c r="I708" s="395"/>
      <c r="J708" s="376" t="s">
        <v>76</v>
      </c>
      <c r="K708" s="346" t="s">
        <v>339</v>
      </c>
      <c r="L708" s="377" t="s">
        <v>2057</v>
      </c>
    </row>
    <row r="709" spans="1:12" ht="33" customHeight="1" x14ac:dyDescent="0.25">
      <c r="A709" s="375">
        <v>42227</v>
      </c>
      <c r="B709" s="367" t="s">
        <v>1995</v>
      </c>
      <c r="C709" s="367" t="s">
        <v>339</v>
      </c>
      <c r="D709" s="346">
        <v>707</v>
      </c>
      <c r="E709" s="346" t="s">
        <v>1561</v>
      </c>
      <c r="F709" s="346" t="s">
        <v>1388</v>
      </c>
      <c r="G709" s="346" t="s">
        <v>1566</v>
      </c>
      <c r="H709" s="395"/>
      <c r="I709" s="395"/>
      <c r="J709" s="412">
        <v>40005</v>
      </c>
      <c r="K709" s="346" t="s">
        <v>339</v>
      </c>
      <c r="L709" s="377" t="s">
        <v>2057</v>
      </c>
    </row>
    <row r="710" spans="1:12" ht="33" customHeight="1" x14ac:dyDescent="0.25">
      <c r="A710" s="375">
        <v>42227</v>
      </c>
      <c r="B710" s="367" t="s">
        <v>1995</v>
      </c>
      <c r="C710" s="367" t="s">
        <v>339</v>
      </c>
      <c r="D710" s="346">
        <v>708</v>
      </c>
      <c r="E710" s="346" t="s">
        <v>1561</v>
      </c>
      <c r="F710" s="385" t="s">
        <v>1388</v>
      </c>
      <c r="G710" s="346" t="s">
        <v>1567</v>
      </c>
      <c r="H710" s="395"/>
      <c r="I710" s="395"/>
      <c r="J710" s="376" t="s">
        <v>76</v>
      </c>
      <c r="K710" s="346" t="s">
        <v>339</v>
      </c>
      <c r="L710" s="377" t="s">
        <v>2057</v>
      </c>
    </row>
    <row r="711" spans="1:12" ht="33" customHeight="1" x14ac:dyDescent="0.25">
      <c r="A711" s="375">
        <v>42227</v>
      </c>
      <c r="B711" s="367" t="s">
        <v>1995</v>
      </c>
      <c r="C711" s="367" t="s">
        <v>339</v>
      </c>
      <c r="D711" s="346">
        <v>709</v>
      </c>
      <c r="E711" s="346" t="s">
        <v>1561</v>
      </c>
      <c r="F711" s="346" t="s">
        <v>1388</v>
      </c>
      <c r="G711" s="346" t="s">
        <v>1568</v>
      </c>
      <c r="H711" s="395"/>
      <c r="I711" s="395"/>
      <c r="J711" s="412">
        <v>25305</v>
      </c>
      <c r="K711" s="346" t="s">
        <v>339</v>
      </c>
      <c r="L711" s="377" t="s">
        <v>2057</v>
      </c>
    </row>
    <row r="712" spans="1:12" ht="33" customHeight="1" x14ac:dyDescent="0.25">
      <c r="A712" s="375">
        <v>42227</v>
      </c>
      <c r="B712" s="367" t="s">
        <v>1995</v>
      </c>
      <c r="C712" s="367" t="s">
        <v>339</v>
      </c>
      <c r="D712" s="346">
        <v>710</v>
      </c>
      <c r="E712" s="346" t="s">
        <v>1561</v>
      </c>
      <c r="F712" s="346" t="s">
        <v>1388</v>
      </c>
      <c r="G712" s="346" t="s">
        <v>1569</v>
      </c>
      <c r="H712" s="395"/>
      <c r="I712" s="395"/>
      <c r="J712" s="412">
        <v>66000</v>
      </c>
      <c r="K712" s="346" t="s">
        <v>339</v>
      </c>
      <c r="L712" s="377" t="s">
        <v>2057</v>
      </c>
    </row>
    <row r="713" spans="1:12" ht="33" customHeight="1" x14ac:dyDescent="0.25">
      <c r="A713" s="375">
        <v>42227</v>
      </c>
      <c r="B713" s="367" t="s">
        <v>1995</v>
      </c>
      <c r="C713" s="367" t="s">
        <v>339</v>
      </c>
      <c r="D713" s="346">
        <v>711</v>
      </c>
      <c r="E713" s="346" t="s">
        <v>1561</v>
      </c>
      <c r="F713" s="346" t="s">
        <v>1388</v>
      </c>
      <c r="G713" s="346" t="s">
        <v>1570</v>
      </c>
      <c r="H713" s="395"/>
      <c r="I713" s="395"/>
      <c r="J713" s="412">
        <v>39660</v>
      </c>
      <c r="K713" s="346" t="s">
        <v>339</v>
      </c>
      <c r="L713" s="377" t="s">
        <v>2057</v>
      </c>
    </row>
    <row r="714" spans="1:12" ht="33" customHeight="1" x14ac:dyDescent="0.25">
      <c r="A714" s="375">
        <v>42227</v>
      </c>
      <c r="B714" s="367" t="s">
        <v>1995</v>
      </c>
      <c r="C714" s="367" t="s">
        <v>339</v>
      </c>
      <c r="D714" s="346">
        <v>712</v>
      </c>
      <c r="E714" s="346" t="s">
        <v>1561</v>
      </c>
      <c r="F714" s="346" t="s">
        <v>1388</v>
      </c>
      <c r="G714" s="346" t="s">
        <v>1571</v>
      </c>
      <c r="H714" s="395"/>
      <c r="I714" s="395"/>
      <c r="J714" s="412">
        <v>77887.41</v>
      </c>
      <c r="K714" s="346" t="s">
        <v>339</v>
      </c>
      <c r="L714" s="377" t="s">
        <v>2057</v>
      </c>
    </row>
    <row r="715" spans="1:12" ht="33" customHeight="1" x14ac:dyDescent="0.25">
      <c r="A715" s="375">
        <v>42227</v>
      </c>
      <c r="B715" s="367" t="s">
        <v>1995</v>
      </c>
      <c r="C715" s="367" t="s">
        <v>339</v>
      </c>
      <c r="D715" s="346">
        <v>713</v>
      </c>
      <c r="E715" s="346" t="s">
        <v>1561</v>
      </c>
      <c r="F715" s="346" t="s">
        <v>1388</v>
      </c>
      <c r="G715" s="346" t="s">
        <v>1572</v>
      </c>
      <c r="H715" s="395"/>
      <c r="I715" s="395"/>
      <c r="J715" s="412">
        <v>39824</v>
      </c>
      <c r="K715" s="346" t="s">
        <v>339</v>
      </c>
      <c r="L715" s="377" t="s">
        <v>2057</v>
      </c>
    </row>
    <row r="716" spans="1:12" ht="33" customHeight="1" x14ac:dyDescent="0.25">
      <c r="A716" s="375">
        <v>42227</v>
      </c>
      <c r="B716" s="367" t="s">
        <v>1995</v>
      </c>
      <c r="C716" s="367" t="s">
        <v>339</v>
      </c>
      <c r="D716" s="346">
        <v>714</v>
      </c>
      <c r="E716" s="346" t="s">
        <v>1561</v>
      </c>
      <c r="F716" s="346" t="s">
        <v>1388</v>
      </c>
      <c r="G716" s="346" t="s">
        <v>1573</v>
      </c>
      <c r="H716" s="395"/>
      <c r="I716" s="395"/>
      <c r="J716" s="412">
        <v>83102.63</v>
      </c>
      <c r="K716" s="346" t="s">
        <v>339</v>
      </c>
      <c r="L716" s="377" t="s">
        <v>2057</v>
      </c>
    </row>
    <row r="717" spans="1:12" ht="33" customHeight="1" x14ac:dyDescent="0.25">
      <c r="A717" s="375">
        <v>42227</v>
      </c>
      <c r="B717" s="367" t="s">
        <v>1995</v>
      </c>
      <c r="C717" s="367" t="s">
        <v>339</v>
      </c>
      <c r="D717" s="346">
        <v>715</v>
      </c>
      <c r="E717" s="346" t="s">
        <v>1561</v>
      </c>
      <c r="F717" s="346" t="s">
        <v>1388</v>
      </c>
      <c r="G717" s="346" t="s">
        <v>1574</v>
      </c>
      <c r="H717" s="395"/>
      <c r="I717" s="395"/>
      <c r="J717" s="412">
        <v>228012.31</v>
      </c>
      <c r="K717" s="346" t="s">
        <v>339</v>
      </c>
      <c r="L717" s="377" t="s">
        <v>2057</v>
      </c>
    </row>
    <row r="718" spans="1:12" ht="33" customHeight="1" x14ac:dyDescent="0.25">
      <c r="A718" s="375">
        <v>42227</v>
      </c>
      <c r="B718" s="367" t="s">
        <v>1995</v>
      </c>
      <c r="C718" s="367" t="s">
        <v>339</v>
      </c>
      <c r="D718" s="346">
        <v>716</v>
      </c>
      <c r="E718" s="346" t="s">
        <v>1561</v>
      </c>
      <c r="F718" s="346" t="s">
        <v>1388</v>
      </c>
      <c r="G718" s="346" t="s">
        <v>1575</v>
      </c>
      <c r="H718" s="395"/>
      <c r="I718" s="395"/>
      <c r="J718" s="412">
        <v>21887.27</v>
      </c>
      <c r="K718" s="346" t="s">
        <v>339</v>
      </c>
      <c r="L718" s="377" t="s">
        <v>2057</v>
      </c>
    </row>
    <row r="719" spans="1:12" ht="33" customHeight="1" x14ac:dyDescent="0.25">
      <c r="A719" s="375">
        <v>42227</v>
      </c>
      <c r="B719" s="367" t="s">
        <v>1995</v>
      </c>
      <c r="C719" s="367" t="s">
        <v>339</v>
      </c>
      <c r="D719" s="346">
        <v>717</v>
      </c>
      <c r="E719" s="346" t="s">
        <v>1561</v>
      </c>
      <c r="F719" s="346" t="s">
        <v>1388</v>
      </c>
      <c r="G719" s="346" t="s">
        <v>1576</v>
      </c>
      <c r="H719" s="395"/>
      <c r="I719" s="395"/>
      <c r="J719" s="412">
        <v>38947.870000000003</v>
      </c>
      <c r="K719" s="346" t="s">
        <v>339</v>
      </c>
      <c r="L719" s="377" t="s">
        <v>2057</v>
      </c>
    </row>
    <row r="720" spans="1:12" ht="33" customHeight="1" x14ac:dyDescent="0.25">
      <c r="A720" s="375">
        <v>42227</v>
      </c>
      <c r="B720" s="367" t="s">
        <v>1995</v>
      </c>
      <c r="C720" s="367" t="s">
        <v>339</v>
      </c>
      <c r="D720" s="346">
        <v>718</v>
      </c>
      <c r="E720" s="346" t="s">
        <v>1561</v>
      </c>
      <c r="F720" s="346" t="s">
        <v>1388</v>
      </c>
      <c r="G720" s="346" t="s">
        <v>1577</v>
      </c>
      <c r="H720" s="395"/>
      <c r="I720" s="395"/>
      <c r="J720" s="412">
        <v>495000</v>
      </c>
      <c r="K720" s="346" t="s">
        <v>339</v>
      </c>
      <c r="L720" s="377" t="s">
        <v>2057</v>
      </c>
    </row>
    <row r="721" spans="1:12" ht="33" customHeight="1" x14ac:dyDescent="0.25">
      <c r="A721" s="375">
        <v>42227</v>
      </c>
      <c r="B721" s="367" t="s">
        <v>1995</v>
      </c>
      <c r="C721" s="367" t="s">
        <v>339</v>
      </c>
      <c r="D721" s="346">
        <v>719</v>
      </c>
      <c r="E721" s="246" t="s">
        <v>1578</v>
      </c>
      <c r="F721" s="346" t="s">
        <v>1388</v>
      </c>
      <c r="G721" s="344" t="s">
        <v>1579</v>
      </c>
      <c r="H721" s="395"/>
      <c r="I721" s="395"/>
      <c r="J721" s="424">
        <v>400000</v>
      </c>
      <c r="K721" s="346" t="s">
        <v>339</v>
      </c>
      <c r="L721" s="377" t="s">
        <v>2057</v>
      </c>
    </row>
    <row r="722" spans="1:12" ht="33" customHeight="1" x14ac:dyDescent="0.25">
      <c r="A722" s="375">
        <v>42227</v>
      </c>
      <c r="B722" s="367" t="s">
        <v>1995</v>
      </c>
      <c r="C722" s="367" t="s">
        <v>339</v>
      </c>
      <c r="D722" s="346">
        <v>720</v>
      </c>
      <c r="E722" s="246" t="s">
        <v>1578</v>
      </c>
      <c r="F722" s="346" t="s">
        <v>1388</v>
      </c>
      <c r="G722" s="346" t="s">
        <v>1452</v>
      </c>
      <c r="H722" s="395"/>
      <c r="I722" s="395"/>
      <c r="J722" s="365">
        <v>1000000</v>
      </c>
      <c r="K722" s="346" t="s">
        <v>339</v>
      </c>
      <c r="L722" s="377" t="s">
        <v>2057</v>
      </c>
    </row>
    <row r="723" spans="1:12" ht="33" customHeight="1" x14ac:dyDescent="0.25">
      <c r="A723" s="375">
        <v>42227</v>
      </c>
      <c r="B723" s="367" t="s">
        <v>1995</v>
      </c>
      <c r="C723" s="367" t="s">
        <v>339</v>
      </c>
      <c r="D723" s="346">
        <v>721</v>
      </c>
      <c r="E723" s="246" t="s">
        <v>1578</v>
      </c>
      <c r="F723" s="346" t="s">
        <v>1388</v>
      </c>
      <c r="G723" s="346" t="s">
        <v>1580</v>
      </c>
      <c r="H723" s="395"/>
      <c r="I723" s="395"/>
      <c r="J723" s="365">
        <v>3000000</v>
      </c>
      <c r="K723" s="346" t="s">
        <v>339</v>
      </c>
      <c r="L723" s="377" t="s">
        <v>2057</v>
      </c>
    </row>
    <row r="724" spans="1:12" ht="33" customHeight="1" x14ac:dyDescent="0.25">
      <c r="A724" s="375">
        <v>42227</v>
      </c>
      <c r="B724" s="367" t="s">
        <v>1995</v>
      </c>
      <c r="C724" s="367" t="s">
        <v>339</v>
      </c>
      <c r="D724" s="346">
        <v>722</v>
      </c>
      <c r="E724" s="246" t="s">
        <v>1578</v>
      </c>
      <c r="F724" s="346" t="s">
        <v>1388</v>
      </c>
      <c r="G724" s="346" t="s">
        <v>1581</v>
      </c>
      <c r="H724" s="395"/>
      <c r="I724" s="395"/>
      <c r="J724" s="365">
        <v>1100000</v>
      </c>
      <c r="K724" s="346" t="s">
        <v>339</v>
      </c>
      <c r="L724" s="377" t="s">
        <v>2057</v>
      </c>
    </row>
    <row r="725" spans="1:12" ht="33" customHeight="1" x14ac:dyDescent="0.25">
      <c r="A725" s="375">
        <v>42227</v>
      </c>
      <c r="B725" s="367" t="s">
        <v>1995</v>
      </c>
      <c r="C725" s="367" t="s">
        <v>339</v>
      </c>
      <c r="D725" s="346">
        <v>723</v>
      </c>
      <c r="E725" s="246" t="s">
        <v>1578</v>
      </c>
      <c r="F725" s="346" t="s">
        <v>1388</v>
      </c>
      <c r="G725" s="346" t="s">
        <v>1582</v>
      </c>
      <c r="H725" s="395"/>
      <c r="I725" s="395"/>
      <c r="J725" s="365">
        <v>100000</v>
      </c>
      <c r="K725" s="346" t="s">
        <v>339</v>
      </c>
      <c r="L725" s="377" t="s">
        <v>2057</v>
      </c>
    </row>
    <row r="726" spans="1:12" ht="33" customHeight="1" x14ac:dyDescent="0.25">
      <c r="A726" s="375">
        <v>42227</v>
      </c>
      <c r="B726" s="367" t="s">
        <v>1995</v>
      </c>
      <c r="C726" s="367" t="s">
        <v>339</v>
      </c>
      <c r="D726" s="346">
        <v>724</v>
      </c>
      <c r="E726" s="246" t="s">
        <v>1578</v>
      </c>
      <c r="F726" s="346" t="s">
        <v>1388</v>
      </c>
      <c r="G726" s="344" t="s">
        <v>1583</v>
      </c>
      <c r="H726" s="395"/>
      <c r="I726" s="395"/>
      <c r="J726" s="424">
        <v>5000000</v>
      </c>
      <c r="K726" s="346" t="s">
        <v>339</v>
      </c>
      <c r="L726" s="377" t="s">
        <v>2057</v>
      </c>
    </row>
    <row r="727" spans="1:12" ht="33" customHeight="1" x14ac:dyDescent="0.25">
      <c r="A727" s="375">
        <v>42227</v>
      </c>
      <c r="B727" s="367" t="s">
        <v>1995</v>
      </c>
      <c r="C727" s="367" t="s">
        <v>339</v>
      </c>
      <c r="D727" s="346">
        <v>725</v>
      </c>
      <c r="E727" s="246" t="s">
        <v>1584</v>
      </c>
      <c r="F727" s="346" t="s">
        <v>1388</v>
      </c>
      <c r="G727" s="346" t="s">
        <v>1585</v>
      </c>
      <c r="H727" s="395"/>
      <c r="I727" s="395"/>
      <c r="J727" s="394">
        <v>12000000</v>
      </c>
      <c r="K727" s="346" t="s">
        <v>339</v>
      </c>
      <c r="L727" s="377" t="s">
        <v>2057</v>
      </c>
    </row>
    <row r="728" spans="1:12" ht="33" customHeight="1" x14ac:dyDescent="0.25">
      <c r="A728" s="375">
        <v>42227</v>
      </c>
      <c r="B728" s="367" t="s">
        <v>1995</v>
      </c>
      <c r="C728" s="367" t="s">
        <v>339</v>
      </c>
      <c r="D728" s="346">
        <v>726</v>
      </c>
      <c r="E728" s="246" t="s">
        <v>1584</v>
      </c>
      <c r="F728" s="346" t="s">
        <v>1388</v>
      </c>
      <c r="G728" s="346" t="s">
        <v>1586</v>
      </c>
      <c r="H728" s="395"/>
      <c r="I728" s="395"/>
      <c r="J728" s="394">
        <v>2000000</v>
      </c>
      <c r="K728" s="346" t="s">
        <v>339</v>
      </c>
      <c r="L728" s="377" t="s">
        <v>2057</v>
      </c>
    </row>
    <row r="729" spans="1:12" ht="33" customHeight="1" x14ac:dyDescent="0.25">
      <c r="A729" s="375">
        <v>42227</v>
      </c>
      <c r="B729" s="367" t="s">
        <v>1995</v>
      </c>
      <c r="C729" s="367" t="s">
        <v>339</v>
      </c>
      <c r="D729" s="346">
        <v>727</v>
      </c>
      <c r="E729" s="246" t="s">
        <v>1584</v>
      </c>
      <c r="F729" s="346" t="s">
        <v>1388</v>
      </c>
      <c r="G729" s="346" t="s">
        <v>1587</v>
      </c>
      <c r="H729" s="395"/>
      <c r="I729" s="395"/>
      <c r="J729" s="394">
        <v>2000000</v>
      </c>
      <c r="K729" s="346" t="s">
        <v>339</v>
      </c>
      <c r="L729" s="377" t="s">
        <v>2057</v>
      </c>
    </row>
    <row r="730" spans="1:12" ht="33" customHeight="1" x14ac:dyDescent="0.25">
      <c r="A730" s="375">
        <v>42227</v>
      </c>
      <c r="B730" s="367" t="s">
        <v>1995</v>
      </c>
      <c r="C730" s="367" t="s">
        <v>339</v>
      </c>
      <c r="D730" s="346">
        <v>728</v>
      </c>
      <c r="E730" s="246" t="s">
        <v>1584</v>
      </c>
      <c r="F730" s="346" t="s">
        <v>1388</v>
      </c>
      <c r="G730" s="346" t="s">
        <v>1588</v>
      </c>
      <c r="H730" s="395"/>
      <c r="I730" s="395"/>
      <c r="J730" s="394">
        <v>2000000</v>
      </c>
      <c r="K730" s="346" t="s">
        <v>339</v>
      </c>
      <c r="L730" s="377" t="s">
        <v>2057</v>
      </c>
    </row>
    <row r="731" spans="1:12" ht="33" customHeight="1" x14ac:dyDescent="0.25">
      <c r="A731" s="375">
        <v>42227</v>
      </c>
      <c r="B731" s="367" t="s">
        <v>1995</v>
      </c>
      <c r="C731" s="367" t="s">
        <v>339</v>
      </c>
      <c r="D731" s="346">
        <v>729</v>
      </c>
      <c r="E731" s="246" t="s">
        <v>1584</v>
      </c>
      <c r="F731" s="346" t="s">
        <v>1388</v>
      </c>
      <c r="G731" s="346" t="s">
        <v>1589</v>
      </c>
      <c r="H731" s="395"/>
      <c r="I731" s="395"/>
      <c r="J731" s="394">
        <v>2000000</v>
      </c>
      <c r="K731" s="346" t="s">
        <v>339</v>
      </c>
      <c r="L731" s="377" t="s">
        <v>2057</v>
      </c>
    </row>
    <row r="732" spans="1:12" ht="33" customHeight="1" x14ac:dyDescent="0.25">
      <c r="A732" s="375">
        <v>42227</v>
      </c>
      <c r="B732" s="367" t="s">
        <v>1994</v>
      </c>
      <c r="C732" s="367" t="s">
        <v>339</v>
      </c>
      <c r="D732" s="346">
        <v>730</v>
      </c>
      <c r="E732" s="246" t="s">
        <v>1584</v>
      </c>
      <c r="F732" s="346" t="s">
        <v>1322</v>
      </c>
      <c r="G732" s="346" t="s">
        <v>1590</v>
      </c>
      <c r="H732" s="395"/>
      <c r="I732" s="395"/>
      <c r="J732" s="424">
        <v>8000000</v>
      </c>
      <c r="K732" s="346" t="s">
        <v>339</v>
      </c>
      <c r="L732" s="377" t="s">
        <v>1796</v>
      </c>
    </row>
    <row r="733" spans="1:12" ht="33" customHeight="1" x14ac:dyDescent="0.25">
      <c r="A733" s="375">
        <v>42227</v>
      </c>
      <c r="B733" s="367" t="s">
        <v>1995</v>
      </c>
      <c r="C733" s="367" t="s">
        <v>339</v>
      </c>
      <c r="D733" s="346">
        <v>731</v>
      </c>
      <c r="E733" s="346" t="s">
        <v>1591</v>
      </c>
      <c r="F733" s="346" t="s">
        <v>1388</v>
      </c>
      <c r="G733" s="346" t="s">
        <v>442</v>
      </c>
      <c r="H733" s="395"/>
      <c r="I733" s="395"/>
      <c r="J733" s="425">
        <v>236000</v>
      </c>
      <c r="K733" s="346" t="s">
        <v>339</v>
      </c>
      <c r="L733" s="377" t="s">
        <v>2057</v>
      </c>
    </row>
    <row r="734" spans="1:12" ht="33" customHeight="1" x14ac:dyDescent="0.25">
      <c r="A734" s="375">
        <v>42227</v>
      </c>
      <c r="B734" s="367" t="s">
        <v>1995</v>
      </c>
      <c r="C734" s="367" t="s">
        <v>339</v>
      </c>
      <c r="D734" s="346">
        <v>732</v>
      </c>
      <c r="E734" s="346" t="s">
        <v>1591</v>
      </c>
      <c r="F734" s="346" t="s">
        <v>1388</v>
      </c>
      <c r="G734" s="346" t="s">
        <v>1474</v>
      </c>
      <c r="H734" s="395"/>
      <c r="I734" s="395"/>
      <c r="J734" s="425">
        <v>900000</v>
      </c>
      <c r="K734" s="346" t="s">
        <v>339</v>
      </c>
      <c r="L734" s="377" t="s">
        <v>2057</v>
      </c>
    </row>
    <row r="735" spans="1:12" ht="33" customHeight="1" x14ac:dyDescent="0.25">
      <c r="A735" s="375">
        <v>42227</v>
      </c>
      <c r="B735" s="367" t="s">
        <v>1995</v>
      </c>
      <c r="C735" s="367" t="s">
        <v>339</v>
      </c>
      <c r="D735" s="346">
        <v>733</v>
      </c>
      <c r="E735" s="346" t="s">
        <v>1591</v>
      </c>
      <c r="F735" s="346" t="s">
        <v>1388</v>
      </c>
      <c r="G735" s="346" t="s">
        <v>178</v>
      </c>
      <c r="H735" s="395"/>
      <c r="I735" s="395"/>
      <c r="J735" s="425">
        <v>2550000</v>
      </c>
      <c r="K735" s="346" t="s">
        <v>339</v>
      </c>
      <c r="L735" s="377" t="s">
        <v>2057</v>
      </c>
    </row>
    <row r="736" spans="1:12" ht="33" customHeight="1" x14ac:dyDescent="0.25">
      <c r="A736" s="375">
        <v>42227</v>
      </c>
      <c r="B736" s="367" t="s">
        <v>1995</v>
      </c>
      <c r="C736" s="367" t="s">
        <v>339</v>
      </c>
      <c r="D736" s="346">
        <v>734</v>
      </c>
      <c r="E736" s="346" t="s">
        <v>1591</v>
      </c>
      <c r="F736" s="346" t="s">
        <v>1388</v>
      </c>
      <c r="G736" s="346" t="s">
        <v>1592</v>
      </c>
      <c r="H736" s="395"/>
      <c r="I736" s="395"/>
      <c r="J736" s="425">
        <v>18000</v>
      </c>
      <c r="K736" s="346" t="s">
        <v>339</v>
      </c>
      <c r="L736" s="377" t="s">
        <v>2057</v>
      </c>
    </row>
    <row r="737" spans="1:12" ht="33" customHeight="1" x14ac:dyDescent="0.25">
      <c r="A737" s="375">
        <v>42227</v>
      </c>
      <c r="B737" s="367" t="s">
        <v>1995</v>
      </c>
      <c r="C737" s="367" t="s">
        <v>339</v>
      </c>
      <c r="D737" s="346">
        <v>735</v>
      </c>
      <c r="E737" s="346" t="s">
        <v>1591</v>
      </c>
      <c r="F737" s="346" t="s">
        <v>1388</v>
      </c>
      <c r="G737" s="346" t="s">
        <v>1593</v>
      </c>
      <c r="H737" s="395"/>
      <c r="I737" s="395"/>
      <c r="J737" s="425">
        <v>4800</v>
      </c>
      <c r="K737" s="346" t="s">
        <v>339</v>
      </c>
      <c r="L737" s="377" t="s">
        <v>2057</v>
      </c>
    </row>
    <row r="738" spans="1:12" ht="33" customHeight="1" x14ac:dyDescent="0.25">
      <c r="A738" s="375">
        <v>42227</v>
      </c>
      <c r="B738" s="367" t="s">
        <v>1995</v>
      </c>
      <c r="C738" s="367" t="s">
        <v>339</v>
      </c>
      <c r="D738" s="346">
        <v>736</v>
      </c>
      <c r="E738" s="346" t="s">
        <v>1591</v>
      </c>
      <c r="F738" s="346" t="s">
        <v>1388</v>
      </c>
      <c r="G738" s="346" t="s">
        <v>1594</v>
      </c>
      <c r="H738" s="395"/>
      <c r="I738" s="395"/>
      <c r="J738" s="425">
        <v>50000</v>
      </c>
      <c r="K738" s="346" t="s">
        <v>339</v>
      </c>
      <c r="L738" s="377" t="s">
        <v>2057</v>
      </c>
    </row>
    <row r="739" spans="1:12" ht="33" customHeight="1" x14ac:dyDescent="0.25">
      <c r="A739" s="375">
        <v>42227</v>
      </c>
      <c r="B739" s="367" t="s">
        <v>1995</v>
      </c>
      <c r="C739" s="367" t="s">
        <v>339</v>
      </c>
      <c r="D739" s="346">
        <v>737</v>
      </c>
      <c r="E739" s="346" t="s">
        <v>1591</v>
      </c>
      <c r="F739" s="346" t="s">
        <v>1388</v>
      </c>
      <c r="G739" s="346" t="s">
        <v>1595</v>
      </c>
      <c r="H739" s="395"/>
      <c r="I739" s="395"/>
      <c r="J739" s="425">
        <v>25000</v>
      </c>
      <c r="K739" s="346" t="s">
        <v>339</v>
      </c>
      <c r="L739" s="377" t="s">
        <v>2057</v>
      </c>
    </row>
    <row r="740" spans="1:12" ht="33" customHeight="1" x14ac:dyDescent="0.25">
      <c r="A740" s="375">
        <v>42227</v>
      </c>
      <c r="B740" s="367" t="s">
        <v>1995</v>
      </c>
      <c r="C740" s="367" t="s">
        <v>339</v>
      </c>
      <c r="D740" s="346">
        <v>738</v>
      </c>
      <c r="E740" s="346" t="s">
        <v>1591</v>
      </c>
      <c r="F740" s="346" t="s">
        <v>1388</v>
      </c>
      <c r="G740" s="346" t="s">
        <v>955</v>
      </c>
      <c r="H740" s="395"/>
      <c r="I740" s="395"/>
      <c r="J740" s="425">
        <v>25000</v>
      </c>
      <c r="K740" s="346" t="s">
        <v>339</v>
      </c>
      <c r="L740" s="377" t="s">
        <v>2057</v>
      </c>
    </row>
    <row r="741" spans="1:12" ht="33" customHeight="1" x14ac:dyDescent="0.25">
      <c r="A741" s="375">
        <v>42227</v>
      </c>
      <c r="B741" s="367" t="s">
        <v>1995</v>
      </c>
      <c r="C741" s="367" t="s">
        <v>339</v>
      </c>
      <c r="D741" s="346">
        <v>739</v>
      </c>
      <c r="E741" s="346" t="s">
        <v>1591</v>
      </c>
      <c r="F741" s="346" t="s">
        <v>1388</v>
      </c>
      <c r="G741" s="346" t="s">
        <v>1596</v>
      </c>
      <c r="H741" s="395"/>
      <c r="I741" s="395"/>
      <c r="J741" s="425">
        <v>8000</v>
      </c>
      <c r="K741" s="346" t="s">
        <v>339</v>
      </c>
      <c r="L741" s="377" t="s">
        <v>2057</v>
      </c>
    </row>
    <row r="742" spans="1:12" ht="33" customHeight="1" x14ac:dyDescent="0.25">
      <c r="A742" s="375">
        <v>42227</v>
      </c>
      <c r="B742" s="367" t="s">
        <v>1995</v>
      </c>
      <c r="C742" s="367" t="s">
        <v>339</v>
      </c>
      <c r="D742" s="346">
        <v>740</v>
      </c>
      <c r="E742" s="346" t="s">
        <v>1591</v>
      </c>
      <c r="F742" s="346" t="s">
        <v>1388</v>
      </c>
      <c r="G742" s="346" t="s">
        <v>1597</v>
      </c>
      <c r="H742" s="395"/>
      <c r="I742" s="395"/>
      <c r="J742" s="425">
        <v>400000</v>
      </c>
      <c r="K742" s="346" t="s">
        <v>339</v>
      </c>
      <c r="L742" s="377" t="s">
        <v>2057</v>
      </c>
    </row>
    <row r="743" spans="1:12" ht="33" customHeight="1" x14ac:dyDescent="0.25">
      <c r="A743" s="375">
        <v>42227</v>
      </c>
      <c r="B743" s="367" t="s">
        <v>1995</v>
      </c>
      <c r="C743" s="367" t="s">
        <v>339</v>
      </c>
      <c r="D743" s="346">
        <v>741</v>
      </c>
      <c r="E743" s="346" t="s">
        <v>1591</v>
      </c>
      <c r="F743" s="346" t="s">
        <v>1388</v>
      </c>
      <c r="G743" s="346" t="s">
        <v>1598</v>
      </c>
      <c r="H743" s="395"/>
      <c r="I743" s="395"/>
      <c r="J743" s="425">
        <v>200000</v>
      </c>
      <c r="K743" s="346" t="s">
        <v>339</v>
      </c>
      <c r="L743" s="377" t="s">
        <v>2057</v>
      </c>
    </row>
    <row r="744" spans="1:12" ht="33" customHeight="1" x14ac:dyDescent="0.25">
      <c r="A744" s="375">
        <v>42227</v>
      </c>
      <c r="B744" s="367" t="s">
        <v>1995</v>
      </c>
      <c r="C744" s="367" t="s">
        <v>339</v>
      </c>
      <c r="D744" s="346">
        <v>742</v>
      </c>
      <c r="E744" s="346" t="s">
        <v>1591</v>
      </c>
      <c r="F744" s="346" t="s">
        <v>1388</v>
      </c>
      <c r="G744" s="346" t="s">
        <v>1599</v>
      </c>
      <c r="H744" s="395"/>
      <c r="I744" s="395"/>
      <c r="J744" s="425">
        <v>21696</v>
      </c>
      <c r="K744" s="346" t="s">
        <v>339</v>
      </c>
      <c r="L744" s="377" t="s">
        <v>2057</v>
      </c>
    </row>
    <row r="745" spans="1:12" ht="33" customHeight="1" x14ac:dyDescent="0.25">
      <c r="A745" s="375">
        <v>42227</v>
      </c>
      <c r="B745" s="367" t="s">
        <v>1995</v>
      </c>
      <c r="C745" s="367" t="s">
        <v>339</v>
      </c>
      <c r="D745" s="346">
        <v>743</v>
      </c>
      <c r="E745" s="346" t="s">
        <v>1591</v>
      </c>
      <c r="F745" s="385" t="s">
        <v>1388</v>
      </c>
      <c r="G745" s="346" t="s">
        <v>1600</v>
      </c>
      <c r="H745" s="395"/>
      <c r="I745" s="395"/>
      <c r="J745" s="376" t="s">
        <v>76</v>
      </c>
      <c r="K745" s="346" t="s">
        <v>339</v>
      </c>
      <c r="L745" s="377" t="s">
        <v>2057</v>
      </c>
    </row>
    <row r="746" spans="1:12" ht="33" customHeight="1" x14ac:dyDescent="0.25">
      <c r="A746" s="375">
        <v>42227</v>
      </c>
      <c r="B746" s="367" t="s">
        <v>1995</v>
      </c>
      <c r="C746" s="367" t="s">
        <v>339</v>
      </c>
      <c r="D746" s="346">
        <v>744</v>
      </c>
      <c r="E746" s="346" t="s">
        <v>1591</v>
      </c>
      <c r="F746" s="385" t="s">
        <v>1388</v>
      </c>
      <c r="G746" s="346" t="s">
        <v>1601</v>
      </c>
      <c r="H746" s="395"/>
      <c r="I746" s="395"/>
      <c r="J746" s="376" t="s">
        <v>76</v>
      </c>
      <c r="K746" s="346" t="s">
        <v>339</v>
      </c>
      <c r="L746" s="377" t="s">
        <v>2057</v>
      </c>
    </row>
    <row r="747" spans="1:12" ht="33" customHeight="1" x14ac:dyDescent="0.25">
      <c r="A747" s="375">
        <v>42227</v>
      </c>
      <c r="B747" s="367" t="s">
        <v>1995</v>
      </c>
      <c r="C747" s="367" t="s">
        <v>339</v>
      </c>
      <c r="D747" s="346">
        <v>745</v>
      </c>
      <c r="E747" s="346" t="s">
        <v>1591</v>
      </c>
      <c r="F747" s="385" t="s">
        <v>1388</v>
      </c>
      <c r="G747" s="346" t="s">
        <v>1602</v>
      </c>
      <c r="H747" s="395"/>
      <c r="I747" s="395"/>
      <c r="J747" s="376" t="s">
        <v>76</v>
      </c>
      <c r="K747" s="346" t="s">
        <v>339</v>
      </c>
      <c r="L747" s="377" t="s">
        <v>2057</v>
      </c>
    </row>
    <row r="748" spans="1:12" ht="33" customHeight="1" x14ac:dyDescent="0.25">
      <c r="A748" s="375">
        <v>42227</v>
      </c>
      <c r="B748" s="367" t="s">
        <v>1995</v>
      </c>
      <c r="C748" s="367" t="s">
        <v>339</v>
      </c>
      <c r="D748" s="346">
        <v>746</v>
      </c>
      <c r="E748" s="346" t="s">
        <v>1591</v>
      </c>
      <c r="F748" s="385" t="s">
        <v>1388</v>
      </c>
      <c r="G748" s="346" t="s">
        <v>1603</v>
      </c>
      <c r="H748" s="395"/>
      <c r="I748" s="395"/>
      <c r="J748" s="376" t="s">
        <v>76</v>
      </c>
      <c r="K748" s="346" t="s">
        <v>339</v>
      </c>
      <c r="L748" s="377" t="s">
        <v>2057</v>
      </c>
    </row>
    <row r="749" spans="1:12" ht="33" customHeight="1" x14ac:dyDescent="0.25">
      <c r="A749" s="375">
        <v>42227</v>
      </c>
      <c r="B749" s="367" t="s">
        <v>1995</v>
      </c>
      <c r="C749" s="367" t="s">
        <v>339</v>
      </c>
      <c r="D749" s="346">
        <v>747</v>
      </c>
      <c r="E749" s="346" t="s">
        <v>1591</v>
      </c>
      <c r="F749" s="346" t="s">
        <v>1388</v>
      </c>
      <c r="G749" s="346" t="s">
        <v>1604</v>
      </c>
      <c r="H749" s="395"/>
      <c r="I749" s="395"/>
      <c r="J749" s="425">
        <v>850000</v>
      </c>
      <c r="K749" s="346" t="s">
        <v>339</v>
      </c>
      <c r="L749" s="377" t="s">
        <v>2057</v>
      </c>
    </row>
    <row r="750" spans="1:12" ht="33" customHeight="1" x14ac:dyDescent="0.25">
      <c r="A750" s="375">
        <v>42227</v>
      </c>
      <c r="B750" s="367" t="s">
        <v>1995</v>
      </c>
      <c r="C750" s="367" t="s">
        <v>339</v>
      </c>
      <c r="D750" s="346">
        <v>748</v>
      </c>
      <c r="E750" s="346" t="s">
        <v>1591</v>
      </c>
      <c r="F750" s="385" t="s">
        <v>1388</v>
      </c>
      <c r="G750" s="346" t="s">
        <v>1418</v>
      </c>
      <c r="H750" s="395"/>
      <c r="I750" s="395"/>
      <c r="J750" s="376" t="s">
        <v>76</v>
      </c>
      <c r="K750" s="346" t="s">
        <v>339</v>
      </c>
      <c r="L750" s="377" t="s">
        <v>2057</v>
      </c>
    </row>
    <row r="751" spans="1:12" ht="33" customHeight="1" x14ac:dyDescent="0.25">
      <c r="A751" s="375">
        <v>42227</v>
      </c>
      <c r="B751" s="367" t="s">
        <v>1995</v>
      </c>
      <c r="C751" s="367" t="s">
        <v>339</v>
      </c>
      <c r="D751" s="346">
        <v>749</v>
      </c>
      <c r="E751" s="346" t="s">
        <v>1591</v>
      </c>
      <c r="F751" s="346" t="s">
        <v>1388</v>
      </c>
      <c r="G751" s="346" t="s">
        <v>1605</v>
      </c>
      <c r="H751" s="395"/>
      <c r="I751" s="395"/>
      <c r="J751" s="425">
        <v>2000000</v>
      </c>
      <c r="K751" s="346" t="s">
        <v>339</v>
      </c>
      <c r="L751" s="377" t="s">
        <v>2057</v>
      </c>
    </row>
    <row r="752" spans="1:12" ht="33" customHeight="1" x14ac:dyDescent="0.25">
      <c r="A752" s="375">
        <v>42227</v>
      </c>
      <c r="B752" s="367" t="s">
        <v>1995</v>
      </c>
      <c r="C752" s="367" t="s">
        <v>339</v>
      </c>
      <c r="D752" s="346">
        <v>750</v>
      </c>
      <c r="E752" s="346" t="s">
        <v>1591</v>
      </c>
      <c r="F752" s="385" t="s">
        <v>1388</v>
      </c>
      <c r="G752" s="346" t="s">
        <v>1602</v>
      </c>
      <c r="H752" s="395"/>
      <c r="I752" s="395"/>
      <c r="J752" s="376" t="s">
        <v>76</v>
      </c>
      <c r="K752" s="346" t="s">
        <v>339</v>
      </c>
      <c r="L752" s="377" t="s">
        <v>2057</v>
      </c>
    </row>
    <row r="753" spans="1:12" ht="33" customHeight="1" x14ac:dyDescent="0.25">
      <c r="A753" s="375">
        <v>42227</v>
      </c>
      <c r="B753" s="367" t="s">
        <v>1995</v>
      </c>
      <c r="C753" s="367" t="s">
        <v>339</v>
      </c>
      <c r="D753" s="346">
        <v>751</v>
      </c>
      <c r="E753" s="346" t="s">
        <v>1591</v>
      </c>
      <c r="F753" s="385" t="s">
        <v>1388</v>
      </c>
      <c r="G753" s="346" t="s">
        <v>1606</v>
      </c>
      <c r="H753" s="395"/>
      <c r="I753" s="395"/>
      <c r="J753" s="376" t="s">
        <v>76</v>
      </c>
      <c r="K753" s="346" t="s">
        <v>339</v>
      </c>
      <c r="L753" s="377" t="s">
        <v>2057</v>
      </c>
    </row>
    <row r="754" spans="1:12" ht="33" customHeight="1" x14ac:dyDescent="0.25">
      <c r="A754" s="375">
        <v>42227</v>
      </c>
      <c r="B754" s="367" t="s">
        <v>1995</v>
      </c>
      <c r="C754" s="367" t="s">
        <v>339</v>
      </c>
      <c r="D754" s="346">
        <v>752</v>
      </c>
      <c r="E754" s="346" t="s">
        <v>1591</v>
      </c>
      <c r="F754" s="346" t="s">
        <v>1388</v>
      </c>
      <c r="G754" s="346" t="s">
        <v>1607</v>
      </c>
      <c r="H754" s="395"/>
      <c r="I754" s="395"/>
      <c r="J754" s="425">
        <v>250000</v>
      </c>
      <c r="K754" s="346" t="s">
        <v>339</v>
      </c>
      <c r="L754" s="377" t="s">
        <v>2057</v>
      </c>
    </row>
    <row r="755" spans="1:12" ht="33" customHeight="1" x14ac:dyDescent="0.25">
      <c r="A755" s="375">
        <v>42227</v>
      </c>
      <c r="B755" s="367" t="s">
        <v>1995</v>
      </c>
      <c r="C755" s="367" t="s">
        <v>339</v>
      </c>
      <c r="D755" s="346">
        <v>753</v>
      </c>
      <c r="E755" s="346" t="s">
        <v>1591</v>
      </c>
      <c r="F755" s="346" t="s">
        <v>1388</v>
      </c>
      <c r="G755" s="346" t="s">
        <v>758</v>
      </c>
      <c r="H755" s="395"/>
      <c r="I755" s="395"/>
      <c r="J755" s="425">
        <v>36000</v>
      </c>
      <c r="K755" s="346" t="s">
        <v>339</v>
      </c>
      <c r="L755" s="377" t="s">
        <v>2057</v>
      </c>
    </row>
    <row r="756" spans="1:12" ht="33" customHeight="1" x14ac:dyDescent="0.25">
      <c r="A756" s="375">
        <v>42227</v>
      </c>
      <c r="B756" s="367" t="s">
        <v>1995</v>
      </c>
      <c r="C756" s="367" t="s">
        <v>339</v>
      </c>
      <c r="D756" s="346">
        <v>754</v>
      </c>
      <c r="E756" s="346" t="s">
        <v>1591</v>
      </c>
      <c r="F756" s="346" t="s">
        <v>1388</v>
      </c>
      <c r="G756" s="346" t="s">
        <v>1609</v>
      </c>
      <c r="H756" s="395"/>
      <c r="I756" s="395"/>
      <c r="J756" s="425">
        <v>420000</v>
      </c>
      <c r="K756" s="346" t="s">
        <v>339</v>
      </c>
      <c r="L756" s="377" t="s">
        <v>2057</v>
      </c>
    </row>
    <row r="757" spans="1:12" ht="33" customHeight="1" x14ac:dyDescent="0.25">
      <c r="A757" s="375">
        <v>42227</v>
      </c>
      <c r="B757" s="367" t="s">
        <v>1995</v>
      </c>
      <c r="C757" s="367" t="s">
        <v>339</v>
      </c>
      <c r="D757" s="346">
        <v>755</v>
      </c>
      <c r="E757" s="346" t="s">
        <v>1591</v>
      </c>
      <c r="F757" s="346" t="s">
        <v>1388</v>
      </c>
      <c r="G757" s="346" t="s">
        <v>1610</v>
      </c>
      <c r="H757" s="395"/>
      <c r="I757" s="395"/>
      <c r="J757" s="425">
        <v>36000</v>
      </c>
      <c r="K757" s="346" t="s">
        <v>339</v>
      </c>
      <c r="L757" s="377" t="s">
        <v>2057</v>
      </c>
    </row>
    <row r="758" spans="1:12" ht="33" customHeight="1" x14ac:dyDescent="0.25">
      <c r="A758" s="375">
        <v>42227</v>
      </c>
      <c r="B758" s="344" t="s">
        <v>1997</v>
      </c>
      <c r="C758" s="367" t="s">
        <v>339</v>
      </c>
      <c r="D758" s="346">
        <v>756</v>
      </c>
      <c r="E758" s="346" t="s">
        <v>1591</v>
      </c>
      <c r="F758" s="346" t="s">
        <v>20</v>
      </c>
      <c r="G758" s="346" t="s">
        <v>1611</v>
      </c>
      <c r="H758" s="395"/>
      <c r="I758" s="395"/>
      <c r="J758" s="399">
        <v>5091295</v>
      </c>
      <c r="K758" s="346" t="s">
        <v>339</v>
      </c>
      <c r="L758" s="377" t="s">
        <v>2060</v>
      </c>
    </row>
    <row r="759" spans="1:12" ht="33" customHeight="1" x14ac:dyDescent="0.25">
      <c r="A759" s="375">
        <v>42227</v>
      </c>
      <c r="B759" s="344" t="s">
        <v>1997</v>
      </c>
      <c r="C759" s="367" t="s">
        <v>339</v>
      </c>
      <c r="D759" s="346">
        <v>757</v>
      </c>
      <c r="E759" s="346" t="s">
        <v>1591</v>
      </c>
      <c r="F759" s="346" t="s">
        <v>20</v>
      </c>
      <c r="G759" s="346" t="s">
        <v>1611</v>
      </c>
      <c r="H759" s="395"/>
      <c r="I759" s="395"/>
      <c r="J759" s="399">
        <v>1069915</v>
      </c>
      <c r="K759" s="346" t="s">
        <v>339</v>
      </c>
      <c r="L759" s="377" t="s">
        <v>2060</v>
      </c>
    </row>
    <row r="760" spans="1:12" ht="33" customHeight="1" x14ac:dyDescent="0.25">
      <c r="A760" s="375">
        <v>42227</v>
      </c>
      <c r="B760" s="344" t="s">
        <v>1997</v>
      </c>
      <c r="C760" s="367" t="s">
        <v>339</v>
      </c>
      <c r="D760" s="346">
        <v>758</v>
      </c>
      <c r="E760" s="246" t="s">
        <v>1591</v>
      </c>
      <c r="F760" s="346" t="s">
        <v>20</v>
      </c>
      <c r="G760" s="346" t="s">
        <v>1612</v>
      </c>
      <c r="H760" s="395"/>
      <c r="I760" s="395"/>
      <c r="J760" s="399">
        <v>1000000</v>
      </c>
      <c r="K760" s="346" t="s">
        <v>339</v>
      </c>
      <c r="L760" s="377" t="s">
        <v>2060</v>
      </c>
    </row>
    <row r="761" spans="1:12" ht="33" customHeight="1" x14ac:dyDescent="0.25">
      <c r="A761" s="375">
        <v>42227</v>
      </c>
      <c r="B761" s="367" t="s">
        <v>1995</v>
      </c>
      <c r="C761" s="367" t="s">
        <v>339</v>
      </c>
      <c r="D761" s="346">
        <v>759</v>
      </c>
      <c r="E761" s="346" t="s">
        <v>1613</v>
      </c>
      <c r="F761" s="346" t="s">
        <v>1388</v>
      </c>
      <c r="G761" s="346" t="s">
        <v>1614</v>
      </c>
      <c r="H761" s="395"/>
      <c r="I761" s="395"/>
      <c r="J761" s="399">
        <v>480000</v>
      </c>
      <c r="K761" s="346" t="s">
        <v>339</v>
      </c>
      <c r="L761" s="377" t="s">
        <v>2057</v>
      </c>
    </row>
    <row r="762" spans="1:12" ht="33" customHeight="1" x14ac:dyDescent="0.25">
      <c r="A762" s="375">
        <v>42227</v>
      </c>
      <c r="B762" s="367" t="s">
        <v>1995</v>
      </c>
      <c r="C762" s="367" t="s">
        <v>339</v>
      </c>
      <c r="D762" s="346">
        <v>760</v>
      </c>
      <c r="E762" s="346" t="s">
        <v>1613</v>
      </c>
      <c r="F762" s="346" t="s">
        <v>1388</v>
      </c>
      <c r="G762" s="346" t="s">
        <v>1615</v>
      </c>
      <c r="H762" s="395"/>
      <c r="I762" s="395"/>
      <c r="J762" s="399">
        <v>1200000</v>
      </c>
      <c r="K762" s="346" t="s">
        <v>339</v>
      </c>
      <c r="L762" s="377" t="s">
        <v>2057</v>
      </c>
    </row>
    <row r="763" spans="1:12" ht="33" customHeight="1" x14ac:dyDescent="0.25">
      <c r="A763" s="375">
        <v>42227</v>
      </c>
      <c r="B763" s="367" t="s">
        <v>1995</v>
      </c>
      <c r="C763" s="367" t="s">
        <v>339</v>
      </c>
      <c r="D763" s="346">
        <v>761</v>
      </c>
      <c r="E763" s="346" t="s">
        <v>1613</v>
      </c>
      <c r="F763" s="346" t="s">
        <v>1388</v>
      </c>
      <c r="G763" s="346" t="s">
        <v>1616</v>
      </c>
      <c r="H763" s="395"/>
      <c r="I763" s="395"/>
      <c r="J763" s="399">
        <v>300000</v>
      </c>
      <c r="K763" s="346" t="s">
        <v>339</v>
      </c>
      <c r="L763" s="377" t="s">
        <v>2057</v>
      </c>
    </row>
    <row r="764" spans="1:12" ht="33" customHeight="1" x14ac:dyDescent="0.25">
      <c r="A764" s="375">
        <v>42227</v>
      </c>
      <c r="B764" s="367" t="s">
        <v>1995</v>
      </c>
      <c r="C764" s="367" t="s">
        <v>339</v>
      </c>
      <c r="D764" s="346">
        <v>762</v>
      </c>
      <c r="E764" s="246" t="s">
        <v>1617</v>
      </c>
      <c r="F764" s="346" t="s">
        <v>1388</v>
      </c>
      <c r="G764" s="346" t="s">
        <v>1618</v>
      </c>
      <c r="H764" s="395"/>
      <c r="I764" s="395"/>
      <c r="J764" s="399">
        <v>25200000</v>
      </c>
      <c r="K764" s="346" t="s">
        <v>339</v>
      </c>
      <c r="L764" s="377" t="s">
        <v>2057</v>
      </c>
    </row>
    <row r="765" spans="1:12" ht="33" customHeight="1" x14ac:dyDescent="0.25">
      <c r="A765" s="375">
        <v>42227</v>
      </c>
      <c r="B765" s="367" t="s">
        <v>1995</v>
      </c>
      <c r="C765" s="367" t="s">
        <v>339</v>
      </c>
      <c r="D765" s="346">
        <v>763</v>
      </c>
      <c r="E765" s="346" t="s">
        <v>1619</v>
      </c>
      <c r="F765" s="346" t="s">
        <v>1388</v>
      </c>
      <c r="G765" s="346" t="s">
        <v>1620</v>
      </c>
      <c r="H765" s="395"/>
      <c r="I765" s="395"/>
      <c r="J765" s="396">
        <v>312000</v>
      </c>
      <c r="K765" s="346" t="s">
        <v>339</v>
      </c>
      <c r="L765" s="377" t="s">
        <v>2057</v>
      </c>
    </row>
    <row r="766" spans="1:12" ht="33" customHeight="1" x14ac:dyDescent="0.25">
      <c r="A766" s="375">
        <v>42227</v>
      </c>
      <c r="B766" s="367" t="s">
        <v>1995</v>
      </c>
      <c r="C766" s="367" t="s">
        <v>339</v>
      </c>
      <c r="D766" s="346">
        <v>764</v>
      </c>
      <c r="E766" s="346" t="s">
        <v>1619</v>
      </c>
      <c r="F766" s="346" t="s">
        <v>1388</v>
      </c>
      <c r="G766" s="346" t="s">
        <v>903</v>
      </c>
      <c r="H766" s="395"/>
      <c r="I766" s="395"/>
      <c r="J766" s="396">
        <v>1801800</v>
      </c>
      <c r="K766" s="346" t="s">
        <v>339</v>
      </c>
      <c r="L766" s="377" t="s">
        <v>2057</v>
      </c>
    </row>
    <row r="767" spans="1:12" ht="33" customHeight="1" x14ac:dyDescent="0.25">
      <c r="A767" s="375">
        <v>42227</v>
      </c>
      <c r="B767" s="367" t="s">
        <v>1995</v>
      </c>
      <c r="C767" s="367" t="s">
        <v>339</v>
      </c>
      <c r="D767" s="346">
        <v>765</v>
      </c>
      <c r="E767" s="346" t="s">
        <v>1619</v>
      </c>
      <c r="F767" s="346" t="s">
        <v>1388</v>
      </c>
      <c r="G767" s="346" t="s">
        <v>1621</v>
      </c>
      <c r="H767" s="395"/>
      <c r="I767" s="395"/>
      <c r="J767" s="396">
        <v>1260000</v>
      </c>
      <c r="K767" s="346" t="s">
        <v>339</v>
      </c>
      <c r="L767" s="377" t="s">
        <v>2057</v>
      </c>
    </row>
    <row r="768" spans="1:12" ht="33" customHeight="1" x14ac:dyDescent="0.25">
      <c r="A768" s="375">
        <v>42227</v>
      </c>
      <c r="B768" s="367" t="s">
        <v>1995</v>
      </c>
      <c r="C768" s="367" t="s">
        <v>339</v>
      </c>
      <c r="D768" s="346">
        <v>766</v>
      </c>
      <c r="E768" s="346" t="s">
        <v>1619</v>
      </c>
      <c r="F768" s="346" t="s">
        <v>1388</v>
      </c>
      <c r="G768" s="346" t="s">
        <v>1622</v>
      </c>
      <c r="H768" s="395"/>
      <c r="I768" s="395"/>
      <c r="J768" s="396">
        <v>1218300</v>
      </c>
      <c r="K768" s="346" t="s">
        <v>339</v>
      </c>
      <c r="L768" s="377" t="s">
        <v>2057</v>
      </c>
    </row>
    <row r="769" spans="1:12" ht="33" customHeight="1" x14ac:dyDescent="0.25">
      <c r="A769" s="375">
        <v>42227</v>
      </c>
      <c r="B769" s="367" t="s">
        <v>1995</v>
      </c>
      <c r="C769" s="367" t="s">
        <v>339</v>
      </c>
      <c r="D769" s="346">
        <v>767</v>
      </c>
      <c r="E769" s="346" t="s">
        <v>1619</v>
      </c>
      <c r="F769" s="346" t="s">
        <v>1388</v>
      </c>
      <c r="G769" s="346" t="s">
        <v>1623</v>
      </c>
      <c r="H769" s="395"/>
      <c r="I769" s="395"/>
      <c r="J769" s="396">
        <v>380000</v>
      </c>
      <c r="K769" s="346" t="s">
        <v>339</v>
      </c>
      <c r="L769" s="377" t="s">
        <v>2057</v>
      </c>
    </row>
    <row r="770" spans="1:12" ht="33" customHeight="1" x14ac:dyDescent="0.25">
      <c r="A770" s="375">
        <v>42227</v>
      </c>
      <c r="B770" s="367" t="s">
        <v>1995</v>
      </c>
      <c r="C770" s="367" t="s">
        <v>339</v>
      </c>
      <c r="D770" s="346">
        <v>768</v>
      </c>
      <c r="E770" s="346" t="s">
        <v>1619</v>
      </c>
      <c r="F770" s="346" t="s">
        <v>1388</v>
      </c>
      <c r="G770" s="346" t="s">
        <v>1624</v>
      </c>
      <c r="H770" s="395"/>
      <c r="I770" s="395"/>
      <c r="J770" s="396">
        <v>425000</v>
      </c>
      <c r="K770" s="346" t="s">
        <v>339</v>
      </c>
      <c r="L770" s="377" t="s">
        <v>2057</v>
      </c>
    </row>
    <row r="771" spans="1:12" ht="33" customHeight="1" x14ac:dyDescent="0.25">
      <c r="A771" s="375">
        <v>42227</v>
      </c>
      <c r="B771" s="367" t="s">
        <v>1995</v>
      </c>
      <c r="C771" s="367" t="s">
        <v>339</v>
      </c>
      <c r="D771" s="346">
        <v>769</v>
      </c>
      <c r="E771" s="346" t="s">
        <v>1619</v>
      </c>
      <c r="F771" s="346" t="s">
        <v>1388</v>
      </c>
      <c r="G771" s="346" t="s">
        <v>1625</v>
      </c>
      <c r="H771" s="395"/>
      <c r="I771" s="395"/>
      <c r="J771" s="396">
        <v>99500</v>
      </c>
      <c r="K771" s="346" t="s">
        <v>339</v>
      </c>
      <c r="L771" s="377" t="s">
        <v>2057</v>
      </c>
    </row>
    <row r="772" spans="1:12" ht="33" customHeight="1" x14ac:dyDescent="0.25">
      <c r="A772" s="375">
        <v>42227</v>
      </c>
      <c r="B772" s="367" t="s">
        <v>1995</v>
      </c>
      <c r="C772" s="367" t="s">
        <v>339</v>
      </c>
      <c r="D772" s="346">
        <v>770</v>
      </c>
      <c r="E772" s="346" t="s">
        <v>1619</v>
      </c>
      <c r="F772" s="346" t="s">
        <v>1388</v>
      </c>
      <c r="G772" s="346" t="s">
        <v>1626</v>
      </c>
      <c r="H772" s="395"/>
      <c r="I772" s="395"/>
      <c r="J772" s="396">
        <v>470250</v>
      </c>
      <c r="K772" s="346" t="s">
        <v>339</v>
      </c>
      <c r="L772" s="377" t="s">
        <v>2057</v>
      </c>
    </row>
    <row r="773" spans="1:12" ht="33" customHeight="1" x14ac:dyDescent="0.25">
      <c r="A773" s="375">
        <v>42227</v>
      </c>
      <c r="B773" s="367" t="s">
        <v>1995</v>
      </c>
      <c r="C773" s="367" t="s">
        <v>339</v>
      </c>
      <c r="D773" s="346">
        <v>771</v>
      </c>
      <c r="E773" s="346" t="s">
        <v>1619</v>
      </c>
      <c r="F773" s="346" t="s">
        <v>1388</v>
      </c>
      <c r="G773" s="346" t="s">
        <v>1627</v>
      </c>
      <c r="H773" s="395"/>
      <c r="I773" s="395"/>
      <c r="J773" s="396">
        <v>167250</v>
      </c>
      <c r="K773" s="346" t="s">
        <v>339</v>
      </c>
      <c r="L773" s="377" t="s">
        <v>2057</v>
      </c>
    </row>
    <row r="774" spans="1:12" ht="33" customHeight="1" x14ac:dyDescent="0.25">
      <c r="A774" s="375">
        <v>42227</v>
      </c>
      <c r="B774" s="367" t="s">
        <v>1995</v>
      </c>
      <c r="C774" s="367" t="s">
        <v>339</v>
      </c>
      <c r="D774" s="346">
        <v>772</v>
      </c>
      <c r="E774" s="346" t="s">
        <v>1619</v>
      </c>
      <c r="F774" s="346" t="s">
        <v>1388</v>
      </c>
      <c r="G774" s="346" t="s">
        <v>1628</v>
      </c>
      <c r="H774" s="395"/>
      <c r="I774" s="395"/>
      <c r="J774" s="396">
        <v>60210</v>
      </c>
      <c r="K774" s="346" t="s">
        <v>339</v>
      </c>
      <c r="L774" s="377" t="s">
        <v>2057</v>
      </c>
    </row>
    <row r="775" spans="1:12" ht="33" customHeight="1" x14ac:dyDescent="0.25">
      <c r="A775" s="375">
        <v>42227</v>
      </c>
      <c r="B775" s="367" t="s">
        <v>1995</v>
      </c>
      <c r="C775" s="367" t="s">
        <v>339</v>
      </c>
      <c r="D775" s="346">
        <v>773</v>
      </c>
      <c r="E775" s="346" t="s">
        <v>1619</v>
      </c>
      <c r="F775" s="346" t="s">
        <v>1388</v>
      </c>
      <c r="G775" s="346" t="s">
        <v>1629</v>
      </c>
      <c r="H775" s="395"/>
      <c r="I775" s="395"/>
      <c r="J775" s="396">
        <v>900000</v>
      </c>
      <c r="K775" s="346" t="s">
        <v>339</v>
      </c>
      <c r="L775" s="377" t="s">
        <v>2057</v>
      </c>
    </row>
    <row r="776" spans="1:12" ht="33" customHeight="1" x14ac:dyDescent="0.25">
      <c r="A776" s="375">
        <v>42227</v>
      </c>
      <c r="B776" s="367" t="s">
        <v>1995</v>
      </c>
      <c r="C776" s="367" t="s">
        <v>339</v>
      </c>
      <c r="D776" s="346">
        <v>774</v>
      </c>
      <c r="E776" s="346" t="s">
        <v>1619</v>
      </c>
      <c r="F776" s="346" t="s">
        <v>1388</v>
      </c>
      <c r="G776" s="346" t="s">
        <v>1630</v>
      </c>
      <c r="H776" s="395"/>
      <c r="I776" s="395"/>
      <c r="J776" s="396">
        <v>2400000</v>
      </c>
      <c r="K776" s="346" t="s">
        <v>339</v>
      </c>
      <c r="L776" s="377" t="s">
        <v>2057</v>
      </c>
    </row>
    <row r="777" spans="1:12" ht="33" customHeight="1" x14ac:dyDescent="0.25">
      <c r="A777" s="375">
        <v>42227</v>
      </c>
      <c r="B777" s="367" t="s">
        <v>1995</v>
      </c>
      <c r="C777" s="367" t="s">
        <v>339</v>
      </c>
      <c r="D777" s="346">
        <v>775</v>
      </c>
      <c r="E777" s="346" t="s">
        <v>1619</v>
      </c>
      <c r="F777" s="346" t="s">
        <v>1388</v>
      </c>
      <c r="G777" s="346" t="s">
        <v>1631</v>
      </c>
      <c r="H777" s="395"/>
      <c r="I777" s="395"/>
      <c r="J777" s="396">
        <v>300000</v>
      </c>
      <c r="K777" s="346" t="s">
        <v>339</v>
      </c>
      <c r="L777" s="377" t="s">
        <v>2057</v>
      </c>
    </row>
    <row r="778" spans="1:12" ht="33" customHeight="1" x14ac:dyDescent="0.25">
      <c r="A778" s="375">
        <v>42227</v>
      </c>
      <c r="B778" s="367" t="s">
        <v>1995</v>
      </c>
      <c r="C778" s="367" t="s">
        <v>339</v>
      </c>
      <c r="D778" s="346">
        <v>776</v>
      </c>
      <c r="E778" s="346" t="s">
        <v>1619</v>
      </c>
      <c r="F778" s="346" t="s">
        <v>1388</v>
      </c>
      <c r="G778" s="346" t="s">
        <v>1632</v>
      </c>
      <c r="H778" s="395"/>
      <c r="I778" s="395"/>
      <c r="J778" s="396">
        <v>105000</v>
      </c>
      <c r="K778" s="346" t="s">
        <v>339</v>
      </c>
      <c r="L778" s="377" t="s">
        <v>2057</v>
      </c>
    </row>
    <row r="779" spans="1:12" ht="33" customHeight="1" x14ac:dyDescent="0.25">
      <c r="A779" s="375">
        <v>42227</v>
      </c>
      <c r="B779" s="367" t="s">
        <v>1995</v>
      </c>
      <c r="C779" s="367" t="s">
        <v>339</v>
      </c>
      <c r="D779" s="346">
        <v>777</v>
      </c>
      <c r="E779" s="346" t="s">
        <v>1619</v>
      </c>
      <c r="F779" s="346" t="s">
        <v>1388</v>
      </c>
      <c r="G779" s="346" t="s">
        <v>1633</v>
      </c>
      <c r="H779" s="395"/>
      <c r="I779" s="395"/>
      <c r="J779" s="396">
        <v>1113000</v>
      </c>
      <c r="K779" s="346" t="s">
        <v>339</v>
      </c>
      <c r="L779" s="377" t="s">
        <v>2057</v>
      </c>
    </row>
    <row r="780" spans="1:12" ht="33" customHeight="1" x14ac:dyDescent="0.25">
      <c r="A780" s="375">
        <v>42227</v>
      </c>
      <c r="B780" s="367" t="s">
        <v>1995</v>
      </c>
      <c r="C780" s="367" t="s">
        <v>339</v>
      </c>
      <c r="D780" s="346">
        <v>778</v>
      </c>
      <c r="E780" s="346" t="s">
        <v>1619</v>
      </c>
      <c r="F780" s="346" t="s">
        <v>1388</v>
      </c>
      <c r="G780" s="346" t="s">
        <v>1634</v>
      </c>
      <c r="H780" s="395"/>
      <c r="I780" s="395"/>
      <c r="J780" s="396">
        <v>462000</v>
      </c>
      <c r="K780" s="346" t="s">
        <v>339</v>
      </c>
      <c r="L780" s="377" t="s">
        <v>2057</v>
      </c>
    </row>
    <row r="781" spans="1:12" ht="33" customHeight="1" x14ac:dyDescent="0.25">
      <c r="A781" s="375">
        <v>42227</v>
      </c>
      <c r="B781" s="367" t="s">
        <v>1995</v>
      </c>
      <c r="C781" s="367" t="s">
        <v>339</v>
      </c>
      <c r="D781" s="346">
        <v>779</v>
      </c>
      <c r="E781" s="346" t="s">
        <v>1619</v>
      </c>
      <c r="F781" s="346" t="s">
        <v>1388</v>
      </c>
      <c r="G781" s="346" t="s">
        <v>1635</v>
      </c>
      <c r="H781" s="395"/>
      <c r="I781" s="395"/>
      <c r="J781" s="396">
        <v>380000</v>
      </c>
      <c r="K781" s="346" t="s">
        <v>339</v>
      </c>
      <c r="L781" s="377" t="s">
        <v>2057</v>
      </c>
    </row>
    <row r="782" spans="1:12" ht="33" customHeight="1" x14ac:dyDescent="0.25">
      <c r="A782" s="375">
        <v>42227</v>
      </c>
      <c r="B782" s="367" t="s">
        <v>1995</v>
      </c>
      <c r="C782" s="367" t="s">
        <v>339</v>
      </c>
      <c r="D782" s="346">
        <v>780</v>
      </c>
      <c r="E782" s="346" t="s">
        <v>1619</v>
      </c>
      <c r="F782" s="346" t="s">
        <v>1388</v>
      </c>
      <c r="G782" s="346" t="s">
        <v>1636</v>
      </c>
      <c r="H782" s="395"/>
      <c r="I782" s="395"/>
      <c r="J782" s="396">
        <v>300000</v>
      </c>
      <c r="K782" s="346" t="s">
        <v>339</v>
      </c>
      <c r="L782" s="377" t="s">
        <v>2057</v>
      </c>
    </row>
    <row r="783" spans="1:12" ht="33" customHeight="1" x14ac:dyDescent="0.25">
      <c r="A783" s="375">
        <v>42227</v>
      </c>
      <c r="B783" s="367" t="s">
        <v>1995</v>
      </c>
      <c r="C783" s="367" t="s">
        <v>339</v>
      </c>
      <c r="D783" s="346">
        <v>781</v>
      </c>
      <c r="E783" s="346" t="s">
        <v>1619</v>
      </c>
      <c r="F783" s="346" t="s">
        <v>1388</v>
      </c>
      <c r="G783" s="346" t="s">
        <v>1637</v>
      </c>
      <c r="H783" s="395"/>
      <c r="I783" s="395"/>
      <c r="J783" s="396">
        <v>54000</v>
      </c>
      <c r="K783" s="346" t="s">
        <v>339</v>
      </c>
      <c r="L783" s="377" t="s">
        <v>2057</v>
      </c>
    </row>
    <row r="784" spans="1:12" ht="33" customHeight="1" x14ac:dyDescent="0.25">
      <c r="A784" s="375">
        <v>42227</v>
      </c>
      <c r="B784" s="367" t="s">
        <v>1995</v>
      </c>
      <c r="C784" s="367" t="s">
        <v>339</v>
      </c>
      <c r="D784" s="346">
        <v>782</v>
      </c>
      <c r="E784" s="346" t="s">
        <v>1619</v>
      </c>
      <c r="F784" s="346" t="s">
        <v>1388</v>
      </c>
      <c r="G784" s="346" t="s">
        <v>1638</v>
      </c>
      <c r="H784" s="395"/>
      <c r="I784" s="395"/>
      <c r="J784" s="399">
        <v>600000</v>
      </c>
      <c r="K784" s="346" t="s">
        <v>339</v>
      </c>
      <c r="L784" s="377" t="s">
        <v>2057</v>
      </c>
    </row>
    <row r="785" spans="1:12" ht="33" customHeight="1" x14ac:dyDescent="0.25">
      <c r="A785" s="375">
        <v>42227</v>
      </c>
      <c r="B785" s="367" t="s">
        <v>1995</v>
      </c>
      <c r="C785" s="367" t="s">
        <v>339</v>
      </c>
      <c r="D785" s="346">
        <v>783</v>
      </c>
      <c r="E785" s="346" t="s">
        <v>1619</v>
      </c>
      <c r="F785" s="346" t="s">
        <v>1388</v>
      </c>
      <c r="G785" s="346" t="s">
        <v>1639</v>
      </c>
      <c r="H785" s="395"/>
      <c r="I785" s="395"/>
      <c r="J785" s="399">
        <v>10000000</v>
      </c>
      <c r="K785" s="346" t="s">
        <v>339</v>
      </c>
      <c r="L785" s="377" t="s">
        <v>2057</v>
      </c>
    </row>
    <row r="786" spans="1:12" ht="33" customHeight="1" x14ac:dyDescent="0.25">
      <c r="A786" s="375">
        <v>42227</v>
      </c>
      <c r="B786" s="367" t="s">
        <v>1995</v>
      </c>
      <c r="C786" s="367" t="s">
        <v>339</v>
      </c>
      <c r="D786" s="346">
        <v>784</v>
      </c>
      <c r="E786" s="346" t="s">
        <v>1619</v>
      </c>
      <c r="F786" s="346" t="s">
        <v>1388</v>
      </c>
      <c r="G786" s="346" t="s">
        <v>1640</v>
      </c>
      <c r="H786" s="395"/>
      <c r="I786" s="395"/>
      <c r="J786" s="399">
        <v>1347000</v>
      </c>
      <c r="K786" s="346" t="s">
        <v>339</v>
      </c>
      <c r="L786" s="377" t="s">
        <v>2057</v>
      </c>
    </row>
    <row r="787" spans="1:12" ht="33" customHeight="1" x14ac:dyDescent="0.25">
      <c r="A787" s="375">
        <v>42227</v>
      </c>
      <c r="B787" s="367" t="s">
        <v>1995</v>
      </c>
      <c r="C787" s="367" t="s">
        <v>339</v>
      </c>
      <c r="D787" s="346">
        <v>785</v>
      </c>
      <c r="E787" s="346" t="s">
        <v>1619</v>
      </c>
      <c r="F787" s="346" t="s">
        <v>1388</v>
      </c>
      <c r="G787" s="346" t="s">
        <v>1641</v>
      </c>
      <c r="H787" s="395"/>
      <c r="I787" s="395"/>
      <c r="J787" s="399">
        <v>798000</v>
      </c>
      <c r="K787" s="346" t="s">
        <v>339</v>
      </c>
      <c r="L787" s="377" t="s">
        <v>2057</v>
      </c>
    </row>
    <row r="788" spans="1:12" ht="33" customHeight="1" x14ac:dyDescent="0.25">
      <c r="A788" s="375">
        <v>42227</v>
      </c>
      <c r="B788" s="367" t="s">
        <v>1995</v>
      </c>
      <c r="C788" s="367" t="s">
        <v>339</v>
      </c>
      <c r="D788" s="346">
        <v>786</v>
      </c>
      <c r="E788" s="346" t="s">
        <v>1619</v>
      </c>
      <c r="F788" s="346" t="s">
        <v>1388</v>
      </c>
      <c r="G788" s="346" t="s">
        <v>1642</v>
      </c>
      <c r="H788" s="395"/>
      <c r="I788" s="395"/>
      <c r="J788" s="399">
        <v>25000000</v>
      </c>
      <c r="K788" s="346" t="s">
        <v>339</v>
      </c>
      <c r="L788" s="377" t="s">
        <v>2057</v>
      </c>
    </row>
    <row r="789" spans="1:12" ht="33" customHeight="1" x14ac:dyDescent="0.25">
      <c r="A789" s="375">
        <v>42227</v>
      </c>
      <c r="B789" s="367" t="s">
        <v>1995</v>
      </c>
      <c r="C789" s="367" t="s">
        <v>339</v>
      </c>
      <c r="D789" s="346">
        <v>787</v>
      </c>
      <c r="E789" s="346" t="s">
        <v>1619</v>
      </c>
      <c r="F789" s="346" t="s">
        <v>1388</v>
      </c>
      <c r="G789" s="346" t="s">
        <v>1643</v>
      </c>
      <c r="H789" s="395"/>
      <c r="I789" s="395"/>
      <c r="J789" s="399">
        <v>1200000</v>
      </c>
      <c r="K789" s="346" t="s">
        <v>339</v>
      </c>
      <c r="L789" s="377" t="s">
        <v>2057</v>
      </c>
    </row>
    <row r="790" spans="1:12" ht="33" customHeight="1" x14ac:dyDescent="0.25">
      <c r="A790" s="375">
        <v>42227</v>
      </c>
      <c r="B790" s="367" t="s">
        <v>1995</v>
      </c>
      <c r="C790" s="367" t="s">
        <v>339</v>
      </c>
      <c r="D790" s="346">
        <v>788</v>
      </c>
      <c r="E790" s="346" t="s">
        <v>1619</v>
      </c>
      <c r="F790" s="346" t="s">
        <v>1388</v>
      </c>
      <c r="G790" s="346" t="s">
        <v>1643</v>
      </c>
      <c r="H790" s="395"/>
      <c r="I790" s="395"/>
      <c r="J790" s="399">
        <v>500000</v>
      </c>
      <c r="K790" s="346" t="s">
        <v>339</v>
      </c>
      <c r="L790" s="377" t="s">
        <v>2057</v>
      </c>
    </row>
    <row r="791" spans="1:12" ht="33" customHeight="1" x14ac:dyDescent="0.25">
      <c r="A791" s="375">
        <v>42227</v>
      </c>
      <c r="B791" s="367" t="s">
        <v>1995</v>
      </c>
      <c r="C791" s="367" t="s">
        <v>339</v>
      </c>
      <c r="D791" s="346">
        <v>789</v>
      </c>
      <c r="E791" s="346" t="s">
        <v>1619</v>
      </c>
      <c r="F791" s="346" t="s">
        <v>1388</v>
      </c>
      <c r="G791" s="346" t="s">
        <v>1644</v>
      </c>
      <c r="H791" s="395"/>
      <c r="I791" s="395"/>
      <c r="J791" s="399">
        <v>200000</v>
      </c>
      <c r="K791" s="346" t="s">
        <v>339</v>
      </c>
      <c r="L791" s="377" t="s">
        <v>2057</v>
      </c>
    </row>
    <row r="792" spans="1:12" ht="33" customHeight="1" x14ac:dyDescent="0.25">
      <c r="A792" s="375">
        <v>42227</v>
      </c>
      <c r="B792" s="367" t="s">
        <v>1995</v>
      </c>
      <c r="C792" s="367" t="s">
        <v>339</v>
      </c>
      <c r="D792" s="346">
        <v>790</v>
      </c>
      <c r="E792" s="346" t="s">
        <v>1619</v>
      </c>
      <c r="F792" s="346" t="s">
        <v>1388</v>
      </c>
      <c r="G792" s="346" t="s">
        <v>1645</v>
      </c>
      <c r="H792" s="395"/>
      <c r="I792" s="395"/>
      <c r="J792" s="399">
        <v>3840000</v>
      </c>
      <c r="K792" s="346" t="s">
        <v>339</v>
      </c>
      <c r="L792" s="377" t="s">
        <v>2057</v>
      </c>
    </row>
    <row r="793" spans="1:12" ht="33" customHeight="1" x14ac:dyDescent="0.25">
      <c r="A793" s="375">
        <v>42227</v>
      </c>
      <c r="B793" s="367" t="s">
        <v>1995</v>
      </c>
      <c r="C793" s="367" t="s">
        <v>339</v>
      </c>
      <c r="D793" s="346">
        <v>791</v>
      </c>
      <c r="E793" s="346" t="s">
        <v>1619</v>
      </c>
      <c r="F793" s="346" t="s">
        <v>1388</v>
      </c>
      <c r="G793" s="346" t="s">
        <v>1646</v>
      </c>
      <c r="H793" s="395"/>
      <c r="I793" s="395"/>
      <c r="J793" s="399">
        <v>300000</v>
      </c>
      <c r="K793" s="346" t="s">
        <v>339</v>
      </c>
      <c r="L793" s="377" t="s">
        <v>2057</v>
      </c>
    </row>
    <row r="794" spans="1:12" ht="33" customHeight="1" x14ac:dyDescent="0.25">
      <c r="A794" s="375">
        <v>42227</v>
      </c>
      <c r="B794" s="367" t="s">
        <v>1998</v>
      </c>
      <c r="C794" s="367" t="s">
        <v>339</v>
      </c>
      <c r="D794" s="346">
        <v>792</v>
      </c>
      <c r="E794" s="346" t="s">
        <v>1619</v>
      </c>
      <c r="F794" s="344" t="s">
        <v>943</v>
      </c>
      <c r="G794" s="346" t="s">
        <v>1972</v>
      </c>
      <c r="H794" s="395"/>
      <c r="I794" s="395"/>
      <c r="J794" s="392">
        <v>15000000</v>
      </c>
      <c r="K794" s="346" t="s">
        <v>339</v>
      </c>
      <c r="L794" s="377" t="s">
        <v>2000</v>
      </c>
    </row>
    <row r="795" spans="1:12" ht="33" customHeight="1" x14ac:dyDescent="0.25">
      <c r="A795" s="375">
        <v>42227</v>
      </c>
      <c r="B795" s="367" t="s">
        <v>1998</v>
      </c>
      <c r="C795" s="367" t="s">
        <v>339</v>
      </c>
      <c r="D795" s="346">
        <v>793</v>
      </c>
      <c r="E795" s="346" t="s">
        <v>1619</v>
      </c>
      <c r="F795" s="344" t="s">
        <v>943</v>
      </c>
      <c r="G795" s="346" t="s">
        <v>1973</v>
      </c>
      <c r="H795" s="395"/>
      <c r="I795" s="395"/>
      <c r="J795" s="392">
        <v>30000000</v>
      </c>
      <c r="K795" s="346" t="s">
        <v>339</v>
      </c>
      <c r="L795" s="377" t="s">
        <v>2000</v>
      </c>
    </row>
    <row r="796" spans="1:12" ht="33" customHeight="1" x14ac:dyDescent="0.25">
      <c r="A796" s="375">
        <v>42227</v>
      </c>
      <c r="B796" s="367" t="s">
        <v>1998</v>
      </c>
      <c r="C796" s="367" t="s">
        <v>339</v>
      </c>
      <c r="D796" s="346">
        <v>794</v>
      </c>
      <c r="E796" s="346" t="s">
        <v>1619</v>
      </c>
      <c r="F796" s="344" t="s">
        <v>943</v>
      </c>
      <c r="G796" s="346" t="s">
        <v>1974</v>
      </c>
      <c r="H796" s="395"/>
      <c r="I796" s="395"/>
      <c r="J796" s="392">
        <v>4000000</v>
      </c>
      <c r="K796" s="346" t="s">
        <v>339</v>
      </c>
      <c r="L796" s="377" t="s">
        <v>2000</v>
      </c>
    </row>
    <row r="797" spans="1:12" ht="33" customHeight="1" x14ac:dyDescent="0.25">
      <c r="A797" s="375">
        <v>42227</v>
      </c>
      <c r="B797" s="367" t="s">
        <v>1995</v>
      </c>
      <c r="C797" s="367" t="s">
        <v>339</v>
      </c>
      <c r="D797" s="346">
        <v>795</v>
      </c>
      <c r="E797" s="246" t="s">
        <v>1647</v>
      </c>
      <c r="F797" s="346" t="s">
        <v>1388</v>
      </c>
      <c r="G797" s="346" t="s">
        <v>1648</v>
      </c>
      <c r="H797" s="395"/>
      <c r="I797" s="395"/>
      <c r="J797" s="412">
        <v>855000</v>
      </c>
      <c r="K797" s="346" t="s">
        <v>339</v>
      </c>
      <c r="L797" s="377" t="s">
        <v>2057</v>
      </c>
    </row>
    <row r="798" spans="1:12" ht="33" customHeight="1" x14ac:dyDescent="0.25">
      <c r="A798" s="375">
        <v>42227</v>
      </c>
      <c r="B798" s="367" t="s">
        <v>1995</v>
      </c>
      <c r="C798" s="367" t="s">
        <v>339</v>
      </c>
      <c r="D798" s="346">
        <v>796</v>
      </c>
      <c r="E798" s="246" t="s">
        <v>1647</v>
      </c>
      <c r="F798" s="346" t="s">
        <v>1388</v>
      </c>
      <c r="G798" s="346" t="s">
        <v>1649</v>
      </c>
      <c r="H798" s="395"/>
      <c r="I798" s="395"/>
      <c r="J798" s="412">
        <v>120000</v>
      </c>
      <c r="K798" s="346" t="s">
        <v>339</v>
      </c>
      <c r="L798" s="377" t="s">
        <v>2057</v>
      </c>
    </row>
    <row r="799" spans="1:12" ht="33" customHeight="1" x14ac:dyDescent="0.25">
      <c r="A799" s="375">
        <v>42227</v>
      </c>
      <c r="B799" s="367" t="s">
        <v>1995</v>
      </c>
      <c r="C799" s="367" t="s">
        <v>339</v>
      </c>
      <c r="D799" s="346">
        <v>797</v>
      </c>
      <c r="E799" s="246" t="s">
        <v>1647</v>
      </c>
      <c r="F799" s="346" t="s">
        <v>1388</v>
      </c>
      <c r="G799" s="346" t="s">
        <v>1497</v>
      </c>
      <c r="H799" s="395"/>
      <c r="I799" s="395"/>
      <c r="J799" s="412">
        <v>135000</v>
      </c>
      <c r="K799" s="346" t="s">
        <v>339</v>
      </c>
      <c r="L799" s="377" t="s">
        <v>2057</v>
      </c>
    </row>
    <row r="800" spans="1:12" ht="33" customHeight="1" x14ac:dyDescent="0.25">
      <c r="A800" s="375">
        <v>42227</v>
      </c>
      <c r="B800" s="367" t="s">
        <v>1995</v>
      </c>
      <c r="C800" s="367" t="s">
        <v>339</v>
      </c>
      <c r="D800" s="346">
        <v>798</v>
      </c>
      <c r="E800" s="246" t="s">
        <v>1647</v>
      </c>
      <c r="F800" s="346" t="s">
        <v>1388</v>
      </c>
      <c r="G800" s="346" t="s">
        <v>1650</v>
      </c>
      <c r="H800" s="395"/>
      <c r="I800" s="395"/>
      <c r="J800" s="412">
        <v>400000</v>
      </c>
      <c r="K800" s="346" t="s">
        <v>339</v>
      </c>
      <c r="L800" s="377" t="s">
        <v>2057</v>
      </c>
    </row>
    <row r="801" spans="1:12" ht="33" customHeight="1" x14ac:dyDescent="0.25">
      <c r="A801" s="375">
        <v>42227</v>
      </c>
      <c r="B801" s="367" t="s">
        <v>1995</v>
      </c>
      <c r="C801" s="367" t="s">
        <v>339</v>
      </c>
      <c r="D801" s="346">
        <v>799</v>
      </c>
      <c r="E801" s="246" t="s">
        <v>1647</v>
      </c>
      <c r="F801" s="346" t="s">
        <v>1388</v>
      </c>
      <c r="G801" s="346" t="s">
        <v>178</v>
      </c>
      <c r="H801" s="395"/>
      <c r="I801" s="395"/>
      <c r="J801" s="412">
        <v>4000000</v>
      </c>
      <c r="K801" s="346" t="s">
        <v>339</v>
      </c>
      <c r="L801" s="377" t="s">
        <v>2057</v>
      </c>
    </row>
    <row r="802" spans="1:12" ht="33" customHeight="1" x14ac:dyDescent="0.25">
      <c r="A802" s="375">
        <v>42227</v>
      </c>
      <c r="B802" s="367" t="s">
        <v>1995</v>
      </c>
      <c r="C802" s="367" t="s">
        <v>339</v>
      </c>
      <c r="D802" s="346">
        <v>800</v>
      </c>
      <c r="E802" s="246" t="s">
        <v>1647</v>
      </c>
      <c r="F802" s="346" t="s">
        <v>1388</v>
      </c>
      <c r="G802" s="346" t="s">
        <v>1651</v>
      </c>
      <c r="H802" s="395"/>
      <c r="I802" s="395"/>
      <c r="J802" s="412">
        <v>2729000</v>
      </c>
      <c r="K802" s="346" t="s">
        <v>339</v>
      </c>
      <c r="L802" s="377" t="s">
        <v>2057</v>
      </c>
    </row>
    <row r="803" spans="1:12" ht="33" customHeight="1" x14ac:dyDescent="0.25">
      <c r="A803" s="375">
        <v>42227</v>
      </c>
      <c r="B803" s="367" t="s">
        <v>1995</v>
      </c>
      <c r="C803" s="367" t="s">
        <v>339</v>
      </c>
      <c r="D803" s="346">
        <v>801</v>
      </c>
      <c r="E803" s="246" t="s">
        <v>1647</v>
      </c>
      <c r="F803" s="346" t="s">
        <v>1388</v>
      </c>
      <c r="G803" s="346" t="s">
        <v>1417</v>
      </c>
      <c r="H803" s="395"/>
      <c r="I803" s="395"/>
      <c r="J803" s="412">
        <v>569000</v>
      </c>
      <c r="K803" s="346" t="s">
        <v>339</v>
      </c>
      <c r="L803" s="377" t="s">
        <v>2057</v>
      </c>
    </row>
    <row r="804" spans="1:12" ht="33" customHeight="1" x14ac:dyDescent="0.25">
      <c r="A804" s="375">
        <v>42227</v>
      </c>
      <c r="B804" s="367" t="s">
        <v>1995</v>
      </c>
      <c r="C804" s="367" t="s">
        <v>339</v>
      </c>
      <c r="D804" s="346">
        <v>802</v>
      </c>
      <c r="E804" s="246" t="s">
        <v>1647</v>
      </c>
      <c r="F804" s="346" t="s">
        <v>1388</v>
      </c>
      <c r="G804" s="346" t="s">
        <v>1652</v>
      </c>
      <c r="H804" s="395"/>
      <c r="I804" s="395"/>
      <c r="J804" s="412">
        <v>111500</v>
      </c>
      <c r="K804" s="346" t="s">
        <v>339</v>
      </c>
      <c r="L804" s="377" t="s">
        <v>2057</v>
      </c>
    </row>
    <row r="805" spans="1:12" ht="33" customHeight="1" x14ac:dyDescent="0.25">
      <c r="A805" s="375">
        <v>42227</v>
      </c>
      <c r="B805" s="367" t="s">
        <v>1995</v>
      </c>
      <c r="C805" s="367" t="s">
        <v>339</v>
      </c>
      <c r="D805" s="346">
        <v>803</v>
      </c>
      <c r="E805" s="246" t="s">
        <v>1647</v>
      </c>
      <c r="F805" s="346" t="s">
        <v>1388</v>
      </c>
      <c r="G805" s="346" t="s">
        <v>751</v>
      </c>
      <c r="H805" s="395"/>
      <c r="I805" s="395"/>
      <c r="J805" s="412">
        <v>60000</v>
      </c>
      <c r="K805" s="346" t="s">
        <v>339</v>
      </c>
      <c r="L805" s="377" t="s">
        <v>2057</v>
      </c>
    </row>
    <row r="806" spans="1:12" ht="33" customHeight="1" x14ac:dyDescent="0.25">
      <c r="A806" s="375">
        <v>42227</v>
      </c>
      <c r="B806" s="367" t="s">
        <v>1995</v>
      </c>
      <c r="C806" s="367" t="s">
        <v>339</v>
      </c>
      <c r="D806" s="346">
        <v>804</v>
      </c>
      <c r="E806" s="246" t="s">
        <v>1647</v>
      </c>
      <c r="F806" s="346" t="s">
        <v>1388</v>
      </c>
      <c r="G806" s="346" t="s">
        <v>1653</v>
      </c>
      <c r="H806" s="395"/>
      <c r="I806" s="395"/>
      <c r="J806" s="412">
        <v>710000</v>
      </c>
      <c r="K806" s="346" t="s">
        <v>339</v>
      </c>
      <c r="L806" s="377" t="s">
        <v>2057</v>
      </c>
    </row>
    <row r="807" spans="1:12" ht="33" customHeight="1" x14ac:dyDescent="0.25">
      <c r="A807" s="375">
        <v>42227</v>
      </c>
      <c r="B807" s="367" t="s">
        <v>1995</v>
      </c>
      <c r="C807" s="367" t="s">
        <v>339</v>
      </c>
      <c r="D807" s="346">
        <v>805</v>
      </c>
      <c r="E807" s="246" t="s">
        <v>1647</v>
      </c>
      <c r="F807" s="346" t="s">
        <v>1388</v>
      </c>
      <c r="G807" s="346" t="s">
        <v>1634</v>
      </c>
      <c r="H807" s="395"/>
      <c r="I807" s="395"/>
      <c r="J807" s="412">
        <v>288650</v>
      </c>
      <c r="K807" s="346" t="s">
        <v>339</v>
      </c>
      <c r="L807" s="377" t="s">
        <v>2057</v>
      </c>
    </row>
    <row r="808" spans="1:12" ht="33" customHeight="1" x14ac:dyDescent="0.25">
      <c r="A808" s="375">
        <v>42227</v>
      </c>
      <c r="B808" s="367" t="s">
        <v>1995</v>
      </c>
      <c r="C808" s="367" t="s">
        <v>339</v>
      </c>
      <c r="D808" s="346">
        <v>806</v>
      </c>
      <c r="E808" s="246" t="s">
        <v>1647</v>
      </c>
      <c r="F808" s="346" t="s">
        <v>1388</v>
      </c>
      <c r="G808" s="346" t="s">
        <v>1654</v>
      </c>
      <c r="H808" s="395"/>
      <c r="I808" s="395"/>
      <c r="J808" s="412">
        <v>126096</v>
      </c>
      <c r="K808" s="346" t="s">
        <v>339</v>
      </c>
      <c r="L808" s="377" t="s">
        <v>2057</v>
      </c>
    </row>
    <row r="809" spans="1:12" ht="33" customHeight="1" x14ac:dyDescent="0.25">
      <c r="A809" s="375">
        <v>42227</v>
      </c>
      <c r="B809" s="367" t="s">
        <v>1995</v>
      </c>
      <c r="C809" s="367" t="s">
        <v>339</v>
      </c>
      <c r="D809" s="346">
        <v>807</v>
      </c>
      <c r="E809" s="246" t="s">
        <v>1647</v>
      </c>
      <c r="F809" s="346" t="s">
        <v>1388</v>
      </c>
      <c r="G809" s="346" t="s">
        <v>1655</v>
      </c>
      <c r="H809" s="395"/>
      <c r="I809" s="395"/>
      <c r="J809" s="412">
        <v>126099</v>
      </c>
      <c r="K809" s="346" t="s">
        <v>339</v>
      </c>
      <c r="L809" s="377" t="s">
        <v>2057</v>
      </c>
    </row>
    <row r="810" spans="1:12" ht="33" customHeight="1" x14ac:dyDescent="0.25">
      <c r="A810" s="375">
        <v>42227</v>
      </c>
      <c r="B810" s="367" t="s">
        <v>1995</v>
      </c>
      <c r="C810" s="367" t="s">
        <v>339</v>
      </c>
      <c r="D810" s="346">
        <v>808</v>
      </c>
      <c r="E810" s="246" t="s">
        <v>1647</v>
      </c>
      <c r="F810" s="346" t="s">
        <v>1388</v>
      </c>
      <c r="G810" s="346" t="s">
        <v>1656</v>
      </c>
      <c r="H810" s="395"/>
      <c r="I810" s="395"/>
      <c r="J810" s="412">
        <v>126099</v>
      </c>
      <c r="K810" s="346" t="s">
        <v>339</v>
      </c>
      <c r="L810" s="377" t="s">
        <v>2057</v>
      </c>
    </row>
    <row r="811" spans="1:12" ht="33" customHeight="1" x14ac:dyDescent="0.25">
      <c r="A811" s="375">
        <v>42227</v>
      </c>
      <c r="B811" s="367" t="s">
        <v>1995</v>
      </c>
      <c r="C811" s="367" t="s">
        <v>339</v>
      </c>
      <c r="D811" s="346">
        <v>809</v>
      </c>
      <c r="E811" s="246" t="s">
        <v>1647</v>
      </c>
      <c r="F811" s="346" t="s">
        <v>1388</v>
      </c>
      <c r="G811" s="346" t="s">
        <v>1517</v>
      </c>
      <c r="H811" s="395"/>
      <c r="I811" s="395"/>
      <c r="J811" s="412">
        <v>102080</v>
      </c>
      <c r="K811" s="346" t="s">
        <v>339</v>
      </c>
      <c r="L811" s="377" t="s">
        <v>2057</v>
      </c>
    </row>
    <row r="812" spans="1:12" ht="33" customHeight="1" x14ac:dyDescent="0.25">
      <c r="A812" s="375">
        <v>42227</v>
      </c>
      <c r="B812" s="344" t="s">
        <v>1997</v>
      </c>
      <c r="C812" s="367" t="s">
        <v>339</v>
      </c>
      <c r="D812" s="346">
        <v>810</v>
      </c>
      <c r="E812" s="246" t="s">
        <v>1647</v>
      </c>
      <c r="F812" s="246" t="s">
        <v>1322</v>
      </c>
      <c r="G812" s="341" t="s">
        <v>1657</v>
      </c>
      <c r="H812" s="395"/>
      <c r="I812" s="395"/>
      <c r="J812" s="426">
        <v>10901000</v>
      </c>
      <c r="K812" s="346" t="s">
        <v>339</v>
      </c>
      <c r="L812" s="377" t="s">
        <v>2060</v>
      </c>
    </row>
    <row r="813" spans="1:12" ht="33" customHeight="1" x14ac:dyDescent="0.25">
      <c r="A813" s="375">
        <v>42227</v>
      </c>
      <c r="B813" s="367" t="s">
        <v>1995</v>
      </c>
      <c r="C813" s="367" t="s">
        <v>339</v>
      </c>
      <c r="D813" s="346">
        <v>811</v>
      </c>
      <c r="E813" s="246" t="s">
        <v>1647</v>
      </c>
      <c r="F813" s="346" t="s">
        <v>1388</v>
      </c>
      <c r="G813" s="341" t="s">
        <v>1658</v>
      </c>
      <c r="H813" s="395"/>
      <c r="I813" s="395"/>
      <c r="J813" s="426">
        <v>4897500</v>
      </c>
      <c r="K813" s="346" t="s">
        <v>339</v>
      </c>
      <c r="L813" s="377" t="s">
        <v>2057</v>
      </c>
    </row>
    <row r="814" spans="1:12" ht="33" customHeight="1" x14ac:dyDescent="0.25">
      <c r="A814" s="375">
        <v>42227</v>
      </c>
      <c r="B814" s="367" t="s">
        <v>1995</v>
      </c>
      <c r="C814" s="367" t="s">
        <v>339</v>
      </c>
      <c r="D814" s="346">
        <v>812</v>
      </c>
      <c r="E814" s="246" t="s">
        <v>1647</v>
      </c>
      <c r="F814" s="346" t="s">
        <v>1388</v>
      </c>
      <c r="G814" s="340" t="s">
        <v>1659</v>
      </c>
      <c r="H814" s="395"/>
      <c r="I814" s="395"/>
      <c r="J814" s="426">
        <v>460000</v>
      </c>
      <c r="K814" s="346" t="s">
        <v>339</v>
      </c>
      <c r="L814" s="377" t="s">
        <v>2057</v>
      </c>
    </row>
    <row r="815" spans="1:12" ht="33" customHeight="1" x14ac:dyDescent="0.25">
      <c r="A815" s="375">
        <v>42227</v>
      </c>
      <c r="B815" s="367" t="s">
        <v>1995</v>
      </c>
      <c r="C815" s="367" t="s">
        <v>339</v>
      </c>
      <c r="D815" s="346">
        <v>813</v>
      </c>
      <c r="E815" s="246" t="s">
        <v>1647</v>
      </c>
      <c r="F815" s="346" t="s">
        <v>1388</v>
      </c>
      <c r="G815" s="340" t="s">
        <v>1993</v>
      </c>
      <c r="H815" s="395"/>
      <c r="I815" s="395"/>
      <c r="J815" s="426">
        <v>3201000</v>
      </c>
      <c r="K815" s="346" t="s">
        <v>339</v>
      </c>
      <c r="L815" s="377" t="s">
        <v>2057</v>
      </c>
    </row>
    <row r="816" spans="1:12" ht="33" customHeight="1" x14ac:dyDescent="0.25">
      <c r="A816" s="375">
        <v>42227</v>
      </c>
      <c r="B816" s="367" t="s">
        <v>1995</v>
      </c>
      <c r="C816" s="367" t="s">
        <v>339</v>
      </c>
      <c r="D816" s="346">
        <v>814</v>
      </c>
      <c r="E816" s="246" t="s">
        <v>1647</v>
      </c>
      <c r="F816" s="346" t="s">
        <v>1388</v>
      </c>
      <c r="G816" s="340" t="s">
        <v>1660</v>
      </c>
      <c r="H816" s="395"/>
      <c r="I816" s="395"/>
      <c r="J816" s="426">
        <v>400000</v>
      </c>
      <c r="K816" s="346" t="s">
        <v>339</v>
      </c>
      <c r="L816" s="377" t="s">
        <v>2057</v>
      </c>
    </row>
    <row r="817" spans="1:12" ht="33" customHeight="1" x14ac:dyDescent="0.25">
      <c r="A817" s="375">
        <v>42227</v>
      </c>
      <c r="B817" s="367" t="s">
        <v>1995</v>
      </c>
      <c r="C817" s="367" t="s">
        <v>339</v>
      </c>
      <c r="D817" s="346">
        <v>815</v>
      </c>
      <c r="E817" s="346" t="s">
        <v>1661</v>
      </c>
      <c r="F817" s="346" t="s">
        <v>1388</v>
      </c>
      <c r="G817" s="246" t="s">
        <v>1662</v>
      </c>
      <c r="H817" s="395"/>
      <c r="I817" s="395"/>
      <c r="J817" s="383">
        <v>12000000</v>
      </c>
      <c r="K817" s="346" t="s">
        <v>339</v>
      </c>
      <c r="L817" s="377" t="s">
        <v>2057</v>
      </c>
    </row>
    <row r="818" spans="1:12" ht="33" customHeight="1" x14ac:dyDescent="0.25">
      <c r="A818" s="375">
        <v>42227</v>
      </c>
      <c r="B818" s="367" t="s">
        <v>1995</v>
      </c>
      <c r="C818" s="367" t="s">
        <v>339</v>
      </c>
      <c r="D818" s="346">
        <v>816</v>
      </c>
      <c r="E818" s="346" t="s">
        <v>1661</v>
      </c>
      <c r="F818" s="346" t="s">
        <v>1388</v>
      </c>
      <c r="G818" s="246" t="s">
        <v>1663</v>
      </c>
      <c r="H818" s="395"/>
      <c r="I818" s="395"/>
      <c r="J818" s="376">
        <v>426000</v>
      </c>
      <c r="K818" s="346" t="s">
        <v>339</v>
      </c>
      <c r="L818" s="377" t="s">
        <v>2057</v>
      </c>
    </row>
    <row r="819" spans="1:12" ht="33" customHeight="1" x14ac:dyDescent="0.25">
      <c r="A819" s="375">
        <v>42227</v>
      </c>
      <c r="B819" s="367" t="s">
        <v>1995</v>
      </c>
      <c r="C819" s="367" t="s">
        <v>339</v>
      </c>
      <c r="D819" s="346">
        <v>817</v>
      </c>
      <c r="E819" s="346" t="s">
        <v>1661</v>
      </c>
      <c r="F819" s="346" t="s">
        <v>1388</v>
      </c>
      <c r="G819" s="246" t="s">
        <v>1664</v>
      </c>
      <c r="H819" s="395"/>
      <c r="I819" s="395"/>
      <c r="J819" s="376">
        <v>1200000</v>
      </c>
      <c r="K819" s="346" t="s">
        <v>339</v>
      </c>
      <c r="L819" s="377" t="s">
        <v>2057</v>
      </c>
    </row>
    <row r="820" spans="1:12" ht="33" customHeight="1" x14ac:dyDescent="0.25">
      <c r="A820" s="375">
        <v>42227</v>
      </c>
      <c r="B820" s="367" t="s">
        <v>1995</v>
      </c>
      <c r="C820" s="367" t="s">
        <v>339</v>
      </c>
      <c r="D820" s="346">
        <v>818</v>
      </c>
      <c r="E820" s="346" t="s">
        <v>1661</v>
      </c>
      <c r="F820" s="346" t="s">
        <v>1388</v>
      </c>
      <c r="G820" s="246" t="s">
        <v>178</v>
      </c>
      <c r="H820" s="395"/>
      <c r="I820" s="395"/>
      <c r="J820" s="376">
        <v>4050000</v>
      </c>
      <c r="K820" s="346" t="s">
        <v>339</v>
      </c>
      <c r="L820" s="377" t="s">
        <v>2057</v>
      </c>
    </row>
    <row r="821" spans="1:12" ht="33" customHeight="1" x14ac:dyDescent="0.25">
      <c r="A821" s="375">
        <v>42227</v>
      </c>
      <c r="B821" s="367" t="s">
        <v>1995</v>
      </c>
      <c r="C821" s="367" t="s">
        <v>339</v>
      </c>
      <c r="D821" s="346">
        <v>819</v>
      </c>
      <c r="E821" s="346" t="s">
        <v>1661</v>
      </c>
      <c r="F821" s="346" t="s">
        <v>1388</v>
      </c>
      <c r="G821" s="246" t="s">
        <v>1665</v>
      </c>
      <c r="H821" s="395"/>
      <c r="I821" s="395"/>
      <c r="J821" s="376">
        <v>780000</v>
      </c>
      <c r="K821" s="346" t="s">
        <v>339</v>
      </c>
      <c r="L821" s="377" t="s">
        <v>2057</v>
      </c>
    </row>
    <row r="822" spans="1:12" ht="33" customHeight="1" x14ac:dyDescent="0.25">
      <c r="A822" s="375">
        <v>42227</v>
      </c>
      <c r="B822" s="367" t="s">
        <v>1995</v>
      </c>
      <c r="C822" s="367" t="s">
        <v>339</v>
      </c>
      <c r="D822" s="346">
        <v>820</v>
      </c>
      <c r="E822" s="346" t="s">
        <v>1661</v>
      </c>
      <c r="F822" s="346" t="s">
        <v>1388</v>
      </c>
      <c r="G822" s="246" t="s">
        <v>1666</v>
      </c>
      <c r="H822" s="395"/>
      <c r="I822" s="395"/>
      <c r="J822" s="376">
        <v>800000</v>
      </c>
      <c r="K822" s="346" t="s">
        <v>339</v>
      </c>
      <c r="L822" s="377" t="s">
        <v>2057</v>
      </c>
    </row>
    <row r="823" spans="1:12" ht="33" customHeight="1" x14ac:dyDescent="0.25">
      <c r="A823" s="375">
        <v>42227</v>
      </c>
      <c r="B823" s="367" t="s">
        <v>1995</v>
      </c>
      <c r="C823" s="367" t="s">
        <v>339</v>
      </c>
      <c r="D823" s="346">
        <v>821</v>
      </c>
      <c r="E823" s="346" t="s">
        <v>1661</v>
      </c>
      <c r="F823" s="346" t="s">
        <v>1388</v>
      </c>
      <c r="G823" s="246" t="s">
        <v>1667</v>
      </c>
      <c r="H823" s="395"/>
      <c r="I823" s="395"/>
      <c r="J823" s="376">
        <v>600000</v>
      </c>
      <c r="K823" s="346" t="s">
        <v>339</v>
      </c>
      <c r="L823" s="377" t="s">
        <v>2057</v>
      </c>
    </row>
    <row r="824" spans="1:12" ht="33" customHeight="1" x14ac:dyDescent="0.25">
      <c r="A824" s="375">
        <v>42227</v>
      </c>
      <c r="B824" s="367" t="s">
        <v>1995</v>
      </c>
      <c r="C824" s="367" t="s">
        <v>339</v>
      </c>
      <c r="D824" s="346">
        <v>822</v>
      </c>
      <c r="E824" s="346" t="s">
        <v>1661</v>
      </c>
      <c r="F824" s="346" t="s">
        <v>1388</v>
      </c>
      <c r="G824" s="246" t="s">
        <v>1668</v>
      </c>
      <c r="H824" s="395"/>
      <c r="I824" s="395"/>
      <c r="J824" s="376">
        <v>500000</v>
      </c>
      <c r="K824" s="346" t="s">
        <v>339</v>
      </c>
      <c r="L824" s="377" t="s">
        <v>2057</v>
      </c>
    </row>
    <row r="825" spans="1:12" ht="33" customHeight="1" x14ac:dyDescent="0.25">
      <c r="A825" s="375">
        <v>42227</v>
      </c>
      <c r="B825" s="367" t="s">
        <v>1995</v>
      </c>
      <c r="C825" s="367" t="s">
        <v>339</v>
      </c>
      <c r="D825" s="346">
        <v>823</v>
      </c>
      <c r="E825" s="346" t="s">
        <v>1661</v>
      </c>
      <c r="F825" s="346" t="s">
        <v>1388</v>
      </c>
      <c r="G825" s="246" t="s">
        <v>1492</v>
      </c>
      <c r="H825" s="395"/>
      <c r="I825" s="395"/>
      <c r="J825" s="376">
        <v>800000</v>
      </c>
      <c r="K825" s="346" t="s">
        <v>339</v>
      </c>
      <c r="L825" s="377" t="s">
        <v>2057</v>
      </c>
    </row>
    <row r="826" spans="1:12" ht="33" customHeight="1" x14ac:dyDescent="0.25">
      <c r="A826" s="375">
        <v>42227</v>
      </c>
      <c r="B826" s="367" t="s">
        <v>1995</v>
      </c>
      <c r="C826" s="367" t="s">
        <v>339</v>
      </c>
      <c r="D826" s="346">
        <v>824</v>
      </c>
      <c r="E826" s="346" t="s">
        <v>1661</v>
      </c>
      <c r="F826" s="346" t="s">
        <v>1388</v>
      </c>
      <c r="G826" s="246" t="s">
        <v>1669</v>
      </c>
      <c r="H826" s="395"/>
      <c r="I826" s="395"/>
      <c r="J826" s="376">
        <v>200000</v>
      </c>
      <c r="K826" s="346" t="s">
        <v>339</v>
      </c>
      <c r="L826" s="377" t="s">
        <v>2057</v>
      </c>
    </row>
    <row r="827" spans="1:12" ht="33" customHeight="1" x14ac:dyDescent="0.25">
      <c r="A827" s="375">
        <v>42227</v>
      </c>
      <c r="B827" s="367" t="s">
        <v>1995</v>
      </c>
      <c r="C827" s="367" t="s">
        <v>339</v>
      </c>
      <c r="D827" s="346">
        <v>825</v>
      </c>
      <c r="E827" s="346" t="s">
        <v>1661</v>
      </c>
      <c r="F827" s="346" t="s">
        <v>1388</v>
      </c>
      <c r="G827" s="246" t="s">
        <v>1670</v>
      </c>
      <c r="H827" s="395"/>
      <c r="I827" s="395"/>
      <c r="J827" s="376">
        <v>300000</v>
      </c>
      <c r="K827" s="346" t="s">
        <v>339</v>
      </c>
      <c r="L827" s="377" t="s">
        <v>2057</v>
      </c>
    </row>
    <row r="828" spans="1:12" ht="33" customHeight="1" x14ac:dyDescent="0.25">
      <c r="A828" s="375">
        <v>42227</v>
      </c>
      <c r="B828" s="367" t="s">
        <v>1995</v>
      </c>
      <c r="C828" s="367" t="s">
        <v>339</v>
      </c>
      <c r="D828" s="346">
        <v>826</v>
      </c>
      <c r="E828" s="346" t="s">
        <v>1661</v>
      </c>
      <c r="F828" s="346" t="s">
        <v>1388</v>
      </c>
      <c r="G828" s="246" t="s">
        <v>1671</v>
      </c>
      <c r="H828" s="395"/>
      <c r="I828" s="395"/>
      <c r="J828" s="376">
        <v>300000</v>
      </c>
      <c r="K828" s="346" t="s">
        <v>339</v>
      </c>
      <c r="L828" s="377" t="s">
        <v>2057</v>
      </c>
    </row>
    <row r="829" spans="1:12" ht="33" customHeight="1" x14ac:dyDescent="0.25">
      <c r="A829" s="375">
        <v>42227</v>
      </c>
      <c r="B829" s="367" t="s">
        <v>1995</v>
      </c>
      <c r="C829" s="367" t="s">
        <v>339</v>
      </c>
      <c r="D829" s="346">
        <v>827</v>
      </c>
      <c r="E829" s="346" t="s">
        <v>1661</v>
      </c>
      <c r="F829" s="346" t="s">
        <v>1388</v>
      </c>
      <c r="G829" s="246" t="s">
        <v>758</v>
      </c>
      <c r="H829" s="395"/>
      <c r="I829" s="395"/>
      <c r="J829" s="376">
        <v>1200000</v>
      </c>
      <c r="K829" s="346" t="s">
        <v>339</v>
      </c>
      <c r="L829" s="377" t="s">
        <v>2057</v>
      </c>
    </row>
    <row r="830" spans="1:12" ht="33" customHeight="1" x14ac:dyDescent="0.25">
      <c r="A830" s="375">
        <v>42227</v>
      </c>
      <c r="B830" s="367" t="s">
        <v>1995</v>
      </c>
      <c r="C830" s="367" t="s">
        <v>339</v>
      </c>
      <c r="D830" s="346">
        <v>828</v>
      </c>
      <c r="E830" s="346" t="s">
        <v>1661</v>
      </c>
      <c r="F830" s="346" t="s">
        <v>1388</v>
      </c>
      <c r="G830" s="246" t="s">
        <v>1417</v>
      </c>
      <c r="H830" s="395"/>
      <c r="I830" s="395"/>
      <c r="J830" s="376">
        <v>870000</v>
      </c>
      <c r="K830" s="346" t="s">
        <v>339</v>
      </c>
      <c r="L830" s="377" t="s">
        <v>2057</v>
      </c>
    </row>
    <row r="831" spans="1:12" ht="33" customHeight="1" x14ac:dyDescent="0.25">
      <c r="A831" s="375">
        <v>42227</v>
      </c>
      <c r="B831" s="367" t="s">
        <v>1995</v>
      </c>
      <c r="C831" s="367" t="s">
        <v>339</v>
      </c>
      <c r="D831" s="346">
        <v>829</v>
      </c>
      <c r="E831" s="346" t="s">
        <v>1661</v>
      </c>
      <c r="F831" s="346" t="s">
        <v>1388</v>
      </c>
      <c r="G831" s="246" t="s">
        <v>751</v>
      </c>
      <c r="H831" s="395"/>
      <c r="I831" s="395"/>
      <c r="J831" s="376">
        <v>2300000</v>
      </c>
      <c r="K831" s="346" t="s">
        <v>339</v>
      </c>
      <c r="L831" s="377" t="s">
        <v>2057</v>
      </c>
    </row>
    <row r="832" spans="1:12" ht="33" customHeight="1" x14ac:dyDescent="0.25">
      <c r="A832" s="375">
        <v>42227</v>
      </c>
      <c r="B832" s="367" t="s">
        <v>1995</v>
      </c>
      <c r="C832" s="367" t="s">
        <v>339</v>
      </c>
      <c r="D832" s="346">
        <v>830</v>
      </c>
      <c r="E832" s="346" t="s">
        <v>1661</v>
      </c>
      <c r="F832" s="346" t="s">
        <v>1388</v>
      </c>
      <c r="G832" s="246" t="s">
        <v>1543</v>
      </c>
      <c r="H832" s="395"/>
      <c r="I832" s="395"/>
      <c r="J832" s="376">
        <v>2500000</v>
      </c>
      <c r="K832" s="346" t="s">
        <v>339</v>
      </c>
      <c r="L832" s="377" t="s">
        <v>2057</v>
      </c>
    </row>
    <row r="833" spans="1:12" ht="33" customHeight="1" x14ac:dyDescent="0.25">
      <c r="A833" s="375">
        <v>42227</v>
      </c>
      <c r="B833" s="367" t="s">
        <v>1995</v>
      </c>
      <c r="C833" s="367" t="s">
        <v>339</v>
      </c>
      <c r="D833" s="346">
        <v>831</v>
      </c>
      <c r="E833" s="346" t="s">
        <v>1661</v>
      </c>
      <c r="F833" s="346" t="s">
        <v>1388</v>
      </c>
      <c r="G833" s="246" t="s">
        <v>1492</v>
      </c>
      <c r="H833" s="395"/>
      <c r="I833" s="395"/>
      <c r="J833" s="376">
        <v>1000000</v>
      </c>
      <c r="K833" s="346" t="s">
        <v>339</v>
      </c>
      <c r="L833" s="377" t="s">
        <v>2057</v>
      </c>
    </row>
    <row r="834" spans="1:12" ht="33" customHeight="1" x14ac:dyDescent="0.25">
      <c r="A834" s="375">
        <v>42227</v>
      </c>
      <c r="B834" s="367" t="s">
        <v>1995</v>
      </c>
      <c r="C834" s="367" t="s">
        <v>339</v>
      </c>
      <c r="D834" s="346">
        <v>832</v>
      </c>
      <c r="E834" s="346" t="s">
        <v>1661</v>
      </c>
      <c r="F834" s="346" t="s">
        <v>1388</v>
      </c>
      <c r="G834" s="246" t="s">
        <v>1673</v>
      </c>
      <c r="H834" s="395"/>
      <c r="I834" s="395"/>
      <c r="J834" s="376">
        <v>18000000</v>
      </c>
      <c r="K834" s="346" t="s">
        <v>339</v>
      </c>
      <c r="L834" s="377" t="s">
        <v>2057</v>
      </c>
    </row>
    <row r="835" spans="1:12" ht="33" customHeight="1" x14ac:dyDescent="0.25">
      <c r="A835" s="375">
        <v>42227</v>
      </c>
      <c r="B835" s="367" t="s">
        <v>1995</v>
      </c>
      <c r="C835" s="367" t="s">
        <v>339</v>
      </c>
      <c r="D835" s="346">
        <v>833</v>
      </c>
      <c r="E835" s="346" t="s">
        <v>1661</v>
      </c>
      <c r="F835" s="346" t="s">
        <v>1388</v>
      </c>
      <c r="G835" s="246" t="s">
        <v>1674</v>
      </c>
      <c r="H835" s="395"/>
      <c r="I835" s="395"/>
      <c r="J835" s="376">
        <v>4500000</v>
      </c>
      <c r="K835" s="346" t="s">
        <v>339</v>
      </c>
      <c r="L835" s="377" t="s">
        <v>2057</v>
      </c>
    </row>
    <row r="836" spans="1:12" ht="33" customHeight="1" x14ac:dyDescent="0.25">
      <c r="A836" s="375">
        <v>42227</v>
      </c>
      <c r="B836" s="367" t="s">
        <v>1995</v>
      </c>
      <c r="C836" s="367" t="s">
        <v>339</v>
      </c>
      <c r="D836" s="346">
        <v>834</v>
      </c>
      <c r="E836" s="346" t="s">
        <v>1661</v>
      </c>
      <c r="F836" s="346" t="s">
        <v>1388</v>
      </c>
      <c r="G836" s="246" t="s">
        <v>1675</v>
      </c>
      <c r="H836" s="395"/>
      <c r="I836" s="395"/>
      <c r="J836" s="376">
        <v>9000000</v>
      </c>
      <c r="K836" s="346" t="s">
        <v>339</v>
      </c>
      <c r="L836" s="377" t="s">
        <v>2057</v>
      </c>
    </row>
    <row r="837" spans="1:12" ht="33" customHeight="1" x14ac:dyDescent="0.25">
      <c r="A837" s="375">
        <v>42227</v>
      </c>
      <c r="B837" s="367" t="s">
        <v>1995</v>
      </c>
      <c r="C837" s="367" t="s">
        <v>339</v>
      </c>
      <c r="D837" s="346">
        <v>835</v>
      </c>
      <c r="E837" s="346" t="s">
        <v>1661</v>
      </c>
      <c r="F837" s="346" t="s">
        <v>1388</v>
      </c>
      <c r="G837" s="346" t="s">
        <v>1676</v>
      </c>
      <c r="H837" s="395"/>
      <c r="I837" s="395"/>
      <c r="J837" s="399">
        <v>12000000</v>
      </c>
      <c r="K837" s="346" t="s">
        <v>339</v>
      </c>
      <c r="L837" s="377" t="s">
        <v>2057</v>
      </c>
    </row>
    <row r="838" spans="1:12" ht="33" customHeight="1" x14ac:dyDescent="0.25">
      <c r="A838" s="375">
        <v>42227</v>
      </c>
      <c r="B838" s="367" t="s">
        <v>1995</v>
      </c>
      <c r="C838" s="367" t="s">
        <v>339</v>
      </c>
      <c r="D838" s="346">
        <v>836</v>
      </c>
      <c r="E838" s="346" t="s">
        <v>1661</v>
      </c>
      <c r="F838" s="346" t="s">
        <v>1388</v>
      </c>
      <c r="G838" s="346" t="s">
        <v>1677</v>
      </c>
      <c r="H838" s="395"/>
      <c r="I838" s="395"/>
      <c r="J838" s="399">
        <v>2000000</v>
      </c>
      <c r="K838" s="346" t="s">
        <v>339</v>
      </c>
      <c r="L838" s="377" t="s">
        <v>2057</v>
      </c>
    </row>
    <row r="839" spans="1:12" ht="33" customHeight="1" x14ac:dyDescent="0.25">
      <c r="A839" s="375">
        <v>42227</v>
      </c>
      <c r="B839" s="367" t="s">
        <v>1995</v>
      </c>
      <c r="C839" s="367" t="s">
        <v>339</v>
      </c>
      <c r="D839" s="346">
        <v>837</v>
      </c>
      <c r="E839" s="346" t="s">
        <v>1661</v>
      </c>
      <c r="F839" s="346" t="s">
        <v>1388</v>
      </c>
      <c r="G839" s="346" t="s">
        <v>1678</v>
      </c>
      <c r="H839" s="395"/>
      <c r="I839" s="395"/>
      <c r="J839" s="399">
        <v>2000000</v>
      </c>
      <c r="K839" s="346" t="s">
        <v>339</v>
      </c>
      <c r="L839" s="377" t="s">
        <v>2057</v>
      </c>
    </row>
    <row r="840" spans="1:12" ht="33" customHeight="1" x14ac:dyDescent="0.25">
      <c r="A840" s="375">
        <v>42227</v>
      </c>
      <c r="B840" s="367" t="s">
        <v>1995</v>
      </c>
      <c r="C840" s="367" t="s">
        <v>339</v>
      </c>
      <c r="D840" s="346">
        <v>838</v>
      </c>
      <c r="E840" s="246" t="s">
        <v>1679</v>
      </c>
      <c r="F840" s="346" t="s">
        <v>1388</v>
      </c>
      <c r="G840" s="246" t="s">
        <v>1680</v>
      </c>
      <c r="H840" s="395"/>
      <c r="I840" s="395"/>
      <c r="J840" s="424">
        <v>250000000</v>
      </c>
      <c r="K840" s="346" t="s">
        <v>339</v>
      </c>
      <c r="L840" s="377" t="s">
        <v>2057</v>
      </c>
    </row>
    <row r="841" spans="1:12" ht="33" customHeight="1" x14ac:dyDescent="0.25">
      <c r="A841" s="375">
        <v>42227</v>
      </c>
      <c r="B841" s="367" t="s">
        <v>1995</v>
      </c>
      <c r="C841" s="367" t="s">
        <v>339</v>
      </c>
      <c r="D841" s="346">
        <v>839</v>
      </c>
      <c r="E841" s="346" t="s">
        <v>1681</v>
      </c>
      <c r="F841" s="346" t="s">
        <v>1388</v>
      </c>
      <c r="G841" s="246" t="s">
        <v>1682</v>
      </c>
      <c r="H841" s="395"/>
      <c r="I841" s="395"/>
      <c r="J841" s="376">
        <v>185000</v>
      </c>
      <c r="K841" s="346" t="s">
        <v>339</v>
      </c>
      <c r="L841" s="377" t="s">
        <v>2057</v>
      </c>
    </row>
    <row r="842" spans="1:12" ht="33" customHeight="1" x14ac:dyDescent="0.25">
      <c r="A842" s="375">
        <v>42227</v>
      </c>
      <c r="B842" s="367" t="s">
        <v>1995</v>
      </c>
      <c r="C842" s="367" t="s">
        <v>339</v>
      </c>
      <c r="D842" s="346">
        <v>840</v>
      </c>
      <c r="E842" s="346" t="s">
        <v>1681</v>
      </c>
      <c r="F842" s="346" t="s">
        <v>1388</v>
      </c>
      <c r="G842" s="246" t="s">
        <v>1396</v>
      </c>
      <c r="H842" s="395"/>
      <c r="I842" s="395"/>
      <c r="J842" s="376">
        <v>402500</v>
      </c>
      <c r="K842" s="346" t="s">
        <v>339</v>
      </c>
      <c r="L842" s="377" t="s">
        <v>2057</v>
      </c>
    </row>
    <row r="843" spans="1:12" ht="33" customHeight="1" x14ac:dyDescent="0.25">
      <c r="A843" s="375">
        <v>42227</v>
      </c>
      <c r="B843" s="367" t="s">
        <v>1995</v>
      </c>
      <c r="C843" s="367" t="s">
        <v>339</v>
      </c>
      <c r="D843" s="346">
        <v>841</v>
      </c>
      <c r="E843" s="346" t="s">
        <v>1681</v>
      </c>
      <c r="F843" s="346" t="s">
        <v>1388</v>
      </c>
      <c r="G843" s="246" t="s">
        <v>982</v>
      </c>
      <c r="H843" s="395"/>
      <c r="I843" s="395"/>
      <c r="J843" s="376">
        <v>93816</v>
      </c>
      <c r="K843" s="346" t="s">
        <v>339</v>
      </c>
      <c r="L843" s="377" t="s">
        <v>2057</v>
      </c>
    </row>
    <row r="844" spans="1:12" ht="33" customHeight="1" x14ac:dyDescent="0.25">
      <c r="A844" s="375">
        <v>42227</v>
      </c>
      <c r="B844" s="367" t="s">
        <v>1995</v>
      </c>
      <c r="C844" s="367" t="s">
        <v>339</v>
      </c>
      <c r="D844" s="346">
        <v>842</v>
      </c>
      <c r="E844" s="346" t="s">
        <v>1681</v>
      </c>
      <c r="F844" s="346" t="s">
        <v>1388</v>
      </c>
      <c r="G844" s="246" t="s">
        <v>1683</v>
      </c>
      <c r="H844" s="395"/>
      <c r="I844" s="395"/>
      <c r="J844" s="376">
        <v>110000</v>
      </c>
      <c r="K844" s="346" t="s">
        <v>339</v>
      </c>
      <c r="L844" s="377" t="s">
        <v>2057</v>
      </c>
    </row>
    <row r="845" spans="1:12" ht="33" customHeight="1" x14ac:dyDescent="0.25">
      <c r="A845" s="375">
        <v>42227</v>
      </c>
      <c r="B845" s="367" t="s">
        <v>1995</v>
      </c>
      <c r="C845" s="367" t="s">
        <v>339</v>
      </c>
      <c r="D845" s="346">
        <v>843</v>
      </c>
      <c r="E845" s="346" t="s">
        <v>1681</v>
      </c>
      <c r="F845" s="346" t="s">
        <v>1388</v>
      </c>
      <c r="G845" s="246" t="s">
        <v>751</v>
      </c>
      <c r="H845" s="395"/>
      <c r="I845" s="395"/>
      <c r="J845" s="376">
        <v>104000</v>
      </c>
      <c r="K845" s="346" t="s">
        <v>339</v>
      </c>
      <c r="L845" s="377" t="s">
        <v>2057</v>
      </c>
    </row>
    <row r="846" spans="1:12" ht="33" customHeight="1" x14ac:dyDescent="0.25">
      <c r="A846" s="375">
        <v>42227</v>
      </c>
      <c r="B846" s="367" t="s">
        <v>1995</v>
      </c>
      <c r="C846" s="367" t="s">
        <v>339</v>
      </c>
      <c r="D846" s="346">
        <v>844</v>
      </c>
      <c r="E846" s="346" t="s">
        <v>1681</v>
      </c>
      <c r="F846" s="346" t="s">
        <v>1388</v>
      </c>
      <c r="G846" s="246" t="s">
        <v>1684</v>
      </c>
      <c r="H846" s="395"/>
      <c r="I846" s="395"/>
      <c r="J846" s="376">
        <v>126000</v>
      </c>
      <c r="K846" s="346" t="s">
        <v>339</v>
      </c>
      <c r="L846" s="377" t="s">
        <v>2057</v>
      </c>
    </row>
    <row r="847" spans="1:12" ht="33" customHeight="1" x14ac:dyDescent="0.25">
      <c r="A847" s="375">
        <v>42227</v>
      </c>
      <c r="B847" s="367" t="s">
        <v>1995</v>
      </c>
      <c r="C847" s="367" t="s">
        <v>339</v>
      </c>
      <c r="D847" s="346">
        <v>845</v>
      </c>
      <c r="E847" s="346" t="s">
        <v>1681</v>
      </c>
      <c r="F847" s="346" t="s">
        <v>1388</v>
      </c>
      <c r="G847" s="246" t="s">
        <v>1397</v>
      </c>
      <c r="H847" s="395"/>
      <c r="I847" s="395"/>
      <c r="J847" s="376">
        <v>84000</v>
      </c>
      <c r="K847" s="346" t="s">
        <v>339</v>
      </c>
      <c r="L847" s="377" t="s">
        <v>2057</v>
      </c>
    </row>
    <row r="848" spans="1:12" ht="33" customHeight="1" x14ac:dyDescent="0.25">
      <c r="A848" s="375">
        <v>42227</v>
      </c>
      <c r="B848" s="367" t="s">
        <v>1995</v>
      </c>
      <c r="C848" s="367" t="s">
        <v>339</v>
      </c>
      <c r="D848" s="346">
        <v>846</v>
      </c>
      <c r="E848" s="346" t="s">
        <v>1681</v>
      </c>
      <c r="F848" s="346" t="s">
        <v>1388</v>
      </c>
      <c r="G848" s="346" t="s">
        <v>1548</v>
      </c>
      <c r="H848" s="395"/>
      <c r="I848" s="395"/>
      <c r="J848" s="399">
        <v>37500</v>
      </c>
      <c r="K848" s="346" t="s">
        <v>339</v>
      </c>
      <c r="L848" s="377" t="s">
        <v>2057</v>
      </c>
    </row>
    <row r="849" spans="1:12" ht="33" customHeight="1" x14ac:dyDescent="0.25">
      <c r="A849" s="375">
        <v>42227</v>
      </c>
      <c r="B849" s="367" t="s">
        <v>1995</v>
      </c>
      <c r="C849" s="367" t="s">
        <v>339</v>
      </c>
      <c r="D849" s="346">
        <v>847</v>
      </c>
      <c r="E849" s="346" t="s">
        <v>1685</v>
      </c>
      <c r="F849" s="346" t="s">
        <v>1388</v>
      </c>
      <c r="G849" s="246" t="s">
        <v>178</v>
      </c>
      <c r="H849" s="395"/>
      <c r="I849" s="395"/>
      <c r="J849" s="376">
        <v>52300</v>
      </c>
      <c r="K849" s="346" t="s">
        <v>339</v>
      </c>
      <c r="L849" s="377" t="s">
        <v>2057</v>
      </c>
    </row>
    <row r="850" spans="1:12" ht="33" customHeight="1" x14ac:dyDescent="0.25">
      <c r="A850" s="375">
        <v>42227</v>
      </c>
      <c r="B850" s="367" t="s">
        <v>1995</v>
      </c>
      <c r="C850" s="367" t="s">
        <v>339</v>
      </c>
      <c r="D850" s="346">
        <v>848</v>
      </c>
      <c r="E850" s="346" t="s">
        <v>1685</v>
      </c>
      <c r="F850" s="346" t="s">
        <v>1388</v>
      </c>
      <c r="G850" s="246" t="s">
        <v>1686</v>
      </c>
      <c r="H850" s="395"/>
      <c r="I850" s="395"/>
      <c r="J850" s="376">
        <v>114000</v>
      </c>
      <c r="K850" s="346" t="s">
        <v>339</v>
      </c>
      <c r="L850" s="377" t="s">
        <v>2057</v>
      </c>
    </row>
    <row r="851" spans="1:12" ht="33" customHeight="1" x14ac:dyDescent="0.25">
      <c r="A851" s="375">
        <v>42227</v>
      </c>
      <c r="B851" s="367" t="s">
        <v>1995</v>
      </c>
      <c r="C851" s="367" t="s">
        <v>339</v>
      </c>
      <c r="D851" s="346">
        <v>849</v>
      </c>
      <c r="E851" s="346" t="s">
        <v>1685</v>
      </c>
      <c r="F851" s="346" t="s">
        <v>1388</v>
      </c>
      <c r="G851" s="246" t="s">
        <v>1687</v>
      </c>
      <c r="H851" s="395"/>
      <c r="I851" s="395"/>
      <c r="J851" s="376">
        <v>48200</v>
      </c>
      <c r="K851" s="346" t="s">
        <v>339</v>
      </c>
      <c r="L851" s="377" t="s">
        <v>2057</v>
      </c>
    </row>
    <row r="852" spans="1:12" ht="33" customHeight="1" x14ac:dyDescent="0.25">
      <c r="A852" s="375">
        <v>42227</v>
      </c>
      <c r="B852" s="367" t="s">
        <v>1995</v>
      </c>
      <c r="C852" s="367" t="s">
        <v>339</v>
      </c>
      <c r="D852" s="346">
        <v>850</v>
      </c>
      <c r="E852" s="346" t="s">
        <v>1685</v>
      </c>
      <c r="F852" s="346" t="s">
        <v>1388</v>
      </c>
      <c r="G852" s="246" t="s">
        <v>1688</v>
      </c>
      <c r="H852" s="395"/>
      <c r="I852" s="395"/>
      <c r="J852" s="376">
        <v>81000</v>
      </c>
      <c r="K852" s="346" t="s">
        <v>339</v>
      </c>
      <c r="L852" s="377" t="s">
        <v>2057</v>
      </c>
    </row>
    <row r="853" spans="1:12" ht="33" customHeight="1" x14ac:dyDescent="0.25">
      <c r="A853" s="375">
        <v>42227</v>
      </c>
      <c r="B853" s="367" t="s">
        <v>1995</v>
      </c>
      <c r="C853" s="367" t="s">
        <v>339</v>
      </c>
      <c r="D853" s="346">
        <v>851</v>
      </c>
      <c r="E853" s="346" t="s">
        <v>1689</v>
      </c>
      <c r="F853" s="346" t="s">
        <v>1388</v>
      </c>
      <c r="G853" s="246" t="s">
        <v>1690</v>
      </c>
      <c r="H853" s="395"/>
      <c r="I853" s="395"/>
      <c r="J853" s="376">
        <v>10000</v>
      </c>
      <c r="K853" s="346" t="s">
        <v>339</v>
      </c>
      <c r="L853" s="377" t="s">
        <v>2057</v>
      </c>
    </row>
    <row r="854" spans="1:12" ht="33" customHeight="1" x14ac:dyDescent="0.25">
      <c r="A854" s="375">
        <v>42227</v>
      </c>
      <c r="B854" s="367" t="s">
        <v>1995</v>
      </c>
      <c r="C854" s="367" t="s">
        <v>339</v>
      </c>
      <c r="D854" s="346">
        <v>852</v>
      </c>
      <c r="E854" s="346" t="s">
        <v>1689</v>
      </c>
      <c r="F854" s="346" t="s">
        <v>1388</v>
      </c>
      <c r="G854" s="246" t="s">
        <v>178</v>
      </c>
      <c r="H854" s="395"/>
      <c r="I854" s="395"/>
      <c r="J854" s="376">
        <v>75000</v>
      </c>
      <c r="K854" s="346" t="s">
        <v>339</v>
      </c>
      <c r="L854" s="377" t="s">
        <v>2057</v>
      </c>
    </row>
    <row r="855" spans="1:12" ht="33" customHeight="1" x14ac:dyDescent="0.25">
      <c r="A855" s="375">
        <v>42227</v>
      </c>
      <c r="B855" s="367" t="s">
        <v>1995</v>
      </c>
      <c r="C855" s="367" t="s">
        <v>339</v>
      </c>
      <c r="D855" s="346">
        <v>853</v>
      </c>
      <c r="E855" s="246" t="s">
        <v>1689</v>
      </c>
      <c r="F855" s="346" t="s">
        <v>1388</v>
      </c>
      <c r="G855" s="246" t="s">
        <v>1608</v>
      </c>
      <c r="H855" s="395"/>
      <c r="I855" s="395"/>
      <c r="J855" s="376">
        <v>40000</v>
      </c>
      <c r="K855" s="346" t="s">
        <v>339</v>
      </c>
      <c r="L855" s="377" t="s">
        <v>2057</v>
      </c>
    </row>
    <row r="856" spans="1:12" ht="33" customHeight="1" x14ac:dyDescent="0.25">
      <c r="A856" s="375">
        <v>42227</v>
      </c>
      <c r="B856" s="367" t="s">
        <v>1995</v>
      </c>
      <c r="C856" s="367" t="s">
        <v>339</v>
      </c>
      <c r="D856" s="346">
        <v>854</v>
      </c>
      <c r="E856" s="246" t="s">
        <v>1689</v>
      </c>
      <c r="F856" s="346" t="s">
        <v>1388</v>
      </c>
      <c r="G856" s="246" t="s">
        <v>1691</v>
      </c>
      <c r="H856" s="395"/>
      <c r="I856" s="395"/>
      <c r="J856" s="376">
        <v>20000</v>
      </c>
      <c r="K856" s="346" t="s">
        <v>339</v>
      </c>
      <c r="L856" s="377" t="s">
        <v>2057</v>
      </c>
    </row>
    <row r="857" spans="1:12" ht="33" customHeight="1" x14ac:dyDescent="0.25">
      <c r="A857" s="375">
        <v>42227</v>
      </c>
      <c r="B857" s="367" t="s">
        <v>1995</v>
      </c>
      <c r="C857" s="367" t="s">
        <v>339</v>
      </c>
      <c r="D857" s="346">
        <v>855</v>
      </c>
      <c r="E857" s="346" t="s">
        <v>1689</v>
      </c>
      <c r="F857" s="346" t="s">
        <v>1388</v>
      </c>
      <c r="G857" s="246" t="s">
        <v>1474</v>
      </c>
      <c r="H857" s="395"/>
      <c r="I857" s="395"/>
      <c r="J857" s="376">
        <v>60000</v>
      </c>
      <c r="K857" s="346" t="s">
        <v>339</v>
      </c>
      <c r="L857" s="377" t="s">
        <v>2057</v>
      </c>
    </row>
    <row r="858" spans="1:12" ht="33" customHeight="1" x14ac:dyDescent="0.25">
      <c r="A858" s="375">
        <v>42227</v>
      </c>
      <c r="B858" s="367" t="s">
        <v>1995</v>
      </c>
      <c r="C858" s="367" t="s">
        <v>339</v>
      </c>
      <c r="D858" s="346">
        <v>856</v>
      </c>
      <c r="E858" s="346" t="s">
        <v>1689</v>
      </c>
      <c r="F858" s="346" t="s">
        <v>1388</v>
      </c>
      <c r="G858" s="246" t="s">
        <v>178</v>
      </c>
      <c r="H858" s="395"/>
      <c r="I858" s="395"/>
      <c r="J858" s="376">
        <v>75000</v>
      </c>
      <c r="K858" s="346" t="s">
        <v>339</v>
      </c>
      <c r="L858" s="377" t="s">
        <v>2057</v>
      </c>
    </row>
    <row r="859" spans="1:12" ht="33" customHeight="1" x14ac:dyDescent="0.25">
      <c r="A859" s="375">
        <v>42227</v>
      </c>
      <c r="B859" s="367" t="s">
        <v>1995</v>
      </c>
      <c r="C859" s="367" t="s">
        <v>339</v>
      </c>
      <c r="D859" s="346">
        <v>857</v>
      </c>
      <c r="E859" s="346" t="s">
        <v>1689</v>
      </c>
      <c r="F859" s="346" t="s">
        <v>1388</v>
      </c>
      <c r="G859" s="246" t="s">
        <v>1692</v>
      </c>
      <c r="H859" s="395"/>
      <c r="I859" s="395"/>
      <c r="J859" s="376">
        <v>16000</v>
      </c>
      <c r="K859" s="346" t="s">
        <v>339</v>
      </c>
      <c r="L859" s="377" t="s">
        <v>2057</v>
      </c>
    </row>
    <row r="860" spans="1:12" ht="33" customHeight="1" x14ac:dyDescent="0.25">
      <c r="A860" s="375">
        <v>42227</v>
      </c>
      <c r="B860" s="367" t="s">
        <v>1995</v>
      </c>
      <c r="C860" s="367" t="s">
        <v>339</v>
      </c>
      <c r="D860" s="346">
        <v>858</v>
      </c>
      <c r="E860" s="346" t="s">
        <v>1689</v>
      </c>
      <c r="F860" s="346" t="s">
        <v>1388</v>
      </c>
      <c r="G860" s="246" t="s">
        <v>705</v>
      </c>
      <c r="H860" s="395"/>
      <c r="I860" s="395"/>
      <c r="J860" s="376">
        <v>45000</v>
      </c>
      <c r="K860" s="346" t="s">
        <v>339</v>
      </c>
      <c r="L860" s="377" t="s">
        <v>2057</v>
      </c>
    </row>
    <row r="861" spans="1:12" ht="33" customHeight="1" x14ac:dyDescent="0.25">
      <c r="A861" s="375">
        <v>42227</v>
      </c>
      <c r="B861" s="367" t="s">
        <v>1995</v>
      </c>
      <c r="C861" s="367" t="s">
        <v>339</v>
      </c>
      <c r="D861" s="346">
        <v>859</v>
      </c>
      <c r="E861" s="346" t="s">
        <v>1689</v>
      </c>
      <c r="F861" s="346" t="s">
        <v>1388</v>
      </c>
      <c r="G861" s="246" t="s">
        <v>1693</v>
      </c>
      <c r="H861" s="395"/>
      <c r="I861" s="395"/>
      <c r="J861" s="376">
        <v>10000</v>
      </c>
      <c r="K861" s="346" t="s">
        <v>339</v>
      </c>
      <c r="L861" s="377" t="s">
        <v>2057</v>
      </c>
    </row>
    <row r="862" spans="1:12" ht="33" customHeight="1" x14ac:dyDescent="0.25">
      <c r="A862" s="375">
        <v>42227</v>
      </c>
      <c r="B862" s="367" t="s">
        <v>1995</v>
      </c>
      <c r="C862" s="367" t="s">
        <v>339</v>
      </c>
      <c r="D862" s="346">
        <v>860</v>
      </c>
      <c r="E862" s="246" t="s">
        <v>1689</v>
      </c>
      <c r="F862" s="346" t="s">
        <v>1388</v>
      </c>
      <c r="G862" s="246" t="s">
        <v>1694</v>
      </c>
      <c r="H862" s="395"/>
      <c r="I862" s="395"/>
      <c r="J862" s="376">
        <v>150</v>
      </c>
      <c r="K862" s="346" t="s">
        <v>339</v>
      </c>
      <c r="L862" s="377" t="s">
        <v>2057</v>
      </c>
    </row>
    <row r="863" spans="1:12" ht="33" customHeight="1" x14ac:dyDescent="0.25">
      <c r="A863" s="375">
        <v>42227</v>
      </c>
      <c r="B863" s="367" t="s">
        <v>1995</v>
      </c>
      <c r="C863" s="367" t="s">
        <v>339</v>
      </c>
      <c r="D863" s="346">
        <v>861</v>
      </c>
      <c r="E863" s="246" t="s">
        <v>1689</v>
      </c>
      <c r="F863" s="346" t="s">
        <v>1388</v>
      </c>
      <c r="G863" s="246" t="s">
        <v>1695</v>
      </c>
      <c r="H863" s="395"/>
      <c r="I863" s="395"/>
      <c r="J863" s="376">
        <v>200</v>
      </c>
      <c r="K863" s="346" t="s">
        <v>339</v>
      </c>
      <c r="L863" s="377" t="s">
        <v>2057</v>
      </c>
    </row>
    <row r="864" spans="1:12" ht="33" customHeight="1" x14ac:dyDescent="0.25">
      <c r="A864" s="375">
        <v>42227</v>
      </c>
      <c r="B864" s="367" t="s">
        <v>1995</v>
      </c>
      <c r="C864" s="367" t="s">
        <v>339</v>
      </c>
      <c r="D864" s="346">
        <v>862</v>
      </c>
      <c r="E864" s="246" t="s">
        <v>1689</v>
      </c>
      <c r="F864" s="346" t="s">
        <v>1388</v>
      </c>
      <c r="G864" s="246" t="s">
        <v>1696</v>
      </c>
      <c r="H864" s="395"/>
      <c r="I864" s="395"/>
      <c r="J864" s="376">
        <v>175</v>
      </c>
      <c r="K864" s="346" t="s">
        <v>339</v>
      </c>
      <c r="L864" s="377" t="s">
        <v>2057</v>
      </c>
    </row>
    <row r="865" spans="1:12" ht="33" customHeight="1" x14ac:dyDescent="0.25">
      <c r="A865" s="375">
        <v>42227</v>
      </c>
      <c r="B865" s="367" t="s">
        <v>1995</v>
      </c>
      <c r="C865" s="367" t="s">
        <v>339</v>
      </c>
      <c r="D865" s="346">
        <v>863</v>
      </c>
      <c r="E865" s="246" t="s">
        <v>1689</v>
      </c>
      <c r="F865" s="346" t="s">
        <v>1388</v>
      </c>
      <c r="G865" s="246" t="s">
        <v>1697</v>
      </c>
      <c r="H865" s="395"/>
      <c r="I865" s="395"/>
      <c r="J865" s="376">
        <v>200</v>
      </c>
      <c r="K865" s="346" t="s">
        <v>339</v>
      </c>
      <c r="L865" s="377" t="s">
        <v>2057</v>
      </c>
    </row>
    <row r="866" spans="1:12" ht="33" customHeight="1" x14ac:dyDescent="0.25">
      <c r="A866" s="375">
        <v>42227</v>
      </c>
      <c r="B866" s="367" t="s">
        <v>1995</v>
      </c>
      <c r="C866" s="367" t="s">
        <v>339</v>
      </c>
      <c r="D866" s="346">
        <v>864</v>
      </c>
      <c r="E866" s="246" t="s">
        <v>1689</v>
      </c>
      <c r="F866" s="346" t="s">
        <v>1388</v>
      </c>
      <c r="G866" s="246" t="s">
        <v>1698</v>
      </c>
      <c r="H866" s="395"/>
      <c r="I866" s="395"/>
      <c r="J866" s="376">
        <v>3000</v>
      </c>
      <c r="K866" s="346" t="s">
        <v>339</v>
      </c>
      <c r="L866" s="377" t="s">
        <v>2057</v>
      </c>
    </row>
    <row r="867" spans="1:12" ht="33" customHeight="1" x14ac:dyDescent="0.25">
      <c r="A867" s="375">
        <v>42227</v>
      </c>
      <c r="B867" s="367" t="s">
        <v>1995</v>
      </c>
      <c r="C867" s="367" t="s">
        <v>339</v>
      </c>
      <c r="D867" s="346">
        <v>865</v>
      </c>
      <c r="E867" s="246" t="s">
        <v>1689</v>
      </c>
      <c r="F867" s="346" t="s">
        <v>1388</v>
      </c>
      <c r="G867" s="246" t="s">
        <v>1699</v>
      </c>
      <c r="H867" s="395"/>
      <c r="I867" s="395"/>
      <c r="J867" s="376">
        <v>3000</v>
      </c>
      <c r="K867" s="346" t="s">
        <v>339</v>
      </c>
      <c r="L867" s="377" t="s">
        <v>2057</v>
      </c>
    </row>
    <row r="868" spans="1:12" ht="33" customHeight="1" x14ac:dyDescent="0.25">
      <c r="A868" s="375">
        <v>42227</v>
      </c>
      <c r="B868" s="367" t="s">
        <v>1995</v>
      </c>
      <c r="C868" s="367" t="s">
        <v>339</v>
      </c>
      <c r="D868" s="346">
        <v>866</v>
      </c>
      <c r="E868" s="246" t="s">
        <v>1689</v>
      </c>
      <c r="F868" s="346" t="s">
        <v>1388</v>
      </c>
      <c r="G868" s="246" t="s">
        <v>1700</v>
      </c>
      <c r="H868" s="395"/>
      <c r="I868" s="395"/>
      <c r="J868" s="376">
        <v>2000000</v>
      </c>
      <c r="K868" s="346" t="s">
        <v>339</v>
      </c>
      <c r="L868" s="377" t="s">
        <v>2057</v>
      </c>
    </row>
    <row r="869" spans="1:12" ht="33" customHeight="1" x14ac:dyDescent="0.25">
      <c r="A869" s="375">
        <v>42227</v>
      </c>
      <c r="B869" s="367" t="s">
        <v>1995</v>
      </c>
      <c r="C869" s="367" t="s">
        <v>339</v>
      </c>
      <c r="D869" s="346">
        <v>867</v>
      </c>
      <c r="E869" s="346" t="s">
        <v>1701</v>
      </c>
      <c r="F869" s="346" t="s">
        <v>1388</v>
      </c>
      <c r="G869" s="346" t="s">
        <v>900</v>
      </c>
      <c r="H869" s="395"/>
      <c r="I869" s="395"/>
      <c r="J869" s="399">
        <v>10520790</v>
      </c>
      <c r="K869" s="346" t="s">
        <v>339</v>
      </c>
      <c r="L869" s="377" t="s">
        <v>2057</v>
      </c>
    </row>
    <row r="870" spans="1:12" ht="33" customHeight="1" x14ac:dyDescent="0.25">
      <c r="A870" s="375">
        <v>42227</v>
      </c>
      <c r="B870" s="344" t="s">
        <v>1996</v>
      </c>
      <c r="C870" s="367" t="s">
        <v>339</v>
      </c>
      <c r="D870" s="346">
        <v>868</v>
      </c>
      <c r="E870" s="346" t="s">
        <v>1701</v>
      </c>
      <c r="F870" s="246" t="s">
        <v>1322</v>
      </c>
      <c r="G870" s="346" t="s">
        <v>1702</v>
      </c>
      <c r="H870" s="395"/>
      <c r="I870" s="395"/>
      <c r="J870" s="399">
        <v>46036372</v>
      </c>
      <c r="K870" s="346" t="s">
        <v>339</v>
      </c>
      <c r="L870" s="377" t="s">
        <v>2259</v>
      </c>
    </row>
    <row r="871" spans="1:12" ht="33" customHeight="1" x14ac:dyDescent="0.25">
      <c r="A871" s="375">
        <v>42227</v>
      </c>
      <c r="B871" s="367" t="s">
        <v>1995</v>
      </c>
      <c r="C871" s="367" t="s">
        <v>339</v>
      </c>
      <c r="D871" s="346">
        <v>869</v>
      </c>
      <c r="E871" s="346" t="s">
        <v>1703</v>
      </c>
      <c r="F871" s="346" t="s">
        <v>1388</v>
      </c>
      <c r="G871" s="346" t="s">
        <v>1704</v>
      </c>
      <c r="H871" s="395"/>
      <c r="I871" s="395"/>
      <c r="J871" s="399">
        <v>585000</v>
      </c>
      <c r="K871" s="346" t="s">
        <v>339</v>
      </c>
      <c r="L871" s="377" t="s">
        <v>2057</v>
      </c>
    </row>
    <row r="872" spans="1:12" ht="33" customHeight="1" x14ac:dyDescent="0.25">
      <c r="A872" s="375">
        <v>42227</v>
      </c>
      <c r="B872" s="367" t="s">
        <v>1995</v>
      </c>
      <c r="C872" s="367" t="s">
        <v>339</v>
      </c>
      <c r="D872" s="346">
        <v>870</v>
      </c>
      <c r="E872" s="346" t="s">
        <v>1703</v>
      </c>
      <c r="F872" s="346" t="s">
        <v>1388</v>
      </c>
      <c r="G872" s="346" t="s">
        <v>1705</v>
      </c>
      <c r="H872" s="395"/>
      <c r="I872" s="395"/>
      <c r="J872" s="399">
        <v>585000</v>
      </c>
      <c r="K872" s="346" t="s">
        <v>339</v>
      </c>
      <c r="L872" s="377" t="s">
        <v>2057</v>
      </c>
    </row>
    <row r="873" spans="1:12" ht="33" customHeight="1" x14ac:dyDescent="0.25">
      <c r="A873" s="375">
        <v>42227</v>
      </c>
      <c r="B873" s="367" t="s">
        <v>1995</v>
      </c>
      <c r="C873" s="367" t="s">
        <v>339</v>
      </c>
      <c r="D873" s="346">
        <v>871</v>
      </c>
      <c r="E873" s="346" t="s">
        <v>1703</v>
      </c>
      <c r="F873" s="346" t="s">
        <v>1388</v>
      </c>
      <c r="G873" s="346" t="s">
        <v>1706</v>
      </c>
      <c r="H873" s="395"/>
      <c r="I873" s="395"/>
      <c r="J873" s="399">
        <v>351000</v>
      </c>
      <c r="K873" s="346" t="s">
        <v>339</v>
      </c>
      <c r="L873" s="377" t="s">
        <v>2057</v>
      </c>
    </row>
    <row r="874" spans="1:12" ht="33" customHeight="1" x14ac:dyDescent="0.25">
      <c r="A874" s="375">
        <v>42227</v>
      </c>
      <c r="B874" s="367" t="s">
        <v>1995</v>
      </c>
      <c r="C874" s="367" t="s">
        <v>339</v>
      </c>
      <c r="D874" s="346">
        <v>872</v>
      </c>
      <c r="E874" s="346" t="s">
        <v>1703</v>
      </c>
      <c r="F874" s="346" t="s">
        <v>1388</v>
      </c>
      <c r="G874" s="346" t="s">
        <v>1707</v>
      </c>
      <c r="H874" s="395"/>
      <c r="I874" s="395"/>
      <c r="J874" s="399">
        <v>585000</v>
      </c>
      <c r="K874" s="346" t="s">
        <v>339</v>
      </c>
      <c r="L874" s="377" t="s">
        <v>2057</v>
      </c>
    </row>
    <row r="875" spans="1:12" ht="33" customHeight="1" x14ac:dyDescent="0.25">
      <c r="A875" s="375">
        <v>42227</v>
      </c>
      <c r="B875" s="367" t="s">
        <v>1995</v>
      </c>
      <c r="C875" s="367" t="s">
        <v>339</v>
      </c>
      <c r="D875" s="346">
        <v>873</v>
      </c>
      <c r="E875" s="346" t="s">
        <v>1703</v>
      </c>
      <c r="F875" s="346" t="s">
        <v>1388</v>
      </c>
      <c r="G875" s="346" t="s">
        <v>1708</v>
      </c>
      <c r="H875" s="395"/>
      <c r="I875" s="395"/>
      <c r="J875" s="399">
        <v>3060000</v>
      </c>
      <c r="K875" s="346" t="s">
        <v>339</v>
      </c>
      <c r="L875" s="377" t="s">
        <v>2057</v>
      </c>
    </row>
    <row r="876" spans="1:12" ht="33" customHeight="1" x14ac:dyDescent="0.25">
      <c r="A876" s="375">
        <v>42227</v>
      </c>
      <c r="B876" s="367" t="s">
        <v>1995</v>
      </c>
      <c r="C876" s="367" t="s">
        <v>339</v>
      </c>
      <c r="D876" s="346">
        <v>874</v>
      </c>
      <c r="E876" s="346" t="s">
        <v>1703</v>
      </c>
      <c r="F876" s="346" t="s">
        <v>1388</v>
      </c>
      <c r="G876" s="346" t="s">
        <v>1708</v>
      </c>
      <c r="H876" s="395"/>
      <c r="I876" s="395"/>
      <c r="J876" s="399">
        <v>3769854</v>
      </c>
      <c r="K876" s="346" t="s">
        <v>339</v>
      </c>
      <c r="L876" s="377" t="s">
        <v>2057</v>
      </c>
    </row>
    <row r="877" spans="1:12" ht="33" customHeight="1" x14ac:dyDescent="0.25">
      <c r="A877" s="375">
        <v>42227</v>
      </c>
      <c r="B877" s="367" t="s">
        <v>1995</v>
      </c>
      <c r="C877" s="367" t="s">
        <v>339</v>
      </c>
      <c r="D877" s="346">
        <v>875</v>
      </c>
      <c r="E877" s="346" t="s">
        <v>1703</v>
      </c>
      <c r="F877" s="346" t="s">
        <v>1388</v>
      </c>
      <c r="G877" s="346" t="s">
        <v>1709</v>
      </c>
      <c r="H877" s="395"/>
      <c r="I877" s="395"/>
      <c r="J877" s="399">
        <v>5250000</v>
      </c>
      <c r="K877" s="346" t="s">
        <v>339</v>
      </c>
      <c r="L877" s="377" t="s">
        <v>2057</v>
      </c>
    </row>
    <row r="878" spans="1:12" ht="33" customHeight="1" x14ac:dyDescent="0.25">
      <c r="A878" s="375">
        <v>42227</v>
      </c>
      <c r="B878" s="367" t="s">
        <v>1995</v>
      </c>
      <c r="C878" s="367" t="s">
        <v>339</v>
      </c>
      <c r="D878" s="346">
        <v>876</v>
      </c>
      <c r="E878" s="346" t="s">
        <v>1710</v>
      </c>
      <c r="F878" s="346" t="s">
        <v>1388</v>
      </c>
      <c r="G878" s="346" t="s">
        <v>1711</v>
      </c>
      <c r="H878" s="395"/>
      <c r="I878" s="395"/>
      <c r="J878" s="427">
        <v>3071250</v>
      </c>
      <c r="K878" s="346" t="s">
        <v>339</v>
      </c>
      <c r="L878" s="377" t="s">
        <v>2057</v>
      </c>
    </row>
    <row r="879" spans="1:12" ht="33" customHeight="1" x14ac:dyDescent="0.25">
      <c r="A879" s="375">
        <v>42227</v>
      </c>
      <c r="B879" s="367" t="s">
        <v>1995</v>
      </c>
      <c r="C879" s="367" t="s">
        <v>339</v>
      </c>
      <c r="D879" s="346">
        <v>877</v>
      </c>
      <c r="E879" s="346" t="s">
        <v>1710</v>
      </c>
      <c r="F879" s="346" t="s">
        <v>1388</v>
      </c>
      <c r="G879" s="346" t="s">
        <v>1675</v>
      </c>
      <c r="H879" s="395"/>
      <c r="I879" s="395"/>
      <c r="J879" s="427">
        <v>6000000</v>
      </c>
      <c r="K879" s="346" t="s">
        <v>339</v>
      </c>
      <c r="L879" s="377" t="s">
        <v>2057</v>
      </c>
    </row>
    <row r="880" spans="1:12" ht="33" customHeight="1" x14ac:dyDescent="0.25">
      <c r="A880" s="375">
        <v>42227</v>
      </c>
      <c r="B880" s="367" t="s">
        <v>1995</v>
      </c>
      <c r="C880" s="367" t="s">
        <v>339</v>
      </c>
      <c r="D880" s="346">
        <v>878</v>
      </c>
      <c r="E880" s="346" t="s">
        <v>1710</v>
      </c>
      <c r="F880" s="346" t="s">
        <v>1388</v>
      </c>
      <c r="G880" s="344" t="s">
        <v>1712</v>
      </c>
      <c r="H880" s="395"/>
      <c r="I880" s="395"/>
      <c r="J880" s="427">
        <v>6000000</v>
      </c>
      <c r="K880" s="346" t="s">
        <v>339</v>
      </c>
      <c r="L880" s="377" t="s">
        <v>2057</v>
      </c>
    </row>
    <row r="881" spans="1:12" ht="33" customHeight="1" x14ac:dyDescent="0.25">
      <c r="A881" s="375">
        <v>42227</v>
      </c>
      <c r="B881" s="367" t="s">
        <v>1995</v>
      </c>
      <c r="C881" s="367" t="s">
        <v>339</v>
      </c>
      <c r="D881" s="346">
        <v>879</v>
      </c>
      <c r="E881" s="346" t="s">
        <v>1710</v>
      </c>
      <c r="F881" s="346" t="s">
        <v>1388</v>
      </c>
      <c r="G881" s="346" t="s">
        <v>1713</v>
      </c>
      <c r="H881" s="395"/>
      <c r="I881" s="395"/>
      <c r="J881" s="427">
        <v>4500000</v>
      </c>
      <c r="K881" s="346" t="s">
        <v>339</v>
      </c>
      <c r="L881" s="377" t="s">
        <v>2057</v>
      </c>
    </row>
    <row r="882" spans="1:12" ht="33" customHeight="1" x14ac:dyDescent="0.25">
      <c r="A882" s="375">
        <v>42227</v>
      </c>
      <c r="B882" s="367" t="s">
        <v>1995</v>
      </c>
      <c r="C882" s="367" t="s">
        <v>339</v>
      </c>
      <c r="D882" s="346">
        <v>880</v>
      </c>
      <c r="E882" s="346" t="s">
        <v>1710</v>
      </c>
      <c r="F882" s="346" t="s">
        <v>1388</v>
      </c>
      <c r="G882" s="344" t="s">
        <v>1714</v>
      </c>
      <c r="H882" s="395"/>
      <c r="I882" s="395"/>
      <c r="J882" s="427">
        <v>8400000</v>
      </c>
      <c r="K882" s="346" t="s">
        <v>339</v>
      </c>
      <c r="L882" s="377" t="s">
        <v>2057</v>
      </c>
    </row>
    <row r="883" spans="1:12" ht="33" customHeight="1" x14ac:dyDescent="0.25">
      <c r="A883" s="375">
        <v>42227</v>
      </c>
      <c r="B883" s="367" t="s">
        <v>1995</v>
      </c>
      <c r="C883" s="367" t="s">
        <v>339</v>
      </c>
      <c r="D883" s="346">
        <v>881</v>
      </c>
      <c r="E883" s="346" t="s">
        <v>1710</v>
      </c>
      <c r="F883" s="346" t="s">
        <v>1388</v>
      </c>
      <c r="G883" s="344" t="s">
        <v>1715</v>
      </c>
      <c r="H883" s="395"/>
      <c r="I883" s="395"/>
      <c r="J883" s="427">
        <v>12000000</v>
      </c>
      <c r="K883" s="346" t="s">
        <v>339</v>
      </c>
      <c r="L883" s="377" t="s">
        <v>2057</v>
      </c>
    </row>
    <row r="884" spans="1:12" ht="33" customHeight="1" x14ac:dyDescent="0.25">
      <c r="A884" s="375">
        <v>42227</v>
      </c>
      <c r="B884" s="367" t="s">
        <v>1995</v>
      </c>
      <c r="C884" s="367" t="s">
        <v>339</v>
      </c>
      <c r="D884" s="346">
        <v>882</v>
      </c>
      <c r="E884" s="346" t="s">
        <v>1710</v>
      </c>
      <c r="F884" s="346" t="s">
        <v>1388</v>
      </c>
      <c r="G884" s="344" t="s">
        <v>1716</v>
      </c>
      <c r="H884" s="395"/>
      <c r="I884" s="395"/>
      <c r="J884" s="427">
        <v>30000000</v>
      </c>
      <c r="K884" s="346" t="s">
        <v>339</v>
      </c>
      <c r="L884" s="377" t="s">
        <v>2057</v>
      </c>
    </row>
    <row r="885" spans="1:12" ht="33" customHeight="1" x14ac:dyDescent="0.25">
      <c r="A885" s="375">
        <v>42227</v>
      </c>
      <c r="B885" s="367" t="s">
        <v>1995</v>
      </c>
      <c r="C885" s="367" t="s">
        <v>339</v>
      </c>
      <c r="D885" s="346">
        <v>883</v>
      </c>
      <c r="E885" s="346" t="s">
        <v>1710</v>
      </c>
      <c r="F885" s="346" t="s">
        <v>1388</v>
      </c>
      <c r="G885" s="344" t="s">
        <v>1717</v>
      </c>
      <c r="H885" s="395"/>
      <c r="I885" s="395"/>
      <c r="J885" s="427">
        <f>8400000*2</f>
        <v>16800000</v>
      </c>
      <c r="K885" s="346" t="s">
        <v>339</v>
      </c>
      <c r="L885" s="377" t="s">
        <v>2057</v>
      </c>
    </row>
    <row r="886" spans="1:12" ht="33" customHeight="1" x14ac:dyDescent="0.25">
      <c r="A886" s="375">
        <v>42227</v>
      </c>
      <c r="B886" s="344" t="s">
        <v>1997</v>
      </c>
      <c r="C886" s="367" t="s">
        <v>339</v>
      </c>
      <c r="D886" s="346">
        <v>884</v>
      </c>
      <c r="E886" s="346" t="s">
        <v>1710</v>
      </c>
      <c r="F886" s="346" t="s">
        <v>1388</v>
      </c>
      <c r="G886" s="346" t="s">
        <v>1718</v>
      </c>
      <c r="H886" s="395"/>
      <c r="I886" s="395"/>
      <c r="J886" s="396">
        <f>3500000*3</f>
        <v>10500000</v>
      </c>
      <c r="K886" s="346" t="s">
        <v>339</v>
      </c>
      <c r="L886" s="377" t="s">
        <v>2060</v>
      </c>
    </row>
    <row r="887" spans="1:12" ht="33" customHeight="1" x14ac:dyDescent="0.25">
      <c r="A887" s="375">
        <v>42227</v>
      </c>
      <c r="B887" s="344" t="s">
        <v>1997</v>
      </c>
      <c r="C887" s="367" t="s">
        <v>339</v>
      </c>
      <c r="D887" s="346">
        <v>885</v>
      </c>
      <c r="E887" s="346" t="s">
        <v>1710</v>
      </c>
      <c r="F887" s="346" t="s">
        <v>1388</v>
      </c>
      <c r="G887" s="346" t="s">
        <v>1719</v>
      </c>
      <c r="H887" s="395"/>
      <c r="I887" s="395"/>
      <c r="J887" s="396">
        <f>3200000*3</f>
        <v>9600000</v>
      </c>
      <c r="K887" s="346" t="s">
        <v>339</v>
      </c>
      <c r="L887" s="377" t="s">
        <v>2060</v>
      </c>
    </row>
    <row r="888" spans="1:12" ht="33" customHeight="1" x14ac:dyDescent="0.25">
      <c r="A888" s="375">
        <v>42227</v>
      </c>
      <c r="B888" s="344" t="s">
        <v>1997</v>
      </c>
      <c r="C888" s="367" t="s">
        <v>339</v>
      </c>
      <c r="D888" s="346">
        <v>886</v>
      </c>
      <c r="E888" s="346" t="s">
        <v>1710</v>
      </c>
      <c r="F888" s="346" t="s">
        <v>1388</v>
      </c>
      <c r="G888" s="346" t="s">
        <v>1720</v>
      </c>
      <c r="H888" s="395"/>
      <c r="I888" s="395"/>
      <c r="J888" s="396">
        <f>3000000 *3</f>
        <v>9000000</v>
      </c>
      <c r="K888" s="346" t="s">
        <v>339</v>
      </c>
      <c r="L888" s="377" t="s">
        <v>2060</v>
      </c>
    </row>
    <row r="889" spans="1:12" ht="33" customHeight="1" x14ac:dyDescent="0.25">
      <c r="A889" s="375">
        <v>42227</v>
      </c>
      <c r="B889" s="344" t="s">
        <v>1997</v>
      </c>
      <c r="C889" s="367" t="s">
        <v>339</v>
      </c>
      <c r="D889" s="346">
        <v>887</v>
      </c>
      <c r="E889" s="346" t="s">
        <v>1710</v>
      </c>
      <c r="F889" s="346" t="s">
        <v>1388</v>
      </c>
      <c r="G889" s="344" t="s">
        <v>1721</v>
      </c>
      <c r="H889" s="385"/>
      <c r="I889" s="346"/>
      <c r="J889" s="396">
        <f>900000*3</f>
        <v>2700000</v>
      </c>
      <c r="K889" s="346" t="s">
        <v>339</v>
      </c>
      <c r="L889" s="377" t="s">
        <v>2060</v>
      </c>
    </row>
    <row r="890" spans="1:12" ht="33" customHeight="1" x14ac:dyDescent="0.25">
      <c r="A890" s="375">
        <v>42227</v>
      </c>
      <c r="B890" s="344" t="s">
        <v>1997</v>
      </c>
      <c r="C890" s="367" t="s">
        <v>339</v>
      </c>
      <c r="D890" s="346">
        <v>888</v>
      </c>
      <c r="E890" s="346" t="s">
        <v>1710</v>
      </c>
      <c r="F890" s="346" t="s">
        <v>1388</v>
      </c>
      <c r="G890" s="344" t="s">
        <v>1722</v>
      </c>
      <c r="H890" s="385"/>
      <c r="I890" s="346"/>
      <c r="J890" s="396">
        <f>22500000*3</f>
        <v>67500000</v>
      </c>
      <c r="K890" s="346" t="s">
        <v>339</v>
      </c>
      <c r="L890" s="377" t="s">
        <v>2060</v>
      </c>
    </row>
    <row r="891" spans="1:12" ht="33" customHeight="1" x14ac:dyDescent="0.25">
      <c r="A891" s="375">
        <v>42227</v>
      </c>
      <c r="B891" s="367" t="s">
        <v>1995</v>
      </c>
      <c r="C891" s="367" t="s">
        <v>339</v>
      </c>
      <c r="D891" s="346">
        <v>889</v>
      </c>
      <c r="E891" s="346" t="s">
        <v>1723</v>
      </c>
      <c r="F891" s="346" t="s">
        <v>1388</v>
      </c>
      <c r="G891" s="246" t="s">
        <v>1724</v>
      </c>
      <c r="H891" s="385"/>
      <c r="I891" s="346"/>
      <c r="J891" s="428">
        <v>3600000</v>
      </c>
      <c r="K891" s="346" t="s">
        <v>339</v>
      </c>
      <c r="L891" s="377" t="s">
        <v>2057</v>
      </c>
    </row>
    <row r="892" spans="1:12" ht="33" customHeight="1" x14ac:dyDescent="0.25">
      <c r="A892" s="375">
        <v>42227</v>
      </c>
      <c r="B892" s="367" t="s">
        <v>1995</v>
      </c>
      <c r="C892" s="367" t="s">
        <v>339</v>
      </c>
      <c r="D892" s="346">
        <v>890</v>
      </c>
      <c r="E892" s="346" t="s">
        <v>1723</v>
      </c>
      <c r="F892" s="346" t="s">
        <v>1388</v>
      </c>
      <c r="G892" s="246" t="s">
        <v>949</v>
      </c>
      <c r="H892" s="385"/>
      <c r="I892" s="346"/>
      <c r="J892" s="428">
        <v>300000</v>
      </c>
      <c r="K892" s="346" t="s">
        <v>339</v>
      </c>
      <c r="L892" s="377" t="s">
        <v>2057</v>
      </c>
    </row>
    <row r="893" spans="1:12" ht="33" customHeight="1" x14ac:dyDescent="0.25">
      <c r="A893" s="375">
        <v>42227</v>
      </c>
      <c r="B893" s="367" t="s">
        <v>1995</v>
      </c>
      <c r="C893" s="367" t="s">
        <v>339</v>
      </c>
      <c r="D893" s="346">
        <v>891</v>
      </c>
      <c r="E893" s="346" t="s">
        <v>1723</v>
      </c>
      <c r="F893" s="346" t="s">
        <v>1388</v>
      </c>
      <c r="G893" s="246" t="s">
        <v>127</v>
      </c>
      <c r="H893" s="385"/>
      <c r="I893" s="346"/>
      <c r="J893" s="428">
        <v>600000</v>
      </c>
      <c r="K893" s="346" t="s">
        <v>339</v>
      </c>
      <c r="L893" s="377" t="s">
        <v>2057</v>
      </c>
    </row>
    <row r="894" spans="1:12" ht="33" customHeight="1" x14ac:dyDescent="0.25">
      <c r="A894" s="375">
        <v>42227</v>
      </c>
      <c r="B894" s="367" t="s">
        <v>1995</v>
      </c>
      <c r="C894" s="367" t="s">
        <v>339</v>
      </c>
      <c r="D894" s="346">
        <v>892</v>
      </c>
      <c r="E894" s="346" t="s">
        <v>1723</v>
      </c>
      <c r="F894" s="346" t="s">
        <v>1388</v>
      </c>
      <c r="G894" s="246" t="s">
        <v>1725</v>
      </c>
      <c r="H894" s="385"/>
      <c r="I894" s="346"/>
      <c r="J894" s="428">
        <v>333000</v>
      </c>
      <c r="K894" s="346" t="s">
        <v>339</v>
      </c>
      <c r="L894" s="377" t="s">
        <v>2057</v>
      </c>
    </row>
    <row r="895" spans="1:12" ht="33" customHeight="1" x14ac:dyDescent="0.25">
      <c r="A895" s="375">
        <v>42227</v>
      </c>
      <c r="B895" s="367" t="s">
        <v>1995</v>
      </c>
      <c r="C895" s="367" t="s">
        <v>339</v>
      </c>
      <c r="D895" s="346">
        <v>893</v>
      </c>
      <c r="E895" s="346" t="s">
        <v>1723</v>
      </c>
      <c r="F895" s="346" t="s">
        <v>1388</v>
      </c>
      <c r="G895" s="246" t="s">
        <v>751</v>
      </c>
      <c r="H895" s="385"/>
      <c r="I895" s="346"/>
      <c r="J895" s="428">
        <v>225000</v>
      </c>
      <c r="K895" s="346" t="s">
        <v>339</v>
      </c>
      <c r="L895" s="377" t="s">
        <v>2057</v>
      </c>
    </row>
    <row r="896" spans="1:12" ht="33" customHeight="1" x14ac:dyDescent="0.25">
      <c r="A896" s="375">
        <v>42227</v>
      </c>
      <c r="B896" s="367" t="s">
        <v>1995</v>
      </c>
      <c r="C896" s="367" t="s">
        <v>339</v>
      </c>
      <c r="D896" s="346">
        <v>894</v>
      </c>
      <c r="E896" s="346" t="s">
        <v>1723</v>
      </c>
      <c r="F896" s="346" t="s">
        <v>1388</v>
      </c>
      <c r="G896" s="246" t="s">
        <v>1726</v>
      </c>
      <c r="H896" s="385"/>
      <c r="I896" s="346"/>
      <c r="J896" s="428">
        <v>1440000</v>
      </c>
      <c r="K896" s="346" t="s">
        <v>339</v>
      </c>
      <c r="L896" s="377" t="s">
        <v>2057</v>
      </c>
    </row>
    <row r="897" spans="1:12" ht="33" customHeight="1" x14ac:dyDescent="0.25">
      <c r="A897" s="375">
        <v>42227</v>
      </c>
      <c r="B897" s="367" t="s">
        <v>1995</v>
      </c>
      <c r="C897" s="367" t="s">
        <v>339</v>
      </c>
      <c r="D897" s="346">
        <v>895</v>
      </c>
      <c r="E897" s="346" t="s">
        <v>1723</v>
      </c>
      <c r="F897" s="346" t="s">
        <v>1388</v>
      </c>
      <c r="G897" s="246" t="s">
        <v>1727</v>
      </c>
      <c r="H897" s="385"/>
      <c r="I897" s="346"/>
      <c r="J897" s="428">
        <v>840000</v>
      </c>
      <c r="K897" s="346" t="s">
        <v>339</v>
      </c>
      <c r="L897" s="377" t="s">
        <v>2057</v>
      </c>
    </row>
    <row r="898" spans="1:12" ht="33" customHeight="1" x14ac:dyDescent="0.25">
      <c r="A898" s="375">
        <v>42227</v>
      </c>
      <c r="B898" s="367" t="s">
        <v>1995</v>
      </c>
      <c r="C898" s="367" t="s">
        <v>339</v>
      </c>
      <c r="D898" s="346">
        <v>896</v>
      </c>
      <c r="E898" s="346" t="s">
        <v>1723</v>
      </c>
      <c r="F898" s="346" t="s">
        <v>1388</v>
      </c>
      <c r="G898" s="246" t="s">
        <v>1728</v>
      </c>
      <c r="H898" s="385"/>
      <c r="I898" s="346"/>
      <c r="J898" s="428">
        <v>1080000</v>
      </c>
      <c r="K898" s="346" t="s">
        <v>339</v>
      </c>
      <c r="L898" s="377" t="s">
        <v>2057</v>
      </c>
    </row>
    <row r="899" spans="1:12" ht="33" customHeight="1" x14ac:dyDescent="0.25">
      <c r="A899" s="375">
        <v>42227</v>
      </c>
      <c r="B899" s="367" t="s">
        <v>1995</v>
      </c>
      <c r="C899" s="367" t="s">
        <v>339</v>
      </c>
      <c r="D899" s="346">
        <v>897</v>
      </c>
      <c r="E899" s="346" t="s">
        <v>1723</v>
      </c>
      <c r="F899" s="346" t="s">
        <v>1388</v>
      </c>
      <c r="G899" s="246" t="s">
        <v>960</v>
      </c>
      <c r="H899" s="385"/>
      <c r="I899" s="346"/>
      <c r="J899" s="428">
        <v>600000</v>
      </c>
      <c r="K899" s="346" t="s">
        <v>339</v>
      </c>
      <c r="L899" s="377" t="s">
        <v>2057</v>
      </c>
    </row>
    <row r="900" spans="1:12" ht="33" customHeight="1" x14ac:dyDescent="0.25">
      <c r="A900" s="375">
        <v>42227</v>
      </c>
      <c r="B900" s="367" t="s">
        <v>1995</v>
      </c>
      <c r="C900" s="367" t="s">
        <v>339</v>
      </c>
      <c r="D900" s="346">
        <v>898</v>
      </c>
      <c r="E900" s="346" t="s">
        <v>1723</v>
      </c>
      <c r="F900" s="346" t="s">
        <v>1388</v>
      </c>
      <c r="G900" s="246" t="s">
        <v>1729</v>
      </c>
      <c r="H900" s="385"/>
      <c r="I900" s="346"/>
      <c r="J900" s="428">
        <v>1500000</v>
      </c>
      <c r="K900" s="346" t="s">
        <v>339</v>
      </c>
      <c r="L900" s="377" t="s">
        <v>2057</v>
      </c>
    </row>
    <row r="901" spans="1:12" ht="33" customHeight="1" x14ac:dyDescent="0.25">
      <c r="A901" s="375">
        <v>42227</v>
      </c>
      <c r="B901" s="367" t="s">
        <v>1995</v>
      </c>
      <c r="C901" s="367" t="s">
        <v>339</v>
      </c>
      <c r="D901" s="346">
        <v>899</v>
      </c>
      <c r="E901" s="346" t="s">
        <v>1723</v>
      </c>
      <c r="F901" s="346" t="s">
        <v>1388</v>
      </c>
      <c r="G901" s="246" t="s">
        <v>1730</v>
      </c>
      <c r="H901" s="385"/>
      <c r="I901" s="346"/>
      <c r="J901" s="428">
        <v>450000</v>
      </c>
      <c r="K901" s="346" t="s">
        <v>339</v>
      </c>
      <c r="L901" s="377" t="s">
        <v>2057</v>
      </c>
    </row>
    <row r="902" spans="1:12" ht="33" customHeight="1" x14ac:dyDescent="0.25">
      <c r="A902" s="375">
        <v>42227</v>
      </c>
      <c r="B902" s="367" t="s">
        <v>1995</v>
      </c>
      <c r="C902" s="367" t="s">
        <v>339</v>
      </c>
      <c r="D902" s="346">
        <v>900</v>
      </c>
      <c r="E902" s="346" t="s">
        <v>1723</v>
      </c>
      <c r="F902" s="346" t="s">
        <v>1388</v>
      </c>
      <c r="G902" s="246" t="s">
        <v>1627</v>
      </c>
      <c r="H902" s="385"/>
      <c r="I902" s="346"/>
      <c r="J902" s="428">
        <v>600000</v>
      </c>
      <c r="K902" s="346" t="s">
        <v>339</v>
      </c>
      <c r="L902" s="377" t="s">
        <v>2057</v>
      </c>
    </row>
    <row r="903" spans="1:12" ht="33" customHeight="1" x14ac:dyDescent="0.25">
      <c r="A903" s="375">
        <v>42227</v>
      </c>
      <c r="B903" s="367" t="s">
        <v>1995</v>
      </c>
      <c r="C903" s="367" t="s">
        <v>339</v>
      </c>
      <c r="D903" s="346">
        <v>901</v>
      </c>
      <c r="E903" s="346" t="s">
        <v>1723</v>
      </c>
      <c r="F903" s="346" t="s">
        <v>1388</v>
      </c>
      <c r="G903" s="246" t="s">
        <v>1731</v>
      </c>
      <c r="H903" s="385"/>
      <c r="I903" s="346"/>
      <c r="J903" s="428">
        <v>1150000</v>
      </c>
      <c r="K903" s="346" t="s">
        <v>339</v>
      </c>
      <c r="L903" s="377" t="s">
        <v>2057</v>
      </c>
    </row>
    <row r="904" spans="1:12" ht="33" customHeight="1" x14ac:dyDescent="0.25">
      <c r="A904" s="375">
        <v>42227</v>
      </c>
      <c r="B904" s="367" t="s">
        <v>1995</v>
      </c>
      <c r="C904" s="367" t="s">
        <v>339</v>
      </c>
      <c r="D904" s="346">
        <v>902</v>
      </c>
      <c r="E904" s="346" t="s">
        <v>1732</v>
      </c>
      <c r="F904" s="346" t="s">
        <v>1388</v>
      </c>
      <c r="G904" s="346" t="s">
        <v>1733</v>
      </c>
      <c r="H904" s="385"/>
      <c r="I904" s="346"/>
      <c r="J904" s="399">
        <v>900000</v>
      </c>
      <c r="K904" s="346" t="s">
        <v>339</v>
      </c>
      <c r="L904" s="377" t="s">
        <v>2057</v>
      </c>
    </row>
    <row r="905" spans="1:12" ht="33" customHeight="1" x14ac:dyDescent="0.25">
      <c r="A905" s="375">
        <v>42227</v>
      </c>
      <c r="B905" s="367" t="s">
        <v>1995</v>
      </c>
      <c r="C905" s="367" t="s">
        <v>339</v>
      </c>
      <c r="D905" s="346">
        <v>903</v>
      </c>
      <c r="E905" s="346" t="s">
        <v>1732</v>
      </c>
      <c r="F905" s="367" t="s">
        <v>1388</v>
      </c>
      <c r="G905" s="346" t="s">
        <v>1734</v>
      </c>
      <c r="H905" s="385"/>
      <c r="I905" s="346"/>
      <c r="J905" s="376" t="s">
        <v>76</v>
      </c>
      <c r="K905" s="346" t="s">
        <v>339</v>
      </c>
      <c r="L905" s="377" t="s">
        <v>2057</v>
      </c>
    </row>
    <row r="906" spans="1:12" ht="33" customHeight="1" x14ac:dyDescent="0.25">
      <c r="A906" s="375">
        <v>42227</v>
      </c>
      <c r="B906" s="367" t="s">
        <v>1995</v>
      </c>
      <c r="C906" s="367" t="s">
        <v>339</v>
      </c>
      <c r="D906" s="346">
        <v>904</v>
      </c>
      <c r="E906" s="346" t="s">
        <v>1732</v>
      </c>
      <c r="F906" s="346" t="s">
        <v>1388</v>
      </c>
      <c r="G906" s="346" t="s">
        <v>1735</v>
      </c>
      <c r="H906" s="385"/>
      <c r="I906" s="346"/>
      <c r="J906" s="399">
        <v>100000</v>
      </c>
      <c r="K906" s="346" t="s">
        <v>339</v>
      </c>
      <c r="L906" s="377" t="s">
        <v>2057</v>
      </c>
    </row>
    <row r="907" spans="1:12" ht="33" customHeight="1" x14ac:dyDescent="0.25">
      <c r="A907" s="375">
        <v>42227</v>
      </c>
      <c r="B907" s="367" t="s">
        <v>1995</v>
      </c>
      <c r="C907" s="367" t="s">
        <v>339</v>
      </c>
      <c r="D907" s="346">
        <v>905</v>
      </c>
      <c r="E907" s="346" t="s">
        <v>1732</v>
      </c>
      <c r="F907" s="346" t="s">
        <v>1388</v>
      </c>
      <c r="G907" s="346" t="s">
        <v>1736</v>
      </c>
      <c r="H907" s="385"/>
      <c r="I907" s="346"/>
      <c r="J907" s="376">
        <v>6000000</v>
      </c>
      <c r="K907" s="346" t="s">
        <v>339</v>
      </c>
      <c r="L907" s="377" t="s">
        <v>2057</v>
      </c>
    </row>
    <row r="908" spans="1:12" ht="33" customHeight="1" x14ac:dyDescent="0.25">
      <c r="A908" s="375">
        <v>42227</v>
      </c>
      <c r="B908" s="367" t="s">
        <v>1994</v>
      </c>
      <c r="C908" s="367" t="s">
        <v>339</v>
      </c>
      <c r="D908" s="346">
        <v>906</v>
      </c>
      <c r="E908" s="346" t="s">
        <v>1732</v>
      </c>
      <c r="F908" s="346" t="s">
        <v>1322</v>
      </c>
      <c r="G908" s="346" t="s">
        <v>1737</v>
      </c>
      <c r="H908" s="385"/>
      <c r="I908" s="346"/>
      <c r="J908" s="399">
        <v>10000000</v>
      </c>
      <c r="K908" s="346" t="s">
        <v>339</v>
      </c>
      <c r="L908" s="377" t="s">
        <v>1796</v>
      </c>
    </row>
    <row r="909" spans="1:12" ht="33" customHeight="1" x14ac:dyDescent="0.25">
      <c r="A909" s="375">
        <v>42227</v>
      </c>
      <c r="B909" s="367" t="s">
        <v>1995</v>
      </c>
      <c r="C909" s="367" t="s">
        <v>339</v>
      </c>
      <c r="D909" s="346">
        <v>907</v>
      </c>
      <c r="E909" s="346" t="s">
        <v>1732</v>
      </c>
      <c r="F909" s="346" t="s">
        <v>1388</v>
      </c>
      <c r="G909" s="346" t="s">
        <v>1738</v>
      </c>
      <c r="H909" s="385"/>
      <c r="I909" s="346"/>
      <c r="J909" s="399">
        <v>5000000</v>
      </c>
      <c r="K909" s="346" t="s">
        <v>339</v>
      </c>
      <c r="L909" s="377" t="s">
        <v>2057</v>
      </c>
    </row>
    <row r="910" spans="1:12" ht="33" customHeight="1" x14ac:dyDescent="0.25">
      <c r="A910" s="375">
        <v>42227</v>
      </c>
      <c r="B910" s="367" t="s">
        <v>1995</v>
      </c>
      <c r="C910" s="367" t="s">
        <v>339</v>
      </c>
      <c r="D910" s="346">
        <v>908</v>
      </c>
      <c r="E910" s="346" t="s">
        <v>1739</v>
      </c>
      <c r="F910" s="367" t="s">
        <v>1388</v>
      </c>
      <c r="G910" s="346" t="s">
        <v>1740</v>
      </c>
      <c r="H910" s="385"/>
      <c r="I910" s="346"/>
      <c r="J910" s="376" t="s">
        <v>76</v>
      </c>
      <c r="K910" s="346" t="s">
        <v>339</v>
      </c>
      <c r="L910" s="377" t="s">
        <v>2057</v>
      </c>
    </row>
    <row r="911" spans="1:12" ht="33" customHeight="1" x14ac:dyDescent="0.25">
      <c r="A911" s="375">
        <v>42227</v>
      </c>
      <c r="B911" s="367" t="s">
        <v>1995</v>
      </c>
      <c r="C911" s="367" t="s">
        <v>339</v>
      </c>
      <c r="D911" s="346">
        <v>909</v>
      </c>
      <c r="E911" s="346" t="s">
        <v>1739</v>
      </c>
      <c r="F911" s="367" t="s">
        <v>1388</v>
      </c>
      <c r="G911" s="346" t="s">
        <v>1741</v>
      </c>
      <c r="H911" s="385"/>
      <c r="I911" s="346"/>
      <c r="J911" s="376" t="s">
        <v>76</v>
      </c>
      <c r="K911" s="346" t="s">
        <v>339</v>
      </c>
      <c r="L911" s="377" t="s">
        <v>2057</v>
      </c>
    </row>
    <row r="912" spans="1:12" ht="33" customHeight="1" x14ac:dyDescent="0.25">
      <c r="A912" s="375">
        <v>42227</v>
      </c>
      <c r="B912" s="367" t="s">
        <v>1995</v>
      </c>
      <c r="C912" s="367" t="s">
        <v>339</v>
      </c>
      <c r="D912" s="346">
        <v>910</v>
      </c>
      <c r="E912" s="346" t="s">
        <v>1742</v>
      </c>
      <c r="F912" s="346" t="s">
        <v>1388</v>
      </c>
      <c r="G912" s="340" t="s">
        <v>1743</v>
      </c>
      <c r="H912" s="385"/>
      <c r="I912" s="346"/>
      <c r="J912" s="429">
        <v>5625000</v>
      </c>
      <c r="K912" s="346" t="s">
        <v>339</v>
      </c>
      <c r="L912" s="377" t="s">
        <v>2057</v>
      </c>
    </row>
    <row r="913" spans="1:12" ht="33" customHeight="1" x14ac:dyDescent="0.25">
      <c r="A913" s="375">
        <v>42227</v>
      </c>
      <c r="B913" s="367" t="s">
        <v>1995</v>
      </c>
      <c r="C913" s="367" t="s">
        <v>339</v>
      </c>
      <c r="D913" s="346">
        <v>911</v>
      </c>
      <c r="E913" s="346" t="s">
        <v>1742</v>
      </c>
      <c r="F913" s="346" t="s">
        <v>1388</v>
      </c>
      <c r="G913" s="340" t="s">
        <v>1744</v>
      </c>
      <c r="H913" s="385"/>
      <c r="I913" s="346"/>
      <c r="J913" s="429">
        <v>9720000</v>
      </c>
      <c r="K913" s="346" t="s">
        <v>339</v>
      </c>
      <c r="L913" s="377" t="s">
        <v>2057</v>
      </c>
    </row>
    <row r="914" spans="1:12" ht="33" customHeight="1" x14ac:dyDescent="0.25">
      <c r="A914" s="375">
        <v>42227</v>
      </c>
      <c r="B914" s="367" t="s">
        <v>1995</v>
      </c>
      <c r="C914" s="367" t="s">
        <v>339</v>
      </c>
      <c r="D914" s="346">
        <v>912</v>
      </c>
      <c r="E914" s="346" t="s">
        <v>1742</v>
      </c>
      <c r="F914" s="346" t="s">
        <v>1388</v>
      </c>
      <c r="G914" s="340" t="s">
        <v>1745</v>
      </c>
      <c r="H914" s="385"/>
      <c r="I914" s="346"/>
      <c r="J914" s="429">
        <v>300000</v>
      </c>
      <c r="K914" s="346" t="s">
        <v>339</v>
      </c>
      <c r="L914" s="377" t="s">
        <v>2057</v>
      </c>
    </row>
    <row r="915" spans="1:12" ht="33" customHeight="1" x14ac:dyDescent="0.25">
      <c r="A915" s="375">
        <v>42227</v>
      </c>
      <c r="B915" s="367" t="s">
        <v>1995</v>
      </c>
      <c r="C915" s="367" t="s">
        <v>339</v>
      </c>
      <c r="D915" s="346">
        <v>913</v>
      </c>
      <c r="E915" s="346" t="s">
        <v>1742</v>
      </c>
      <c r="F915" s="346" t="s">
        <v>1388</v>
      </c>
      <c r="G915" s="340" t="s">
        <v>1746</v>
      </c>
      <c r="H915" s="385"/>
      <c r="I915" s="346"/>
      <c r="J915" s="429">
        <v>4000000</v>
      </c>
      <c r="K915" s="346" t="s">
        <v>339</v>
      </c>
      <c r="L915" s="377" t="s">
        <v>2057</v>
      </c>
    </row>
    <row r="916" spans="1:12" ht="33" customHeight="1" x14ac:dyDescent="0.25">
      <c r="A916" s="375">
        <v>42227</v>
      </c>
      <c r="B916" s="367" t="s">
        <v>1995</v>
      </c>
      <c r="C916" s="367" t="s">
        <v>339</v>
      </c>
      <c r="D916" s="346">
        <v>914</v>
      </c>
      <c r="E916" s="246" t="s">
        <v>1742</v>
      </c>
      <c r="F916" s="246" t="s">
        <v>1322</v>
      </c>
      <c r="G916" s="340" t="s">
        <v>1747</v>
      </c>
      <c r="H916" s="385"/>
      <c r="I916" s="346"/>
      <c r="J916" s="429">
        <v>24600000</v>
      </c>
      <c r="K916" s="346" t="s">
        <v>339</v>
      </c>
      <c r="L916" s="377" t="s">
        <v>2057</v>
      </c>
    </row>
    <row r="917" spans="1:12" ht="33" customHeight="1" x14ac:dyDescent="0.25">
      <c r="A917" s="375">
        <v>42227</v>
      </c>
      <c r="B917" s="367" t="s">
        <v>1995</v>
      </c>
      <c r="C917" s="367" t="s">
        <v>339</v>
      </c>
      <c r="D917" s="346">
        <v>915</v>
      </c>
      <c r="E917" s="346" t="s">
        <v>1742</v>
      </c>
      <c r="F917" s="346" t="s">
        <v>1388</v>
      </c>
      <c r="G917" s="340" t="s">
        <v>1748</v>
      </c>
      <c r="H917" s="385"/>
      <c r="I917" s="346"/>
      <c r="J917" s="429">
        <v>25000000</v>
      </c>
      <c r="K917" s="346" t="s">
        <v>339</v>
      </c>
      <c r="L917" s="377" t="s">
        <v>2057</v>
      </c>
    </row>
    <row r="918" spans="1:12" ht="33" customHeight="1" x14ac:dyDescent="0.25">
      <c r="A918" s="375">
        <v>42227</v>
      </c>
      <c r="B918" s="344" t="s">
        <v>1996</v>
      </c>
      <c r="C918" s="367" t="s">
        <v>339</v>
      </c>
      <c r="D918" s="346">
        <v>916</v>
      </c>
      <c r="E918" s="246" t="s">
        <v>1742</v>
      </c>
      <c r="F918" s="246" t="s">
        <v>1322</v>
      </c>
      <c r="G918" s="340" t="s">
        <v>1749</v>
      </c>
      <c r="H918" s="385"/>
      <c r="I918" s="346"/>
      <c r="J918" s="429">
        <v>2750000</v>
      </c>
      <c r="K918" s="346" t="s">
        <v>339</v>
      </c>
      <c r="L918" s="377" t="s">
        <v>2259</v>
      </c>
    </row>
    <row r="919" spans="1:12" ht="33" customHeight="1" x14ac:dyDescent="0.25">
      <c r="A919" s="375">
        <v>42227</v>
      </c>
      <c r="B919" s="367" t="s">
        <v>1995</v>
      </c>
      <c r="C919" s="367" t="s">
        <v>339</v>
      </c>
      <c r="D919" s="346">
        <v>917</v>
      </c>
      <c r="E919" s="346" t="s">
        <v>1742</v>
      </c>
      <c r="F919" s="346" t="s">
        <v>1388</v>
      </c>
      <c r="G919" s="340" t="s">
        <v>1750</v>
      </c>
      <c r="H919" s="385"/>
      <c r="I919" s="346"/>
      <c r="J919" s="429">
        <v>3120000</v>
      </c>
      <c r="K919" s="346" t="s">
        <v>339</v>
      </c>
      <c r="L919" s="377" t="s">
        <v>2057</v>
      </c>
    </row>
    <row r="920" spans="1:12" ht="33" customHeight="1" x14ac:dyDescent="0.25">
      <c r="A920" s="375">
        <v>42227</v>
      </c>
      <c r="B920" s="367" t="s">
        <v>1995</v>
      </c>
      <c r="C920" s="367" t="s">
        <v>339</v>
      </c>
      <c r="D920" s="346">
        <v>918</v>
      </c>
      <c r="E920" s="346" t="s">
        <v>1751</v>
      </c>
      <c r="F920" s="346" t="s">
        <v>1388</v>
      </c>
      <c r="G920" s="346" t="s">
        <v>1752</v>
      </c>
      <c r="H920" s="385"/>
      <c r="I920" s="346"/>
      <c r="J920" s="376">
        <v>11000000</v>
      </c>
      <c r="K920" s="346" t="s">
        <v>339</v>
      </c>
      <c r="L920" s="377" t="s">
        <v>2057</v>
      </c>
    </row>
    <row r="921" spans="1:12" ht="33" customHeight="1" x14ac:dyDescent="0.25">
      <c r="A921" s="375">
        <v>42227</v>
      </c>
      <c r="B921" s="367" t="s">
        <v>1995</v>
      </c>
      <c r="C921" s="367" t="s">
        <v>339</v>
      </c>
      <c r="D921" s="346">
        <v>919</v>
      </c>
      <c r="E921" s="346" t="s">
        <v>1751</v>
      </c>
      <c r="F921" s="346" t="s">
        <v>1388</v>
      </c>
      <c r="G921" s="346" t="s">
        <v>1753</v>
      </c>
      <c r="H921" s="385"/>
      <c r="I921" s="346"/>
      <c r="J921" s="376">
        <v>250000</v>
      </c>
      <c r="K921" s="346" t="s">
        <v>339</v>
      </c>
      <c r="L921" s="377" t="s">
        <v>2057</v>
      </c>
    </row>
    <row r="922" spans="1:12" ht="33" customHeight="1" x14ac:dyDescent="0.25">
      <c r="A922" s="375">
        <v>42227</v>
      </c>
      <c r="B922" s="367" t="s">
        <v>1995</v>
      </c>
      <c r="C922" s="367" t="s">
        <v>339</v>
      </c>
      <c r="D922" s="346">
        <v>920</v>
      </c>
      <c r="E922" s="346" t="s">
        <v>1751</v>
      </c>
      <c r="F922" s="346" t="s">
        <v>1388</v>
      </c>
      <c r="G922" s="346" t="s">
        <v>1754</v>
      </c>
      <c r="H922" s="385"/>
      <c r="I922" s="346"/>
      <c r="J922" s="376">
        <v>1000000</v>
      </c>
      <c r="K922" s="346" t="s">
        <v>339</v>
      </c>
      <c r="L922" s="377" t="s">
        <v>2057</v>
      </c>
    </row>
    <row r="923" spans="1:12" ht="33" customHeight="1" x14ac:dyDescent="0.25">
      <c r="A923" s="375">
        <v>42227</v>
      </c>
      <c r="B923" s="367" t="s">
        <v>1995</v>
      </c>
      <c r="C923" s="367" t="s">
        <v>339</v>
      </c>
      <c r="D923" s="346">
        <v>921</v>
      </c>
      <c r="E923" s="346" t="s">
        <v>1751</v>
      </c>
      <c r="F923" s="346" t="s">
        <v>1388</v>
      </c>
      <c r="G923" s="346" t="s">
        <v>1755</v>
      </c>
      <c r="H923" s="385"/>
      <c r="I923" s="346"/>
      <c r="J923" s="376">
        <v>50000</v>
      </c>
      <c r="K923" s="346" t="s">
        <v>339</v>
      </c>
      <c r="L923" s="377" t="s">
        <v>2057</v>
      </c>
    </row>
    <row r="924" spans="1:12" ht="33" customHeight="1" x14ac:dyDescent="0.25">
      <c r="A924" s="375">
        <v>42227</v>
      </c>
      <c r="B924" s="367" t="s">
        <v>1995</v>
      </c>
      <c r="C924" s="367" t="s">
        <v>339</v>
      </c>
      <c r="D924" s="346">
        <v>922</v>
      </c>
      <c r="E924" s="346" t="s">
        <v>1751</v>
      </c>
      <c r="F924" s="346" t="s">
        <v>1388</v>
      </c>
      <c r="G924" s="346" t="s">
        <v>1520</v>
      </c>
      <c r="H924" s="385"/>
      <c r="I924" s="346"/>
      <c r="J924" s="376">
        <v>5310000</v>
      </c>
      <c r="K924" s="346" t="s">
        <v>339</v>
      </c>
      <c r="L924" s="377" t="s">
        <v>2057</v>
      </c>
    </row>
    <row r="925" spans="1:12" ht="33" customHeight="1" x14ac:dyDescent="0.25">
      <c r="A925" s="375">
        <v>42227</v>
      </c>
      <c r="B925" s="367" t="s">
        <v>1995</v>
      </c>
      <c r="C925" s="367" t="s">
        <v>339</v>
      </c>
      <c r="D925" s="346">
        <v>923</v>
      </c>
      <c r="E925" s="346" t="s">
        <v>1751</v>
      </c>
      <c r="F925" s="346" t="s">
        <v>1388</v>
      </c>
      <c r="G925" s="346" t="s">
        <v>178</v>
      </c>
      <c r="H925" s="385"/>
      <c r="I925" s="346"/>
      <c r="J925" s="376">
        <v>20800000</v>
      </c>
      <c r="K925" s="346" t="s">
        <v>339</v>
      </c>
      <c r="L925" s="377" t="s">
        <v>2057</v>
      </c>
    </row>
    <row r="926" spans="1:12" ht="33" customHeight="1" x14ac:dyDescent="0.25">
      <c r="A926" s="375">
        <v>42227</v>
      </c>
      <c r="B926" s="367" t="s">
        <v>1995</v>
      </c>
      <c r="C926" s="367" t="s">
        <v>339</v>
      </c>
      <c r="D926" s="346">
        <v>924</v>
      </c>
      <c r="E926" s="346" t="s">
        <v>1756</v>
      </c>
      <c r="F926" s="346" t="s">
        <v>1388</v>
      </c>
      <c r="G926" s="346" t="s">
        <v>1757</v>
      </c>
      <c r="H926" s="385"/>
      <c r="I926" s="346"/>
      <c r="J926" s="376">
        <v>19500000</v>
      </c>
      <c r="K926" s="346" t="s">
        <v>339</v>
      </c>
      <c r="L926" s="377" t="s">
        <v>2057</v>
      </c>
    </row>
    <row r="927" spans="1:12" ht="33" customHeight="1" x14ac:dyDescent="0.25">
      <c r="A927" s="375">
        <v>42227</v>
      </c>
      <c r="B927" s="367" t="s">
        <v>1995</v>
      </c>
      <c r="C927" s="367" t="s">
        <v>339</v>
      </c>
      <c r="D927" s="346">
        <v>925</v>
      </c>
      <c r="E927" s="346" t="s">
        <v>1756</v>
      </c>
      <c r="F927" s="346" t="s">
        <v>1388</v>
      </c>
      <c r="G927" s="346" t="s">
        <v>1758</v>
      </c>
      <c r="H927" s="385"/>
      <c r="I927" s="346"/>
      <c r="J927" s="376">
        <v>14182400</v>
      </c>
      <c r="K927" s="346" t="s">
        <v>339</v>
      </c>
      <c r="L927" s="377" t="s">
        <v>2057</v>
      </c>
    </row>
    <row r="928" spans="1:12" ht="33" customHeight="1" x14ac:dyDescent="0.25">
      <c r="A928" s="375">
        <v>42227</v>
      </c>
      <c r="B928" s="367" t="s">
        <v>1995</v>
      </c>
      <c r="C928" s="367" t="s">
        <v>339</v>
      </c>
      <c r="D928" s="346">
        <v>926</v>
      </c>
      <c r="E928" s="346" t="s">
        <v>1756</v>
      </c>
      <c r="F928" s="346" t="s">
        <v>1388</v>
      </c>
      <c r="G928" s="346" t="s">
        <v>1759</v>
      </c>
      <c r="H928" s="385"/>
      <c r="I928" s="346"/>
      <c r="J928" s="384">
        <v>9000000</v>
      </c>
      <c r="K928" s="346" t="s">
        <v>339</v>
      </c>
      <c r="L928" s="377" t="s">
        <v>2057</v>
      </c>
    </row>
    <row r="929" spans="1:12" ht="33" customHeight="1" x14ac:dyDescent="0.25">
      <c r="A929" s="375">
        <v>42227</v>
      </c>
      <c r="B929" s="367" t="s">
        <v>1995</v>
      </c>
      <c r="C929" s="367" t="s">
        <v>339</v>
      </c>
      <c r="D929" s="346">
        <v>927</v>
      </c>
      <c r="E929" s="346" t="s">
        <v>1756</v>
      </c>
      <c r="F929" s="346" t="s">
        <v>1388</v>
      </c>
      <c r="G929" s="346" t="s">
        <v>1760</v>
      </c>
      <c r="H929" s="385"/>
      <c r="I929" s="346"/>
      <c r="J929" s="376">
        <v>2500000</v>
      </c>
      <c r="K929" s="346" t="s">
        <v>339</v>
      </c>
      <c r="L929" s="377" t="s">
        <v>2057</v>
      </c>
    </row>
    <row r="930" spans="1:12" ht="33" customHeight="1" x14ac:dyDescent="0.25">
      <c r="A930" s="375">
        <v>42227</v>
      </c>
      <c r="B930" s="367" t="s">
        <v>1995</v>
      </c>
      <c r="C930" s="367" t="s">
        <v>339</v>
      </c>
      <c r="D930" s="346">
        <v>928</v>
      </c>
      <c r="E930" s="346" t="s">
        <v>1761</v>
      </c>
      <c r="F930" s="346" t="s">
        <v>1388</v>
      </c>
      <c r="G930" s="246" t="s">
        <v>1762</v>
      </c>
      <c r="H930" s="385"/>
      <c r="I930" s="346"/>
      <c r="J930" s="428">
        <v>105300</v>
      </c>
      <c r="K930" s="346" t="s">
        <v>339</v>
      </c>
      <c r="L930" s="377" t="s">
        <v>2057</v>
      </c>
    </row>
    <row r="931" spans="1:12" ht="33" customHeight="1" x14ac:dyDescent="0.25">
      <c r="A931" s="375">
        <v>42227</v>
      </c>
      <c r="B931" s="367" t="s">
        <v>1995</v>
      </c>
      <c r="C931" s="367" t="s">
        <v>339</v>
      </c>
      <c r="D931" s="346">
        <v>929</v>
      </c>
      <c r="E931" s="346" t="s">
        <v>1761</v>
      </c>
      <c r="F931" s="346" t="s">
        <v>1388</v>
      </c>
      <c r="G931" s="246" t="s">
        <v>1763</v>
      </c>
      <c r="H931" s="385"/>
      <c r="I931" s="346"/>
      <c r="J931" s="428">
        <v>104000</v>
      </c>
      <c r="K931" s="346" t="s">
        <v>339</v>
      </c>
      <c r="L931" s="377" t="s">
        <v>2057</v>
      </c>
    </row>
    <row r="932" spans="1:12" ht="33" customHeight="1" x14ac:dyDescent="0.25">
      <c r="A932" s="375">
        <v>42227</v>
      </c>
      <c r="B932" s="367" t="s">
        <v>1995</v>
      </c>
      <c r="C932" s="367" t="s">
        <v>339</v>
      </c>
      <c r="D932" s="346">
        <v>930</v>
      </c>
      <c r="E932" s="246" t="s">
        <v>1761</v>
      </c>
      <c r="F932" s="246" t="s">
        <v>20</v>
      </c>
      <c r="G932" s="246" t="s">
        <v>1764</v>
      </c>
      <c r="H932" s="385"/>
      <c r="I932" s="346"/>
      <c r="J932" s="428">
        <v>106300</v>
      </c>
      <c r="K932" s="346" t="s">
        <v>339</v>
      </c>
      <c r="L932" s="377" t="s">
        <v>2057</v>
      </c>
    </row>
    <row r="933" spans="1:12" ht="33" customHeight="1" x14ac:dyDescent="0.25">
      <c r="A933" s="375">
        <v>42227</v>
      </c>
      <c r="B933" s="367" t="s">
        <v>1995</v>
      </c>
      <c r="C933" s="367" t="s">
        <v>339</v>
      </c>
      <c r="D933" s="346">
        <v>931</v>
      </c>
      <c r="E933" s="246" t="s">
        <v>1761</v>
      </c>
      <c r="F933" s="246" t="s">
        <v>1388</v>
      </c>
      <c r="G933" s="246" t="s">
        <v>1765</v>
      </c>
      <c r="H933" s="385"/>
      <c r="I933" s="346"/>
      <c r="J933" s="428">
        <v>99680</v>
      </c>
      <c r="K933" s="346" t="s">
        <v>339</v>
      </c>
      <c r="L933" s="377" t="s">
        <v>2057</v>
      </c>
    </row>
    <row r="934" spans="1:12" ht="33" customHeight="1" x14ac:dyDescent="0.25">
      <c r="A934" s="375">
        <v>42227</v>
      </c>
      <c r="B934" s="367" t="s">
        <v>1995</v>
      </c>
      <c r="C934" s="367" t="s">
        <v>339</v>
      </c>
      <c r="D934" s="346">
        <v>932</v>
      </c>
      <c r="E934" s="346" t="s">
        <v>1761</v>
      </c>
      <c r="F934" s="346" t="s">
        <v>1388</v>
      </c>
      <c r="G934" s="246" t="s">
        <v>1766</v>
      </c>
      <c r="H934" s="385"/>
      <c r="I934" s="346"/>
      <c r="J934" s="428">
        <v>205000</v>
      </c>
      <c r="K934" s="346" t="s">
        <v>339</v>
      </c>
      <c r="L934" s="377" t="s">
        <v>2057</v>
      </c>
    </row>
    <row r="935" spans="1:12" ht="33" customHeight="1" x14ac:dyDescent="0.25">
      <c r="A935" s="375">
        <v>42227</v>
      </c>
      <c r="B935" s="367" t="s">
        <v>1995</v>
      </c>
      <c r="C935" s="367" t="s">
        <v>339</v>
      </c>
      <c r="D935" s="346">
        <v>933</v>
      </c>
      <c r="E935" s="346" t="s">
        <v>1761</v>
      </c>
      <c r="F935" s="346" t="s">
        <v>1388</v>
      </c>
      <c r="G935" s="246" t="s">
        <v>1766</v>
      </c>
      <c r="H935" s="385"/>
      <c r="I935" s="346"/>
      <c r="J935" s="428">
        <v>23340</v>
      </c>
      <c r="K935" s="346" t="s">
        <v>339</v>
      </c>
      <c r="L935" s="377" t="s">
        <v>2057</v>
      </c>
    </row>
    <row r="936" spans="1:12" ht="33" customHeight="1" x14ac:dyDescent="0.25">
      <c r="A936" s="375">
        <v>42227</v>
      </c>
      <c r="B936" s="367" t="s">
        <v>1995</v>
      </c>
      <c r="C936" s="367" t="s">
        <v>339</v>
      </c>
      <c r="D936" s="346">
        <v>934</v>
      </c>
      <c r="E936" s="346" t="s">
        <v>1761</v>
      </c>
      <c r="F936" s="346" t="s">
        <v>1388</v>
      </c>
      <c r="G936" s="246" t="s">
        <v>1767</v>
      </c>
      <c r="H936" s="385"/>
      <c r="I936" s="346"/>
      <c r="J936" s="428">
        <v>59850</v>
      </c>
      <c r="K936" s="346" t="s">
        <v>339</v>
      </c>
      <c r="L936" s="377" t="s">
        <v>2057</v>
      </c>
    </row>
    <row r="937" spans="1:12" ht="33" customHeight="1" x14ac:dyDescent="0.25">
      <c r="A937" s="375">
        <v>42227</v>
      </c>
      <c r="B937" s="367" t="s">
        <v>1995</v>
      </c>
      <c r="C937" s="367" t="s">
        <v>339</v>
      </c>
      <c r="D937" s="346">
        <v>935</v>
      </c>
      <c r="E937" s="346" t="s">
        <v>1761</v>
      </c>
      <c r="F937" s="346" t="s">
        <v>1388</v>
      </c>
      <c r="G937" s="246" t="s">
        <v>1768</v>
      </c>
      <c r="H937" s="385"/>
      <c r="I937" s="346"/>
      <c r="J937" s="428">
        <v>150000</v>
      </c>
      <c r="K937" s="346" t="s">
        <v>339</v>
      </c>
      <c r="L937" s="377" t="s">
        <v>2057</v>
      </c>
    </row>
    <row r="938" spans="1:12" ht="33" customHeight="1" x14ac:dyDescent="0.25">
      <c r="A938" s="375">
        <v>42227</v>
      </c>
      <c r="B938" s="367" t="s">
        <v>1995</v>
      </c>
      <c r="C938" s="367" t="s">
        <v>339</v>
      </c>
      <c r="D938" s="346">
        <v>936</v>
      </c>
      <c r="E938" s="346" t="s">
        <v>1761</v>
      </c>
      <c r="F938" s="346" t="s">
        <v>1388</v>
      </c>
      <c r="G938" s="246" t="s">
        <v>1620</v>
      </c>
      <c r="H938" s="385"/>
      <c r="I938" s="346"/>
      <c r="J938" s="428">
        <v>100000</v>
      </c>
      <c r="K938" s="346" t="s">
        <v>339</v>
      </c>
      <c r="L938" s="377" t="s">
        <v>2057</v>
      </c>
    </row>
    <row r="939" spans="1:12" ht="33" customHeight="1" x14ac:dyDescent="0.25">
      <c r="A939" s="375">
        <v>42227</v>
      </c>
      <c r="B939" s="367" t="s">
        <v>1995</v>
      </c>
      <c r="C939" s="367" t="s">
        <v>339</v>
      </c>
      <c r="D939" s="346">
        <v>937</v>
      </c>
      <c r="E939" s="346" t="s">
        <v>1761</v>
      </c>
      <c r="F939" s="346" t="s">
        <v>1388</v>
      </c>
      <c r="G939" s="246" t="s">
        <v>903</v>
      </c>
      <c r="H939" s="385"/>
      <c r="I939" s="346"/>
      <c r="J939" s="428">
        <v>130000</v>
      </c>
      <c r="K939" s="346" t="s">
        <v>339</v>
      </c>
      <c r="L939" s="377" t="s">
        <v>2057</v>
      </c>
    </row>
    <row r="940" spans="1:12" ht="33" customHeight="1" x14ac:dyDescent="0.25">
      <c r="A940" s="375">
        <v>42227</v>
      </c>
      <c r="B940" s="367" t="s">
        <v>1995</v>
      </c>
      <c r="C940" s="367" t="s">
        <v>339</v>
      </c>
      <c r="D940" s="346">
        <v>938</v>
      </c>
      <c r="E940" s="346" t="s">
        <v>1761</v>
      </c>
      <c r="F940" s="346" t="s">
        <v>1388</v>
      </c>
      <c r="G940" s="246" t="s">
        <v>1622</v>
      </c>
      <c r="H940" s="385"/>
      <c r="I940" s="346"/>
      <c r="J940" s="428">
        <v>1218300</v>
      </c>
      <c r="K940" s="346" t="s">
        <v>339</v>
      </c>
      <c r="L940" s="377" t="s">
        <v>2057</v>
      </c>
    </row>
    <row r="941" spans="1:12" ht="33" customHeight="1" x14ac:dyDescent="0.25">
      <c r="A941" s="375">
        <v>42227</v>
      </c>
      <c r="B941" s="367" t="s">
        <v>1995</v>
      </c>
      <c r="C941" s="367" t="s">
        <v>339</v>
      </c>
      <c r="D941" s="346">
        <v>939</v>
      </c>
      <c r="E941" s="346" t="s">
        <v>1761</v>
      </c>
      <c r="F941" s="346" t="s">
        <v>1388</v>
      </c>
      <c r="G941" s="246" t="s">
        <v>1623</v>
      </c>
      <c r="H941" s="385"/>
      <c r="I941" s="346"/>
      <c r="J941" s="428">
        <v>380000</v>
      </c>
      <c r="K941" s="346" t="s">
        <v>339</v>
      </c>
      <c r="L941" s="377" t="s">
        <v>2057</v>
      </c>
    </row>
    <row r="942" spans="1:12" ht="33" customHeight="1" x14ac:dyDescent="0.25">
      <c r="A942" s="375">
        <v>42227</v>
      </c>
      <c r="B942" s="367" t="s">
        <v>1995</v>
      </c>
      <c r="C942" s="367" t="s">
        <v>339</v>
      </c>
      <c r="D942" s="346">
        <v>940</v>
      </c>
      <c r="E942" s="346" t="s">
        <v>1761</v>
      </c>
      <c r="F942" s="346" t="s">
        <v>1388</v>
      </c>
      <c r="G942" s="246" t="s">
        <v>1633</v>
      </c>
      <c r="H942" s="385"/>
      <c r="I942" s="346"/>
      <c r="J942" s="428">
        <v>53000</v>
      </c>
      <c r="K942" s="346" t="s">
        <v>339</v>
      </c>
      <c r="L942" s="377" t="s">
        <v>2057</v>
      </c>
    </row>
    <row r="943" spans="1:12" ht="33" customHeight="1" x14ac:dyDescent="0.25">
      <c r="A943" s="375">
        <v>42227</v>
      </c>
      <c r="B943" s="367" t="s">
        <v>1995</v>
      </c>
      <c r="C943" s="367" t="s">
        <v>339</v>
      </c>
      <c r="D943" s="346">
        <v>941</v>
      </c>
      <c r="E943" s="346" t="s">
        <v>1761</v>
      </c>
      <c r="F943" s="346" t="s">
        <v>1388</v>
      </c>
      <c r="G943" s="246" t="s">
        <v>1634</v>
      </c>
      <c r="H943" s="385"/>
      <c r="I943" s="346"/>
      <c r="J943" s="428">
        <v>57750</v>
      </c>
      <c r="K943" s="346" t="s">
        <v>339</v>
      </c>
      <c r="L943" s="377" t="s">
        <v>2057</v>
      </c>
    </row>
    <row r="944" spans="1:12" ht="33" customHeight="1" x14ac:dyDescent="0.25">
      <c r="A944" s="375">
        <v>42227</v>
      </c>
      <c r="B944" s="367" t="s">
        <v>1995</v>
      </c>
      <c r="C944" s="367" t="s">
        <v>339</v>
      </c>
      <c r="D944" s="346">
        <v>942</v>
      </c>
      <c r="E944" s="346" t="s">
        <v>1761</v>
      </c>
      <c r="F944" s="346" t="s">
        <v>1388</v>
      </c>
      <c r="G944" s="346" t="s">
        <v>1646</v>
      </c>
      <c r="H944" s="385"/>
      <c r="I944" s="346"/>
      <c r="J944" s="376">
        <v>300000</v>
      </c>
      <c r="K944" s="346" t="s">
        <v>339</v>
      </c>
      <c r="L944" s="377" t="s">
        <v>2057</v>
      </c>
    </row>
    <row r="945" spans="1:12" ht="33" customHeight="1" x14ac:dyDescent="0.25">
      <c r="A945" s="375">
        <v>42227</v>
      </c>
      <c r="B945" s="367" t="s">
        <v>1994</v>
      </c>
      <c r="C945" s="367" t="s">
        <v>339</v>
      </c>
      <c r="D945" s="346">
        <v>943</v>
      </c>
      <c r="E945" s="346" t="s">
        <v>1761</v>
      </c>
      <c r="F945" s="346" t="s">
        <v>1322</v>
      </c>
      <c r="G945" s="346" t="s">
        <v>1769</v>
      </c>
      <c r="H945" s="385"/>
      <c r="I945" s="346"/>
      <c r="J945" s="399">
        <v>20000000</v>
      </c>
      <c r="K945" s="346" t="s">
        <v>339</v>
      </c>
      <c r="L945" s="377" t="s">
        <v>1796</v>
      </c>
    </row>
    <row r="946" spans="1:12" ht="33" customHeight="1" x14ac:dyDescent="0.25">
      <c r="A946" s="375">
        <v>42227</v>
      </c>
      <c r="B946" s="367" t="s">
        <v>1995</v>
      </c>
      <c r="C946" s="367" t="s">
        <v>339</v>
      </c>
      <c r="D946" s="346">
        <v>944</v>
      </c>
      <c r="E946" s="246" t="s">
        <v>1770</v>
      </c>
      <c r="F946" s="346" t="s">
        <v>1388</v>
      </c>
      <c r="G946" s="246" t="s">
        <v>1771</v>
      </c>
      <c r="H946" s="385"/>
      <c r="I946" s="346"/>
      <c r="J946" s="428">
        <v>12000000</v>
      </c>
      <c r="K946" s="346" t="s">
        <v>339</v>
      </c>
      <c r="L946" s="377" t="s">
        <v>2057</v>
      </c>
    </row>
    <row r="947" spans="1:12" ht="33" customHeight="1" x14ac:dyDescent="0.25">
      <c r="A947" s="375">
        <v>42227</v>
      </c>
      <c r="B947" s="367" t="s">
        <v>1995</v>
      </c>
      <c r="C947" s="367" t="s">
        <v>339</v>
      </c>
      <c r="D947" s="346">
        <v>945</v>
      </c>
      <c r="E947" s="346" t="s">
        <v>1770</v>
      </c>
      <c r="F947" s="346" t="s">
        <v>1388</v>
      </c>
      <c r="G947" s="246" t="s">
        <v>1772</v>
      </c>
      <c r="H947" s="385"/>
      <c r="I947" s="346"/>
      <c r="J947" s="429">
        <v>15000000</v>
      </c>
      <c r="K947" s="346" t="s">
        <v>339</v>
      </c>
      <c r="L947" s="377" t="s">
        <v>2057</v>
      </c>
    </row>
    <row r="948" spans="1:12" ht="33" customHeight="1" x14ac:dyDescent="0.25">
      <c r="A948" s="375">
        <v>42227</v>
      </c>
      <c r="B948" s="367" t="s">
        <v>1995</v>
      </c>
      <c r="C948" s="367" t="s">
        <v>339</v>
      </c>
      <c r="D948" s="346">
        <v>946</v>
      </c>
      <c r="E948" s="346" t="s">
        <v>1770</v>
      </c>
      <c r="F948" s="346" t="s">
        <v>1388</v>
      </c>
      <c r="G948" s="246" t="s">
        <v>1773</v>
      </c>
      <c r="H948" s="385"/>
      <c r="I948" s="346"/>
      <c r="J948" s="428">
        <v>35000</v>
      </c>
      <c r="K948" s="346" t="s">
        <v>339</v>
      </c>
      <c r="L948" s="377" t="s">
        <v>2057</v>
      </c>
    </row>
    <row r="949" spans="1:12" ht="33" customHeight="1" x14ac:dyDescent="0.25">
      <c r="A949" s="375">
        <v>42227</v>
      </c>
      <c r="B949" s="367" t="s">
        <v>1995</v>
      </c>
      <c r="C949" s="367" t="s">
        <v>339</v>
      </c>
      <c r="D949" s="346">
        <v>947</v>
      </c>
      <c r="E949" s="346" t="s">
        <v>1770</v>
      </c>
      <c r="F949" s="346" t="s">
        <v>1388</v>
      </c>
      <c r="G949" s="246" t="s">
        <v>1774</v>
      </c>
      <c r="H949" s="385"/>
      <c r="I949" s="346"/>
      <c r="J949" s="428">
        <v>3880</v>
      </c>
      <c r="K949" s="346" t="s">
        <v>339</v>
      </c>
      <c r="L949" s="377" t="s">
        <v>2057</v>
      </c>
    </row>
    <row r="950" spans="1:12" ht="33" customHeight="1" x14ac:dyDescent="0.25">
      <c r="A950" s="375">
        <v>42227</v>
      </c>
      <c r="B950" s="367" t="s">
        <v>1995</v>
      </c>
      <c r="C950" s="367" t="s">
        <v>339</v>
      </c>
      <c r="D950" s="346">
        <v>948</v>
      </c>
      <c r="E950" s="346" t="s">
        <v>1770</v>
      </c>
      <c r="F950" s="346" t="s">
        <v>1388</v>
      </c>
      <c r="G950" s="246" t="s">
        <v>1672</v>
      </c>
      <c r="H950" s="385"/>
      <c r="I950" s="346"/>
      <c r="J950" s="428">
        <v>780000</v>
      </c>
      <c r="K950" s="346" t="s">
        <v>339</v>
      </c>
      <c r="L950" s="377" t="s">
        <v>2057</v>
      </c>
    </row>
    <row r="951" spans="1:12" ht="33" customHeight="1" x14ac:dyDescent="0.25">
      <c r="A951" s="375">
        <v>42227</v>
      </c>
      <c r="B951" s="367" t="s">
        <v>1995</v>
      </c>
      <c r="C951" s="367" t="s">
        <v>339</v>
      </c>
      <c r="D951" s="346">
        <v>949</v>
      </c>
      <c r="E951" s="346" t="s">
        <v>1770</v>
      </c>
      <c r="F951" s="346" t="s">
        <v>1388</v>
      </c>
      <c r="G951" s="246" t="s">
        <v>1672</v>
      </c>
      <c r="H951" s="385"/>
      <c r="I951" s="346"/>
      <c r="J951" s="428">
        <v>1200000</v>
      </c>
      <c r="K951" s="346" t="s">
        <v>339</v>
      </c>
      <c r="L951" s="377" t="s">
        <v>2057</v>
      </c>
    </row>
    <row r="952" spans="1:12" ht="33" customHeight="1" x14ac:dyDescent="0.25">
      <c r="A952" s="375">
        <v>42227</v>
      </c>
      <c r="B952" s="367" t="s">
        <v>1995</v>
      </c>
      <c r="C952" s="367" t="s">
        <v>339</v>
      </c>
      <c r="D952" s="346">
        <v>950</v>
      </c>
      <c r="E952" s="346" t="s">
        <v>1770</v>
      </c>
      <c r="F952" s="346" t="s">
        <v>1388</v>
      </c>
      <c r="G952" s="246" t="s">
        <v>1672</v>
      </c>
      <c r="H952" s="385"/>
      <c r="I952" s="346"/>
      <c r="J952" s="428">
        <v>870000</v>
      </c>
      <c r="K952" s="346" t="s">
        <v>339</v>
      </c>
      <c r="L952" s="377" t="s">
        <v>2057</v>
      </c>
    </row>
    <row r="953" spans="1:12" ht="33" customHeight="1" x14ac:dyDescent="0.25">
      <c r="A953" s="375">
        <v>42227</v>
      </c>
      <c r="B953" s="367" t="s">
        <v>1995</v>
      </c>
      <c r="C953" s="367" t="s">
        <v>339</v>
      </c>
      <c r="D953" s="346">
        <v>951</v>
      </c>
      <c r="E953" s="346" t="s">
        <v>1770</v>
      </c>
      <c r="F953" s="346" t="s">
        <v>1388</v>
      </c>
      <c r="G953" s="246" t="s">
        <v>1672</v>
      </c>
      <c r="H953" s="385"/>
      <c r="I953" s="346"/>
      <c r="J953" s="429">
        <v>80000</v>
      </c>
      <c r="K953" s="346" t="s">
        <v>339</v>
      </c>
      <c r="L953" s="377" t="s">
        <v>2057</v>
      </c>
    </row>
    <row r="954" spans="1:12" ht="33" customHeight="1" x14ac:dyDescent="0.25">
      <c r="A954" s="375">
        <v>42227</v>
      </c>
      <c r="B954" s="367" t="s">
        <v>1995</v>
      </c>
      <c r="C954" s="367" t="s">
        <v>339</v>
      </c>
      <c r="D954" s="346">
        <v>952</v>
      </c>
      <c r="E954" s="346" t="s">
        <v>1770</v>
      </c>
      <c r="F954" s="346" t="s">
        <v>1388</v>
      </c>
      <c r="G954" s="246" t="s">
        <v>1672</v>
      </c>
      <c r="H954" s="385"/>
      <c r="I954" s="346"/>
      <c r="J954" s="429">
        <v>5000000</v>
      </c>
      <c r="K954" s="346" t="s">
        <v>339</v>
      </c>
      <c r="L954" s="377" t="s">
        <v>2057</v>
      </c>
    </row>
    <row r="955" spans="1:12" ht="33" customHeight="1" x14ac:dyDescent="0.25">
      <c r="A955" s="375">
        <v>42227</v>
      </c>
      <c r="B955" s="367" t="s">
        <v>1995</v>
      </c>
      <c r="C955" s="367" t="s">
        <v>339</v>
      </c>
      <c r="D955" s="346">
        <v>953</v>
      </c>
      <c r="E955" s="346" t="s">
        <v>1770</v>
      </c>
      <c r="F955" s="346" t="s">
        <v>1388</v>
      </c>
      <c r="G955" s="246" t="s">
        <v>1775</v>
      </c>
      <c r="H955" s="385"/>
      <c r="I955" s="346"/>
      <c r="J955" s="428">
        <v>2000000</v>
      </c>
      <c r="K955" s="346" t="s">
        <v>339</v>
      </c>
      <c r="L955" s="377" t="s">
        <v>2057</v>
      </c>
    </row>
    <row r="956" spans="1:12" ht="33" customHeight="1" x14ac:dyDescent="0.25">
      <c r="A956" s="375">
        <v>42227</v>
      </c>
      <c r="B956" s="367" t="s">
        <v>1995</v>
      </c>
      <c r="C956" s="367" t="s">
        <v>339</v>
      </c>
      <c r="D956" s="346">
        <v>954</v>
      </c>
      <c r="E956" s="346" t="s">
        <v>1770</v>
      </c>
      <c r="F956" s="346" t="s">
        <v>1388</v>
      </c>
      <c r="G956" s="246" t="s">
        <v>1775</v>
      </c>
      <c r="H956" s="385"/>
      <c r="I956" s="346"/>
      <c r="J956" s="429">
        <v>5000000</v>
      </c>
      <c r="K956" s="346" t="s">
        <v>339</v>
      </c>
      <c r="L956" s="377" t="s">
        <v>2057</v>
      </c>
    </row>
    <row r="957" spans="1:12" ht="33" customHeight="1" x14ac:dyDescent="0.25">
      <c r="A957" s="375">
        <v>42227</v>
      </c>
      <c r="B957" s="367" t="s">
        <v>1995</v>
      </c>
      <c r="C957" s="367" t="s">
        <v>339</v>
      </c>
      <c r="D957" s="346">
        <v>955</v>
      </c>
      <c r="E957" s="346" t="s">
        <v>1770</v>
      </c>
      <c r="F957" s="346" t="s">
        <v>1388</v>
      </c>
      <c r="G957" s="346" t="s">
        <v>1773</v>
      </c>
      <c r="H957" s="385"/>
      <c r="I957" s="346"/>
      <c r="J957" s="399">
        <v>35000</v>
      </c>
      <c r="K957" s="346" t="s">
        <v>339</v>
      </c>
      <c r="L957" s="377" t="s">
        <v>2057</v>
      </c>
    </row>
    <row r="958" spans="1:12" ht="33" customHeight="1" x14ac:dyDescent="0.25">
      <c r="A958" s="375">
        <v>42227</v>
      </c>
      <c r="B958" s="367" t="s">
        <v>1995</v>
      </c>
      <c r="C958" s="367" t="s">
        <v>339</v>
      </c>
      <c r="D958" s="346">
        <v>956</v>
      </c>
      <c r="E958" s="346" t="s">
        <v>1770</v>
      </c>
      <c r="F958" s="346" t="s">
        <v>1388</v>
      </c>
      <c r="G958" s="346" t="s">
        <v>1774</v>
      </c>
      <c r="H958" s="385"/>
      <c r="I958" s="346"/>
      <c r="J958" s="399">
        <v>3880</v>
      </c>
      <c r="K958" s="346" t="s">
        <v>339</v>
      </c>
      <c r="L958" s="377" t="s">
        <v>2057</v>
      </c>
    </row>
    <row r="959" spans="1:12" ht="33" customHeight="1" x14ac:dyDescent="0.25">
      <c r="A959" s="375">
        <v>42227</v>
      </c>
      <c r="B959" s="367" t="s">
        <v>1995</v>
      </c>
      <c r="C959" s="367" t="s">
        <v>339</v>
      </c>
      <c r="D959" s="346">
        <v>957</v>
      </c>
      <c r="E959" s="346" t="s">
        <v>1770</v>
      </c>
      <c r="F959" s="346" t="s">
        <v>1388</v>
      </c>
      <c r="G959" s="344" t="s">
        <v>1772</v>
      </c>
      <c r="H959" s="385"/>
      <c r="I959" s="346"/>
      <c r="J959" s="392">
        <v>18000000</v>
      </c>
      <c r="K959" s="346" t="s">
        <v>339</v>
      </c>
      <c r="L959" s="377" t="s">
        <v>2057</v>
      </c>
    </row>
    <row r="960" spans="1:12" ht="33" customHeight="1" x14ac:dyDescent="0.25">
      <c r="A960" s="375">
        <v>42227</v>
      </c>
      <c r="B960" s="367" t="s">
        <v>1995</v>
      </c>
      <c r="C960" s="367" t="s">
        <v>339</v>
      </c>
      <c r="D960" s="346">
        <v>958</v>
      </c>
      <c r="E960" s="346" t="s">
        <v>1776</v>
      </c>
      <c r="F960" s="346" t="s">
        <v>1388</v>
      </c>
      <c r="G960" s="346" t="s">
        <v>1777</v>
      </c>
      <c r="H960" s="385"/>
      <c r="I960" s="346"/>
      <c r="J960" s="376">
        <v>68000</v>
      </c>
      <c r="K960" s="346" t="s">
        <v>339</v>
      </c>
      <c r="L960" s="377" t="s">
        <v>2057</v>
      </c>
    </row>
    <row r="961" spans="1:12" ht="33" customHeight="1" x14ac:dyDescent="0.25">
      <c r="A961" s="375">
        <v>42227</v>
      </c>
      <c r="B961" s="367" t="s">
        <v>1995</v>
      </c>
      <c r="C961" s="367" t="s">
        <v>339</v>
      </c>
      <c r="D961" s="346">
        <v>959</v>
      </c>
      <c r="E961" s="346" t="s">
        <v>1776</v>
      </c>
      <c r="F961" s="346" t="s">
        <v>1388</v>
      </c>
      <c r="G961" s="346" t="s">
        <v>1778</v>
      </c>
      <c r="H961" s="385"/>
      <c r="I961" s="346"/>
      <c r="J961" s="376">
        <v>90000</v>
      </c>
      <c r="K961" s="346" t="s">
        <v>339</v>
      </c>
      <c r="L961" s="377" t="s">
        <v>2057</v>
      </c>
    </row>
    <row r="962" spans="1:12" ht="33" customHeight="1" x14ac:dyDescent="0.25">
      <c r="A962" s="375">
        <v>42227</v>
      </c>
      <c r="B962" s="367" t="s">
        <v>1995</v>
      </c>
      <c r="C962" s="367" t="s">
        <v>339</v>
      </c>
      <c r="D962" s="346">
        <v>960</v>
      </c>
      <c r="E962" s="246" t="s">
        <v>1779</v>
      </c>
      <c r="F962" s="346" t="s">
        <v>1388</v>
      </c>
      <c r="G962" s="246" t="s">
        <v>1780</v>
      </c>
      <c r="H962" s="385"/>
      <c r="I962" s="346"/>
      <c r="J962" s="424">
        <v>1500000</v>
      </c>
      <c r="K962" s="346" t="s">
        <v>339</v>
      </c>
      <c r="L962" s="377" t="s">
        <v>2057</v>
      </c>
    </row>
    <row r="963" spans="1:12" ht="33" customHeight="1" x14ac:dyDescent="0.25">
      <c r="A963" s="375">
        <v>42227</v>
      </c>
      <c r="B963" s="367" t="s">
        <v>1995</v>
      </c>
      <c r="C963" s="367" t="s">
        <v>339</v>
      </c>
      <c r="D963" s="346">
        <v>961</v>
      </c>
      <c r="E963" s="246" t="s">
        <v>1779</v>
      </c>
      <c r="F963" s="346" t="s">
        <v>1388</v>
      </c>
      <c r="G963" s="246" t="s">
        <v>1781</v>
      </c>
      <c r="H963" s="385"/>
      <c r="I963" s="346"/>
      <c r="J963" s="424">
        <v>250000000</v>
      </c>
      <c r="K963" s="346" t="s">
        <v>339</v>
      </c>
      <c r="L963" s="377" t="s">
        <v>2057</v>
      </c>
    </row>
    <row r="964" spans="1:12" ht="33" customHeight="1" x14ac:dyDescent="0.25">
      <c r="A964" s="375">
        <v>42227</v>
      </c>
      <c r="B964" s="367" t="s">
        <v>1995</v>
      </c>
      <c r="C964" s="367" t="s">
        <v>339</v>
      </c>
      <c r="D964" s="346">
        <v>962</v>
      </c>
      <c r="E964" s="346" t="s">
        <v>1782</v>
      </c>
      <c r="F964" s="346" t="s">
        <v>1388</v>
      </c>
      <c r="G964" s="246" t="s">
        <v>1783</v>
      </c>
      <c r="H964" s="385"/>
      <c r="I964" s="346"/>
      <c r="J964" s="384">
        <v>12000000</v>
      </c>
      <c r="K964" s="346" t="s">
        <v>339</v>
      </c>
      <c r="L964" s="377" t="s">
        <v>2057</v>
      </c>
    </row>
    <row r="965" spans="1:12" ht="33" customHeight="1" x14ac:dyDescent="0.25">
      <c r="A965" s="375">
        <v>42227</v>
      </c>
      <c r="B965" s="367" t="s">
        <v>1995</v>
      </c>
      <c r="C965" s="367" t="s">
        <v>339</v>
      </c>
      <c r="D965" s="346">
        <v>963</v>
      </c>
      <c r="E965" s="346" t="s">
        <v>1782</v>
      </c>
      <c r="F965" s="346" t="s">
        <v>1388</v>
      </c>
      <c r="G965" s="246" t="s">
        <v>1784</v>
      </c>
      <c r="H965" s="385"/>
      <c r="I965" s="346"/>
      <c r="J965" s="384">
        <v>15000000</v>
      </c>
      <c r="K965" s="346" t="s">
        <v>339</v>
      </c>
      <c r="L965" s="377" t="s">
        <v>2057</v>
      </c>
    </row>
    <row r="966" spans="1:12" ht="33" customHeight="1" x14ac:dyDescent="0.25">
      <c r="A966" s="375">
        <v>42227</v>
      </c>
      <c r="B966" s="367" t="s">
        <v>1995</v>
      </c>
      <c r="C966" s="367" t="s">
        <v>339</v>
      </c>
      <c r="D966" s="346">
        <v>964</v>
      </c>
      <c r="E966" s="346" t="s">
        <v>1782</v>
      </c>
      <c r="F966" s="346" t="s">
        <v>1388</v>
      </c>
      <c r="G966" s="246" t="s">
        <v>1785</v>
      </c>
      <c r="H966" s="385"/>
      <c r="I966" s="346"/>
      <c r="J966" s="384">
        <v>1400000</v>
      </c>
      <c r="K966" s="346" t="s">
        <v>339</v>
      </c>
      <c r="L966" s="377" t="s">
        <v>2057</v>
      </c>
    </row>
    <row r="967" spans="1:12" ht="33" customHeight="1" x14ac:dyDescent="0.25">
      <c r="A967" s="375">
        <v>42227</v>
      </c>
      <c r="B967" s="367" t="s">
        <v>1995</v>
      </c>
      <c r="C967" s="367" t="s">
        <v>339</v>
      </c>
      <c r="D967" s="346">
        <v>965</v>
      </c>
      <c r="E967" s="346" t="s">
        <v>1782</v>
      </c>
      <c r="F967" s="346" t="s">
        <v>1388</v>
      </c>
      <c r="G967" s="246" t="s">
        <v>1786</v>
      </c>
      <c r="H967" s="385"/>
      <c r="I967" s="346"/>
      <c r="J967" s="384">
        <v>3000000</v>
      </c>
      <c r="K967" s="346" t="s">
        <v>339</v>
      </c>
      <c r="L967" s="377" t="s">
        <v>2057</v>
      </c>
    </row>
    <row r="968" spans="1:12" ht="33" customHeight="1" x14ac:dyDescent="0.25">
      <c r="A968" s="375">
        <v>42227</v>
      </c>
      <c r="B968" s="367" t="s">
        <v>1995</v>
      </c>
      <c r="C968" s="367" t="s">
        <v>339</v>
      </c>
      <c r="D968" s="346">
        <v>966</v>
      </c>
      <c r="E968" s="346" t="s">
        <v>1782</v>
      </c>
      <c r="F968" s="346" t="s">
        <v>1388</v>
      </c>
      <c r="G968" s="246" t="s">
        <v>1787</v>
      </c>
      <c r="H968" s="385"/>
      <c r="I968" s="346"/>
      <c r="J968" s="384">
        <v>8500000</v>
      </c>
      <c r="K968" s="346" t="s">
        <v>339</v>
      </c>
      <c r="L968" s="377" t="s">
        <v>2057</v>
      </c>
    </row>
    <row r="969" spans="1:12" ht="33" customHeight="1" x14ac:dyDescent="0.25">
      <c r="A969" s="375">
        <v>42227</v>
      </c>
      <c r="B969" s="367" t="s">
        <v>1995</v>
      </c>
      <c r="C969" s="367" t="s">
        <v>339</v>
      </c>
      <c r="D969" s="346">
        <v>967</v>
      </c>
      <c r="E969" s="346" t="s">
        <v>1788</v>
      </c>
      <c r="F969" s="346" t="s">
        <v>1388</v>
      </c>
      <c r="G969" s="246" t="s">
        <v>1789</v>
      </c>
      <c r="H969" s="385"/>
      <c r="I969" s="346"/>
      <c r="J969" s="428">
        <v>3805750</v>
      </c>
      <c r="K969" s="346" t="s">
        <v>339</v>
      </c>
      <c r="L969" s="377" t="s">
        <v>2057</v>
      </c>
    </row>
    <row r="970" spans="1:12" ht="33" customHeight="1" x14ac:dyDescent="0.25">
      <c r="A970" s="375">
        <v>42227</v>
      </c>
      <c r="B970" s="367" t="s">
        <v>1995</v>
      </c>
      <c r="C970" s="367" t="s">
        <v>339</v>
      </c>
      <c r="D970" s="346">
        <v>968</v>
      </c>
      <c r="E970" s="346" t="s">
        <v>1788</v>
      </c>
      <c r="F970" s="346" t="s">
        <v>1388</v>
      </c>
      <c r="G970" s="246" t="s">
        <v>1790</v>
      </c>
      <c r="H970" s="385"/>
      <c r="I970" s="346"/>
      <c r="J970" s="428">
        <v>36000</v>
      </c>
      <c r="K970" s="346" t="s">
        <v>339</v>
      </c>
      <c r="L970" s="377" t="s">
        <v>2057</v>
      </c>
    </row>
    <row r="971" spans="1:12" ht="33" customHeight="1" x14ac:dyDescent="0.25">
      <c r="A971" s="375">
        <v>42227</v>
      </c>
      <c r="B971" s="367" t="s">
        <v>1995</v>
      </c>
      <c r="C971" s="367" t="s">
        <v>339</v>
      </c>
      <c r="D971" s="346">
        <v>969</v>
      </c>
      <c r="E971" s="346" t="s">
        <v>1788</v>
      </c>
      <c r="F971" s="346" t="s">
        <v>1388</v>
      </c>
      <c r="G971" s="246" t="s">
        <v>1791</v>
      </c>
      <c r="H971" s="385"/>
      <c r="I971" s="346"/>
      <c r="J971" s="428">
        <v>200000</v>
      </c>
      <c r="K971" s="346" t="s">
        <v>339</v>
      </c>
      <c r="L971" s="377" t="s">
        <v>2057</v>
      </c>
    </row>
    <row r="972" spans="1:12" ht="33" customHeight="1" x14ac:dyDescent="0.25">
      <c r="A972" s="375">
        <v>42227</v>
      </c>
      <c r="B972" s="367" t="s">
        <v>1995</v>
      </c>
      <c r="C972" s="367" t="s">
        <v>339</v>
      </c>
      <c r="D972" s="346">
        <v>970</v>
      </c>
      <c r="E972" s="346" t="s">
        <v>1788</v>
      </c>
      <c r="F972" s="346" t="s">
        <v>1388</v>
      </c>
      <c r="G972" s="246" t="s">
        <v>1792</v>
      </c>
      <c r="H972" s="385"/>
      <c r="I972" s="346"/>
      <c r="J972" s="428">
        <v>20000</v>
      </c>
      <c r="K972" s="346" t="s">
        <v>339</v>
      </c>
      <c r="L972" s="377" t="s">
        <v>2057</v>
      </c>
    </row>
    <row r="973" spans="1:12" ht="33" customHeight="1" x14ac:dyDescent="0.25">
      <c r="A973" s="375">
        <v>42227</v>
      </c>
      <c r="B973" s="367" t="s">
        <v>1995</v>
      </c>
      <c r="C973" s="367" t="s">
        <v>339</v>
      </c>
      <c r="D973" s="346">
        <v>971</v>
      </c>
      <c r="E973" s="346" t="s">
        <v>1788</v>
      </c>
      <c r="F973" s="346" t="s">
        <v>1388</v>
      </c>
      <c r="G973" s="246" t="s">
        <v>1284</v>
      </c>
      <c r="H973" s="385"/>
      <c r="I973" s="346"/>
      <c r="J973" s="428">
        <v>60000</v>
      </c>
      <c r="K973" s="346" t="s">
        <v>339</v>
      </c>
      <c r="L973" s="377" t="s">
        <v>2057</v>
      </c>
    </row>
    <row r="974" spans="1:12" ht="33" customHeight="1" x14ac:dyDescent="0.25">
      <c r="A974" s="375">
        <v>42227</v>
      </c>
      <c r="B974" s="367" t="s">
        <v>1995</v>
      </c>
      <c r="C974" s="367" t="s">
        <v>339</v>
      </c>
      <c r="D974" s="346">
        <v>972</v>
      </c>
      <c r="E974" s="346" t="s">
        <v>1788</v>
      </c>
      <c r="F974" s="346" t="s">
        <v>1388</v>
      </c>
      <c r="G974" s="246" t="s">
        <v>1793</v>
      </c>
      <c r="H974" s="385"/>
      <c r="I974" s="346"/>
      <c r="J974" s="428">
        <v>155940</v>
      </c>
      <c r="K974" s="346" t="s">
        <v>339</v>
      </c>
      <c r="L974" s="377" t="s">
        <v>2057</v>
      </c>
    </row>
    <row r="975" spans="1:12" ht="33" customHeight="1" x14ac:dyDescent="0.25">
      <c r="A975" s="375">
        <v>42227</v>
      </c>
      <c r="B975" s="367" t="s">
        <v>1995</v>
      </c>
      <c r="C975" s="367" t="s">
        <v>339</v>
      </c>
      <c r="D975" s="346">
        <v>973</v>
      </c>
      <c r="E975" s="346" t="s">
        <v>1788</v>
      </c>
      <c r="F975" s="346" t="s">
        <v>1388</v>
      </c>
      <c r="G975" s="246" t="s">
        <v>1794</v>
      </c>
      <c r="H975" s="385"/>
      <c r="I975" s="346"/>
      <c r="J975" s="428">
        <v>294000</v>
      </c>
      <c r="K975" s="346" t="s">
        <v>339</v>
      </c>
      <c r="L975" s="377" t="s">
        <v>2057</v>
      </c>
    </row>
    <row r="976" spans="1:12" ht="33" customHeight="1" x14ac:dyDescent="0.25">
      <c r="A976" s="375">
        <v>42227</v>
      </c>
      <c r="B976" s="367" t="s">
        <v>1995</v>
      </c>
      <c r="C976" s="367" t="s">
        <v>339</v>
      </c>
      <c r="D976" s="346">
        <v>974</v>
      </c>
      <c r="E976" s="346" t="s">
        <v>1788</v>
      </c>
      <c r="F976" s="346" t="s">
        <v>1388</v>
      </c>
      <c r="G976" s="246" t="s">
        <v>1752</v>
      </c>
      <c r="H976" s="385"/>
      <c r="I976" s="346"/>
      <c r="J976" s="428">
        <v>1000000</v>
      </c>
      <c r="K976" s="346" t="s">
        <v>339</v>
      </c>
      <c r="L976" s="377" t="s">
        <v>2057</v>
      </c>
    </row>
    <row r="977" spans="1:12" ht="33" customHeight="1" x14ac:dyDescent="0.25">
      <c r="A977" s="375">
        <v>42227</v>
      </c>
      <c r="B977" s="367" t="s">
        <v>1995</v>
      </c>
      <c r="C977" s="367" t="s">
        <v>339</v>
      </c>
      <c r="D977" s="346">
        <v>975</v>
      </c>
      <c r="E977" s="346" t="s">
        <v>1788</v>
      </c>
      <c r="F977" s="346" t="s">
        <v>1388</v>
      </c>
      <c r="G977" s="246" t="s">
        <v>1752</v>
      </c>
      <c r="H977" s="385"/>
      <c r="I977" s="346"/>
      <c r="J977" s="428">
        <v>2500000</v>
      </c>
      <c r="K977" s="346" t="s">
        <v>339</v>
      </c>
      <c r="L977" s="377" t="s">
        <v>2057</v>
      </c>
    </row>
    <row r="978" spans="1:12" ht="33" customHeight="1" x14ac:dyDescent="0.25">
      <c r="A978" s="375">
        <v>42227</v>
      </c>
      <c r="B978" s="367" t="s">
        <v>1995</v>
      </c>
      <c r="C978" s="367" t="s">
        <v>339</v>
      </c>
      <c r="D978" s="346">
        <v>976</v>
      </c>
      <c r="E978" s="346" t="s">
        <v>1788</v>
      </c>
      <c r="F978" s="346" t="s">
        <v>1388</v>
      </c>
      <c r="G978" s="246" t="s">
        <v>1752</v>
      </c>
      <c r="H978" s="385"/>
      <c r="I978" s="346"/>
      <c r="J978" s="428">
        <v>400000</v>
      </c>
      <c r="K978" s="346" t="s">
        <v>339</v>
      </c>
      <c r="L978" s="377" t="s">
        <v>2057</v>
      </c>
    </row>
    <row r="979" spans="1:12" ht="33" customHeight="1" x14ac:dyDescent="0.25">
      <c r="A979" s="375">
        <v>42227</v>
      </c>
      <c r="B979" s="367" t="s">
        <v>1995</v>
      </c>
      <c r="C979" s="367" t="s">
        <v>339</v>
      </c>
      <c r="D979" s="346">
        <v>977</v>
      </c>
      <c r="E979" s="346" t="s">
        <v>1788</v>
      </c>
      <c r="F979" s="346" t="s">
        <v>1388</v>
      </c>
      <c r="G979" s="246" t="s">
        <v>1752</v>
      </c>
      <c r="H979" s="385"/>
      <c r="I979" s="346"/>
      <c r="J979" s="428">
        <v>120000</v>
      </c>
      <c r="K979" s="346" t="s">
        <v>339</v>
      </c>
      <c r="L979" s="377" t="s">
        <v>2057</v>
      </c>
    </row>
    <row r="980" spans="1:12" ht="32.25" customHeight="1" x14ac:dyDescent="0.25">
      <c r="A980" s="375">
        <v>42227</v>
      </c>
      <c r="B980" s="367" t="s">
        <v>1994</v>
      </c>
      <c r="C980" s="367" t="s">
        <v>339</v>
      </c>
      <c r="D980" s="346">
        <v>978</v>
      </c>
      <c r="E980" s="346" t="s">
        <v>1788</v>
      </c>
      <c r="F980" s="346" t="s">
        <v>1322</v>
      </c>
      <c r="G980" s="246" t="s">
        <v>1795</v>
      </c>
      <c r="H980" s="385"/>
      <c r="I980" s="346"/>
      <c r="J980" s="428">
        <v>1881000</v>
      </c>
      <c r="K980" s="346" t="s">
        <v>339</v>
      </c>
      <c r="L980" s="377" t="s">
        <v>1796</v>
      </c>
    </row>
    <row r="981" spans="1:12" ht="33" customHeight="1" x14ac:dyDescent="0.25">
      <c r="A981" s="375">
        <v>42227</v>
      </c>
      <c r="B981" s="367" t="s">
        <v>1994</v>
      </c>
      <c r="C981" s="367" t="s">
        <v>1999</v>
      </c>
      <c r="D981" s="346">
        <v>979</v>
      </c>
      <c r="E981" s="246" t="s">
        <v>1222</v>
      </c>
      <c r="F981" s="246" t="s">
        <v>14</v>
      </c>
      <c r="G981" s="246" t="s">
        <v>1192</v>
      </c>
      <c r="H981" s="245" t="s">
        <v>1193</v>
      </c>
      <c r="I981" s="381">
        <v>211</v>
      </c>
      <c r="J981" s="401">
        <v>18000000</v>
      </c>
      <c r="K981" s="34" t="s">
        <v>344</v>
      </c>
      <c r="L981" s="377" t="s">
        <v>1796</v>
      </c>
    </row>
    <row r="982" spans="1:12" ht="33" customHeight="1" x14ac:dyDescent="0.25">
      <c r="A982" s="375">
        <v>42227</v>
      </c>
      <c r="B982" s="344" t="s">
        <v>1997</v>
      </c>
      <c r="C982" s="367" t="s">
        <v>1999</v>
      </c>
      <c r="D982" s="346">
        <v>980</v>
      </c>
      <c r="E982" s="246" t="s">
        <v>1222</v>
      </c>
      <c r="F982" s="246" t="s">
        <v>14</v>
      </c>
      <c r="G982" s="246" t="s">
        <v>1195</v>
      </c>
      <c r="H982" s="245" t="s">
        <v>1196</v>
      </c>
      <c r="I982" s="381">
        <v>154</v>
      </c>
      <c r="J982" s="401">
        <v>7700000</v>
      </c>
      <c r="K982" s="34" t="s">
        <v>344</v>
      </c>
      <c r="L982" s="377" t="s">
        <v>2060</v>
      </c>
    </row>
    <row r="983" spans="1:12" ht="33" customHeight="1" x14ac:dyDescent="0.25">
      <c r="A983" s="375">
        <v>42227</v>
      </c>
      <c r="B983" s="344" t="s">
        <v>1997</v>
      </c>
      <c r="C983" s="367" t="s">
        <v>1999</v>
      </c>
      <c r="D983" s="346">
        <v>981</v>
      </c>
      <c r="E983" s="246" t="s">
        <v>1222</v>
      </c>
      <c r="F983" s="246" t="s">
        <v>14</v>
      </c>
      <c r="G983" s="246" t="s">
        <v>1197</v>
      </c>
      <c r="H983" s="245" t="s">
        <v>1198</v>
      </c>
      <c r="I983" s="381">
        <v>70</v>
      </c>
      <c r="J983" s="401">
        <v>3500000</v>
      </c>
      <c r="K983" s="34" t="s">
        <v>344</v>
      </c>
      <c r="L983" s="377" t="s">
        <v>2060</v>
      </c>
    </row>
    <row r="984" spans="1:12" ht="33" customHeight="1" x14ac:dyDescent="0.25">
      <c r="A984" s="375">
        <v>42227</v>
      </c>
      <c r="B984" s="367" t="s">
        <v>1994</v>
      </c>
      <c r="C984" s="367" t="s">
        <v>1999</v>
      </c>
      <c r="D984" s="346">
        <v>982</v>
      </c>
      <c r="E984" s="246" t="s">
        <v>1222</v>
      </c>
      <c r="F984" s="246" t="s">
        <v>14</v>
      </c>
      <c r="G984" s="381" t="s">
        <v>1199</v>
      </c>
      <c r="H984" s="245" t="s">
        <v>1200</v>
      </c>
      <c r="I984" s="381">
        <v>70</v>
      </c>
      <c r="J984" s="401">
        <v>11000000</v>
      </c>
      <c r="K984" s="34" t="s">
        <v>344</v>
      </c>
      <c r="L984" s="377" t="s">
        <v>1796</v>
      </c>
    </row>
    <row r="985" spans="1:12" ht="33" customHeight="1" x14ac:dyDescent="0.25">
      <c r="A985" s="375">
        <v>42227</v>
      </c>
      <c r="B985" s="367" t="s">
        <v>1995</v>
      </c>
      <c r="C985" s="367" t="s">
        <v>1999</v>
      </c>
      <c r="D985" s="346">
        <v>983</v>
      </c>
      <c r="E985" s="246" t="s">
        <v>1222</v>
      </c>
      <c r="F985" s="246" t="s">
        <v>14</v>
      </c>
      <c r="G985" s="246" t="s">
        <v>1201</v>
      </c>
      <c r="H985" s="245" t="s">
        <v>1202</v>
      </c>
      <c r="I985" s="381">
        <v>1872</v>
      </c>
      <c r="J985" s="401">
        <v>37440000</v>
      </c>
      <c r="K985" s="34" t="s">
        <v>344</v>
      </c>
      <c r="L985" s="377" t="s">
        <v>2057</v>
      </c>
    </row>
    <row r="986" spans="1:12" ht="33" customHeight="1" x14ac:dyDescent="0.25">
      <c r="A986" s="375">
        <v>42227</v>
      </c>
      <c r="B986" s="367" t="s">
        <v>1995</v>
      </c>
      <c r="C986" s="367" t="s">
        <v>1999</v>
      </c>
      <c r="D986" s="346">
        <v>984</v>
      </c>
      <c r="E986" s="246" t="s">
        <v>1222</v>
      </c>
      <c r="F986" s="246" t="s">
        <v>14</v>
      </c>
      <c r="G986" s="246" t="s">
        <v>1203</v>
      </c>
      <c r="H986" s="245"/>
      <c r="I986" s="430"/>
      <c r="J986" s="401">
        <v>24000000</v>
      </c>
      <c r="K986" s="34" t="s">
        <v>344</v>
      </c>
      <c r="L986" s="377" t="s">
        <v>2057</v>
      </c>
    </row>
    <row r="987" spans="1:12" ht="33" customHeight="1" x14ac:dyDescent="0.25">
      <c r="A987" s="375">
        <v>42227</v>
      </c>
      <c r="B987" s="367" t="s">
        <v>1995</v>
      </c>
      <c r="C987" s="367" t="s">
        <v>1999</v>
      </c>
      <c r="D987" s="346">
        <v>985</v>
      </c>
      <c r="E987" s="246" t="s">
        <v>1222</v>
      </c>
      <c r="F987" s="246" t="s">
        <v>14</v>
      </c>
      <c r="G987" s="246" t="s">
        <v>1204</v>
      </c>
      <c r="H987" s="245" t="s">
        <v>1205</v>
      </c>
      <c r="I987" s="381">
        <v>3840</v>
      </c>
      <c r="J987" s="401">
        <v>0</v>
      </c>
      <c r="K987" s="34" t="s">
        <v>344</v>
      </c>
      <c r="L987" s="377" t="s">
        <v>2057</v>
      </c>
    </row>
    <row r="988" spans="1:12" ht="33" customHeight="1" x14ac:dyDescent="0.25">
      <c r="A988" s="375">
        <v>42227</v>
      </c>
      <c r="B988" s="367" t="s">
        <v>1995</v>
      </c>
      <c r="C988" s="367" t="s">
        <v>1999</v>
      </c>
      <c r="D988" s="346">
        <v>986</v>
      </c>
      <c r="E988" s="246" t="s">
        <v>1222</v>
      </c>
      <c r="F988" s="246" t="s">
        <v>14</v>
      </c>
      <c r="G988" s="246" t="s">
        <v>1206</v>
      </c>
      <c r="H988" s="245" t="s">
        <v>1205</v>
      </c>
      <c r="I988" s="381">
        <v>3900</v>
      </c>
      <c r="J988" s="401">
        <v>0</v>
      </c>
      <c r="K988" s="34" t="s">
        <v>344</v>
      </c>
      <c r="L988" s="377" t="s">
        <v>2057</v>
      </c>
    </row>
    <row r="989" spans="1:12" ht="33" customHeight="1" x14ac:dyDescent="0.25">
      <c r="A989" s="375">
        <v>42227</v>
      </c>
      <c r="B989" s="367" t="s">
        <v>1995</v>
      </c>
      <c r="C989" s="367" t="s">
        <v>1999</v>
      </c>
      <c r="D989" s="346">
        <v>987</v>
      </c>
      <c r="E989" s="246" t="s">
        <v>1222</v>
      </c>
      <c r="F989" s="246" t="s">
        <v>14</v>
      </c>
      <c r="G989" s="246" t="s">
        <v>1207</v>
      </c>
      <c r="H989" s="245" t="s">
        <v>1205</v>
      </c>
      <c r="I989" s="381">
        <v>7700</v>
      </c>
      <c r="J989" s="401">
        <v>0</v>
      </c>
      <c r="K989" s="34" t="s">
        <v>344</v>
      </c>
      <c r="L989" s="377" t="s">
        <v>2057</v>
      </c>
    </row>
    <row r="990" spans="1:12" ht="33" customHeight="1" x14ac:dyDescent="0.25">
      <c r="A990" s="375">
        <v>42227</v>
      </c>
      <c r="B990" s="367" t="s">
        <v>1995</v>
      </c>
      <c r="C990" s="367" t="s">
        <v>1999</v>
      </c>
      <c r="D990" s="346">
        <v>988</v>
      </c>
      <c r="E990" s="246" t="s">
        <v>1222</v>
      </c>
      <c r="F990" s="246" t="s">
        <v>14</v>
      </c>
      <c r="G990" s="246" t="s">
        <v>201</v>
      </c>
      <c r="H990" s="245" t="s">
        <v>1205</v>
      </c>
      <c r="I990" s="381">
        <v>3980</v>
      </c>
      <c r="J990" s="401">
        <v>0</v>
      </c>
      <c r="K990" s="34" t="s">
        <v>344</v>
      </c>
      <c r="L990" s="377" t="s">
        <v>2057</v>
      </c>
    </row>
    <row r="991" spans="1:12" ht="33" customHeight="1" x14ac:dyDescent="0.25">
      <c r="A991" s="375">
        <v>42227</v>
      </c>
      <c r="B991" s="367" t="s">
        <v>1995</v>
      </c>
      <c r="C991" s="367" t="s">
        <v>1999</v>
      </c>
      <c r="D991" s="346">
        <v>989</v>
      </c>
      <c r="E991" s="246" t="s">
        <v>1222</v>
      </c>
      <c r="F991" s="246" t="s">
        <v>14</v>
      </c>
      <c r="G991" s="246" t="s">
        <v>200</v>
      </c>
      <c r="H991" s="245" t="s">
        <v>1205</v>
      </c>
      <c r="I991" s="381">
        <v>6700</v>
      </c>
      <c r="J991" s="401">
        <v>0</v>
      </c>
      <c r="K991" s="34" t="s">
        <v>344</v>
      </c>
      <c r="L991" s="377" t="s">
        <v>2057</v>
      </c>
    </row>
    <row r="992" spans="1:12" ht="33" customHeight="1" x14ac:dyDescent="0.25">
      <c r="A992" s="375">
        <v>42227</v>
      </c>
      <c r="B992" s="367" t="s">
        <v>1995</v>
      </c>
      <c r="C992" s="367" t="s">
        <v>1999</v>
      </c>
      <c r="D992" s="346">
        <v>990</v>
      </c>
      <c r="E992" s="246" t="s">
        <v>1222</v>
      </c>
      <c r="F992" s="246" t="s">
        <v>14</v>
      </c>
      <c r="G992" s="381" t="s">
        <v>1208</v>
      </c>
      <c r="H992" s="245" t="s">
        <v>1209</v>
      </c>
      <c r="I992" s="381">
        <v>4000</v>
      </c>
      <c r="J992" s="401">
        <v>8000000</v>
      </c>
      <c r="K992" s="34" t="s">
        <v>344</v>
      </c>
      <c r="L992" s="377" t="s">
        <v>2057</v>
      </c>
    </row>
    <row r="993" spans="1:12" ht="33" customHeight="1" x14ac:dyDescent="0.25">
      <c r="A993" s="375">
        <v>42227</v>
      </c>
      <c r="B993" s="367" t="s">
        <v>1995</v>
      </c>
      <c r="C993" s="367" t="s">
        <v>1999</v>
      </c>
      <c r="D993" s="346">
        <v>991</v>
      </c>
      <c r="E993" s="246" t="s">
        <v>1222</v>
      </c>
      <c r="F993" s="246" t="s">
        <v>14</v>
      </c>
      <c r="G993" s="246" t="s">
        <v>1211</v>
      </c>
      <c r="H993" s="245" t="s">
        <v>1212</v>
      </c>
      <c r="I993" s="381">
        <v>8500</v>
      </c>
      <c r="J993" s="401">
        <v>2975000</v>
      </c>
      <c r="K993" s="34" t="s">
        <v>344</v>
      </c>
      <c r="L993" s="377" t="s">
        <v>2057</v>
      </c>
    </row>
    <row r="994" spans="1:12" ht="33" customHeight="1" x14ac:dyDescent="0.25">
      <c r="A994" s="375">
        <v>42227</v>
      </c>
      <c r="B994" s="344" t="s">
        <v>1997</v>
      </c>
      <c r="C994" s="367" t="s">
        <v>1999</v>
      </c>
      <c r="D994" s="346">
        <v>992</v>
      </c>
      <c r="E994" s="246" t="s">
        <v>1222</v>
      </c>
      <c r="F994" s="246" t="s">
        <v>14</v>
      </c>
      <c r="G994" s="246" t="s">
        <v>1213</v>
      </c>
      <c r="H994" s="245" t="s">
        <v>1214</v>
      </c>
      <c r="I994" s="430"/>
      <c r="J994" s="401">
        <v>500000000</v>
      </c>
      <c r="K994" s="34" t="s">
        <v>344</v>
      </c>
      <c r="L994" s="377" t="s">
        <v>2060</v>
      </c>
    </row>
    <row r="995" spans="1:12" ht="33" customHeight="1" x14ac:dyDescent="0.25">
      <c r="A995" s="375">
        <v>42227</v>
      </c>
      <c r="B995" s="344" t="s">
        <v>1997</v>
      </c>
      <c r="C995" s="367" t="s">
        <v>1999</v>
      </c>
      <c r="D995" s="346">
        <v>993</v>
      </c>
      <c r="E995" s="246" t="s">
        <v>1222</v>
      </c>
      <c r="F995" s="246" t="s">
        <v>14</v>
      </c>
      <c r="G995" s="246" t="s">
        <v>1215</v>
      </c>
      <c r="H995" s="245"/>
      <c r="I995" s="381">
        <v>1</v>
      </c>
      <c r="J995" s="401">
        <v>36000000</v>
      </c>
      <c r="K995" s="34" t="s">
        <v>344</v>
      </c>
      <c r="L995" s="377" t="s">
        <v>2060</v>
      </c>
    </row>
    <row r="996" spans="1:12" ht="33" customHeight="1" x14ac:dyDescent="0.25">
      <c r="A996" s="375">
        <v>42227</v>
      </c>
      <c r="B996" s="344" t="s">
        <v>1997</v>
      </c>
      <c r="C996" s="367" t="s">
        <v>1999</v>
      </c>
      <c r="D996" s="346">
        <v>994</v>
      </c>
      <c r="E996" s="246" t="s">
        <v>1222</v>
      </c>
      <c r="F996" s="246" t="s">
        <v>14</v>
      </c>
      <c r="G996" s="246" t="s">
        <v>1217</v>
      </c>
      <c r="H996" s="245"/>
      <c r="I996" s="381">
        <v>54</v>
      </c>
      <c r="J996" s="401">
        <v>29880000</v>
      </c>
      <c r="K996" s="34" t="s">
        <v>344</v>
      </c>
      <c r="L996" s="377" t="s">
        <v>2060</v>
      </c>
    </row>
    <row r="997" spans="1:12" ht="33" customHeight="1" x14ac:dyDescent="0.25">
      <c r="A997" s="375">
        <v>42227</v>
      </c>
      <c r="B997" s="344" t="s">
        <v>1997</v>
      </c>
      <c r="C997" s="367" t="s">
        <v>339</v>
      </c>
      <c r="D997" s="346">
        <v>995</v>
      </c>
      <c r="E997" s="246" t="s">
        <v>1222</v>
      </c>
      <c r="F997" s="246" t="s">
        <v>14</v>
      </c>
      <c r="G997" s="246" t="s">
        <v>1219</v>
      </c>
      <c r="H997" s="245" t="s">
        <v>1220</v>
      </c>
      <c r="I997" s="381">
        <v>54</v>
      </c>
      <c r="J997" s="401">
        <v>71817483.450000003</v>
      </c>
      <c r="K997" s="34" t="s">
        <v>339</v>
      </c>
      <c r="L997" s="377" t="s">
        <v>2060</v>
      </c>
    </row>
    <row r="998" spans="1:12" ht="33" customHeight="1" x14ac:dyDescent="0.25">
      <c r="A998" s="375">
        <v>42227</v>
      </c>
      <c r="B998" s="344" t="s">
        <v>1997</v>
      </c>
      <c r="C998" s="367" t="s">
        <v>339</v>
      </c>
      <c r="D998" s="346">
        <v>996</v>
      </c>
      <c r="E998" s="246" t="s">
        <v>1222</v>
      </c>
      <c r="F998" s="246" t="s">
        <v>14</v>
      </c>
      <c r="G998" s="246" t="s">
        <v>1221</v>
      </c>
      <c r="H998" s="245" t="s">
        <v>1220</v>
      </c>
      <c r="I998" s="381">
        <v>454</v>
      </c>
      <c r="J998" s="401">
        <v>500500000</v>
      </c>
      <c r="K998" s="34" t="s">
        <v>339</v>
      </c>
      <c r="L998" s="377" t="s">
        <v>2060</v>
      </c>
    </row>
    <row r="999" spans="1:12" ht="30" x14ac:dyDescent="0.25">
      <c r="A999" s="375">
        <v>42227</v>
      </c>
      <c r="B999" s="367" t="s">
        <v>1995</v>
      </c>
      <c r="C999" s="367" t="s">
        <v>339</v>
      </c>
      <c r="D999" s="346">
        <v>997</v>
      </c>
      <c r="E999" s="246" t="s">
        <v>468</v>
      </c>
      <c r="F999" s="246" t="s">
        <v>14</v>
      </c>
      <c r="G999" s="246" t="s">
        <v>469</v>
      </c>
      <c r="H999" s="245" t="s">
        <v>470</v>
      </c>
      <c r="I999" s="381">
        <v>600</v>
      </c>
      <c r="J999" s="401">
        <v>3240000</v>
      </c>
      <c r="K999" s="34" t="s">
        <v>339</v>
      </c>
      <c r="L999" s="377" t="s">
        <v>2057</v>
      </c>
    </row>
    <row r="1000" spans="1:12" ht="30" x14ac:dyDescent="0.25">
      <c r="A1000" s="375">
        <v>42227</v>
      </c>
      <c r="B1000" s="367" t="s">
        <v>1995</v>
      </c>
      <c r="C1000" s="367" t="s">
        <v>339</v>
      </c>
      <c r="D1000" s="346">
        <v>998</v>
      </c>
      <c r="E1000" s="246" t="s">
        <v>468</v>
      </c>
      <c r="F1000" s="246" t="s">
        <v>14</v>
      </c>
      <c r="G1000" s="246" t="s">
        <v>472</v>
      </c>
      <c r="H1000" s="245" t="s">
        <v>473</v>
      </c>
      <c r="I1000" s="381">
        <v>1500</v>
      </c>
      <c r="J1000" s="401">
        <v>3000000</v>
      </c>
      <c r="K1000" s="34" t="s">
        <v>339</v>
      </c>
      <c r="L1000" s="377" t="s">
        <v>2057</v>
      </c>
    </row>
    <row r="1001" spans="1:12" ht="94.5" customHeight="1" x14ac:dyDescent="0.25">
      <c r="A1001" s="375">
        <v>42227</v>
      </c>
      <c r="B1001" s="367" t="s">
        <v>1994</v>
      </c>
      <c r="C1001" s="367" t="s">
        <v>339</v>
      </c>
      <c r="D1001" s="346">
        <v>999</v>
      </c>
      <c r="E1001" s="246" t="s">
        <v>12</v>
      </c>
      <c r="F1001" s="246" t="s">
        <v>14</v>
      </c>
      <c r="G1001" s="246" t="s">
        <v>15</v>
      </c>
      <c r="H1001" s="245" t="s">
        <v>16</v>
      </c>
      <c r="I1001" s="381">
        <v>74</v>
      </c>
      <c r="J1001" s="401">
        <v>114547082.7</v>
      </c>
      <c r="K1001" s="34" t="s">
        <v>339</v>
      </c>
      <c r="L1001" s="377" t="s">
        <v>1796</v>
      </c>
    </row>
    <row r="1002" spans="1:12" ht="80.25" customHeight="1" x14ac:dyDescent="0.25">
      <c r="A1002" s="375">
        <v>42227</v>
      </c>
      <c r="B1002" s="367" t="s">
        <v>1994</v>
      </c>
      <c r="C1002" s="367" t="s">
        <v>339</v>
      </c>
      <c r="D1002" s="346">
        <v>1000</v>
      </c>
      <c r="E1002" s="246" t="s">
        <v>12</v>
      </c>
      <c r="F1002" s="246" t="s">
        <v>14</v>
      </c>
      <c r="G1002" s="246" t="s">
        <v>1003</v>
      </c>
      <c r="H1002" s="245" t="s">
        <v>21</v>
      </c>
      <c r="I1002" s="381">
        <v>74</v>
      </c>
      <c r="J1002" s="401">
        <v>114375085.65000001</v>
      </c>
      <c r="K1002" s="34" t="s">
        <v>339</v>
      </c>
      <c r="L1002" s="377" t="s">
        <v>1796</v>
      </c>
    </row>
    <row r="1003" spans="1:12" ht="90" x14ac:dyDescent="0.25">
      <c r="A1003" s="375">
        <v>42227</v>
      </c>
      <c r="B1003" s="344" t="s">
        <v>1996</v>
      </c>
      <c r="C1003" s="367" t="s">
        <v>339</v>
      </c>
      <c r="D1003" s="346">
        <v>1001</v>
      </c>
      <c r="E1003" s="246" t="s">
        <v>12</v>
      </c>
      <c r="F1003" s="246" t="s">
        <v>14</v>
      </c>
      <c r="G1003" s="246" t="s">
        <v>22</v>
      </c>
      <c r="H1003" s="245" t="s">
        <v>23</v>
      </c>
      <c r="I1003" s="381">
        <v>20</v>
      </c>
      <c r="J1003" s="401">
        <v>21667524</v>
      </c>
      <c r="K1003" s="34" t="s">
        <v>339</v>
      </c>
      <c r="L1003" s="377" t="s">
        <v>2259</v>
      </c>
    </row>
    <row r="1004" spans="1:12" ht="75" x14ac:dyDescent="0.25">
      <c r="A1004" s="375">
        <v>42227</v>
      </c>
      <c r="B1004" s="344" t="s">
        <v>1996</v>
      </c>
      <c r="C1004" s="367" t="s">
        <v>339</v>
      </c>
      <c r="D1004" s="346">
        <v>1002</v>
      </c>
      <c r="E1004" s="246" t="s">
        <v>12</v>
      </c>
      <c r="F1004" s="246" t="s">
        <v>14</v>
      </c>
      <c r="G1004" s="246" t="s">
        <v>24</v>
      </c>
      <c r="H1004" s="245" t="s">
        <v>25</v>
      </c>
      <c r="I1004" s="381">
        <v>25</v>
      </c>
      <c r="J1004" s="401">
        <v>1441880</v>
      </c>
      <c r="K1004" s="34" t="s">
        <v>339</v>
      </c>
      <c r="L1004" s="377" t="s">
        <v>2259</v>
      </c>
    </row>
    <row r="1005" spans="1:12" ht="90" x14ac:dyDescent="0.25">
      <c r="A1005" s="375">
        <v>42227</v>
      </c>
      <c r="B1005" s="344" t="s">
        <v>1996</v>
      </c>
      <c r="C1005" s="367" t="s">
        <v>339</v>
      </c>
      <c r="D1005" s="346">
        <v>1003</v>
      </c>
      <c r="E1005" s="246" t="s">
        <v>12</v>
      </c>
      <c r="F1005" s="246" t="s">
        <v>14</v>
      </c>
      <c r="G1005" s="246" t="s">
        <v>26</v>
      </c>
      <c r="H1005" s="245" t="s">
        <v>27</v>
      </c>
      <c r="I1005" s="381">
        <v>120</v>
      </c>
      <c r="J1005" s="401">
        <v>7038996</v>
      </c>
      <c r="K1005" s="34" t="s">
        <v>339</v>
      </c>
      <c r="L1005" s="377" t="s">
        <v>2259</v>
      </c>
    </row>
    <row r="1006" spans="1:12" ht="90" x14ac:dyDescent="0.25">
      <c r="A1006" s="375">
        <v>42227</v>
      </c>
      <c r="B1006" s="344" t="s">
        <v>1996</v>
      </c>
      <c r="C1006" s="367" t="s">
        <v>339</v>
      </c>
      <c r="D1006" s="346">
        <v>1004</v>
      </c>
      <c r="E1006" s="246" t="s">
        <v>12</v>
      </c>
      <c r="F1006" s="246" t="s">
        <v>14</v>
      </c>
      <c r="G1006" s="246" t="s">
        <v>26</v>
      </c>
      <c r="H1006" s="245" t="s">
        <v>28</v>
      </c>
      <c r="I1006" s="381">
        <v>25</v>
      </c>
      <c r="J1006" s="401">
        <v>2998455</v>
      </c>
      <c r="K1006" s="34" t="s">
        <v>339</v>
      </c>
      <c r="L1006" s="377" t="s">
        <v>2259</v>
      </c>
    </row>
    <row r="1007" spans="1:12" ht="135" x14ac:dyDescent="0.25">
      <c r="A1007" s="375">
        <v>42227</v>
      </c>
      <c r="B1007" s="344" t="s">
        <v>1996</v>
      </c>
      <c r="C1007" s="367" t="s">
        <v>339</v>
      </c>
      <c r="D1007" s="346">
        <v>1005</v>
      </c>
      <c r="E1007" s="246" t="s">
        <v>12</v>
      </c>
      <c r="F1007" s="246" t="s">
        <v>14</v>
      </c>
      <c r="G1007" s="246" t="s">
        <v>29</v>
      </c>
      <c r="H1007" s="245" t="s">
        <v>30</v>
      </c>
      <c r="I1007" s="381">
        <v>4</v>
      </c>
      <c r="J1007" s="401">
        <v>360000</v>
      </c>
      <c r="K1007" s="34" t="s">
        <v>339</v>
      </c>
      <c r="L1007" s="377" t="s">
        <v>2259</v>
      </c>
    </row>
    <row r="1008" spans="1:12" ht="135" x14ac:dyDescent="0.25">
      <c r="A1008" s="375">
        <v>42227</v>
      </c>
      <c r="B1008" s="344" t="s">
        <v>1996</v>
      </c>
      <c r="C1008" s="367" t="s">
        <v>339</v>
      </c>
      <c r="D1008" s="346">
        <v>1006</v>
      </c>
      <c r="E1008" s="246" t="s">
        <v>12</v>
      </c>
      <c r="F1008" s="246" t="s">
        <v>14</v>
      </c>
      <c r="G1008" s="246" t="s">
        <v>31</v>
      </c>
      <c r="H1008" s="245" t="s">
        <v>32</v>
      </c>
      <c r="I1008" s="381">
        <v>2</v>
      </c>
      <c r="J1008" s="401">
        <v>1250000</v>
      </c>
      <c r="K1008" s="34" t="s">
        <v>339</v>
      </c>
      <c r="L1008" s="377" t="s">
        <v>2259</v>
      </c>
    </row>
    <row r="1009" spans="1:12" ht="30" x14ac:dyDescent="0.25">
      <c r="A1009" s="375">
        <v>42227</v>
      </c>
      <c r="B1009" s="367" t="s">
        <v>1995</v>
      </c>
      <c r="C1009" s="367" t="s">
        <v>339</v>
      </c>
      <c r="D1009" s="346">
        <v>1007</v>
      </c>
      <c r="E1009" s="246" t="s">
        <v>481</v>
      </c>
      <c r="F1009" s="246" t="s">
        <v>14</v>
      </c>
      <c r="G1009" s="246" t="s">
        <v>482</v>
      </c>
      <c r="H1009" s="245" t="s">
        <v>483</v>
      </c>
      <c r="I1009" s="381">
        <v>36000</v>
      </c>
      <c r="J1009" s="401">
        <v>3600000</v>
      </c>
      <c r="K1009" s="34" t="s">
        <v>339</v>
      </c>
      <c r="L1009" s="377" t="s">
        <v>2057</v>
      </c>
    </row>
    <row r="1010" spans="1:12" ht="30" x14ac:dyDescent="0.25">
      <c r="A1010" s="375">
        <v>42227</v>
      </c>
      <c r="B1010" s="367" t="s">
        <v>1995</v>
      </c>
      <c r="C1010" s="367" t="s">
        <v>339</v>
      </c>
      <c r="D1010" s="346">
        <v>1008</v>
      </c>
      <c r="E1010" s="246" t="s">
        <v>481</v>
      </c>
      <c r="F1010" s="246" t="s">
        <v>14</v>
      </c>
      <c r="G1010" s="246" t="s">
        <v>484</v>
      </c>
      <c r="H1010" s="245" t="s">
        <v>483</v>
      </c>
      <c r="I1010" s="381">
        <v>36000</v>
      </c>
      <c r="J1010" s="401">
        <v>3600000</v>
      </c>
      <c r="K1010" s="34" t="s">
        <v>339</v>
      </c>
      <c r="L1010" s="377" t="s">
        <v>2057</v>
      </c>
    </row>
    <row r="1011" spans="1:12" ht="30" x14ac:dyDescent="0.25">
      <c r="A1011" s="375">
        <v>42227</v>
      </c>
      <c r="B1011" s="367" t="s">
        <v>1995</v>
      </c>
      <c r="C1011" s="367" t="s">
        <v>339</v>
      </c>
      <c r="D1011" s="346">
        <v>1009</v>
      </c>
      <c r="E1011" s="246" t="s">
        <v>481</v>
      </c>
      <c r="F1011" s="246" t="s">
        <v>14</v>
      </c>
      <c r="G1011" s="246" t="s">
        <v>486</v>
      </c>
      <c r="H1011" s="245" t="s">
        <v>487</v>
      </c>
      <c r="I1011" s="381">
        <v>1128</v>
      </c>
      <c r="J1011" s="401">
        <v>3327600</v>
      </c>
      <c r="K1011" s="34" t="s">
        <v>339</v>
      </c>
      <c r="L1011" s="377" t="s">
        <v>2057</v>
      </c>
    </row>
    <row r="1012" spans="1:12" ht="30" x14ac:dyDescent="0.25">
      <c r="A1012" s="375">
        <v>42227</v>
      </c>
      <c r="B1012" s="367" t="s">
        <v>1995</v>
      </c>
      <c r="C1012" s="367" t="s">
        <v>339</v>
      </c>
      <c r="D1012" s="346">
        <v>1010</v>
      </c>
      <c r="E1012" s="246" t="s">
        <v>481</v>
      </c>
      <c r="F1012" s="246" t="s">
        <v>14</v>
      </c>
      <c r="G1012" s="246" t="s">
        <v>489</v>
      </c>
      <c r="H1012" s="245" t="s">
        <v>483</v>
      </c>
      <c r="I1012" s="381">
        <v>1128</v>
      </c>
      <c r="J1012" s="401">
        <v>4500000</v>
      </c>
      <c r="K1012" s="34" t="s">
        <v>339</v>
      </c>
      <c r="L1012" s="377" t="s">
        <v>2057</v>
      </c>
    </row>
    <row r="1013" spans="1:12" ht="30" x14ac:dyDescent="0.25">
      <c r="A1013" s="375">
        <v>42227</v>
      </c>
      <c r="B1013" s="367" t="s">
        <v>1995</v>
      </c>
      <c r="C1013" s="367" t="s">
        <v>339</v>
      </c>
      <c r="D1013" s="346">
        <v>1011</v>
      </c>
      <c r="E1013" s="246" t="s">
        <v>481</v>
      </c>
      <c r="F1013" s="246" t="s">
        <v>14</v>
      </c>
      <c r="G1013" s="246" t="s">
        <v>491</v>
      </c>
      <c r="H1013" s="245" t="s">
        <v>492</v>
      </c>
      <c r="I1013" s="381">
        <v>1128</v>
      </c>
      <c r="J1013" s="401">
        <v>8460000</v>
      </c>
      <c r="K1013" s="34" t="s">
        <v>339</v>
      </c>
      <c r="L1013" s="377" t="s">
        <v>2057</v>
      </c>
    </row>
    <row r="1014" spans="1:12" ht="30" x14ac:dyDescent="0.25">
      <c r="A1014" s="375">
        <v>42227</v>
      </c>
      <c r="B1014" s="367" t="s">
        <v>1995</v>
      </c>
      <c r="C1014" s="367" t="s">
        <v>339</v>
      </c>
      <c r="D1014" s="346">
        <v>1012</v>
      </c>
      <c r="E1014" s="246" t="s">
        <v>481</v>
      </c>
      <c r="F1014" s="246" t="s">
        <v>14</v>
      </c>
      <c r="G1014" s="246" t="s">
        <v>493</v>
      </c>
      <c r="H1014" s="245" t="s">
        <v>483</v>
      </c>
      <c r="I1014" s="381">
        <v>1128</v>
      </c>
      <c r="J1014" s="401">
        <v>3384000</v>
      </c>
      <c r="K1014" s="34" t="s">
        <v>339</v>
      </c>
      <c r="L1014" s="377" t="s">
        <v>2057</v>
      </c>
    </row>
    <row r="1015" spans="1:12" ht="30" x14ac:dyDescent="0.25">
      <c r="A1015" s="375">
        <v>42227</v>
      </c>
      <c r="B1015" s="367" t="s">
        <v>1995</v>
      </c>
      <c r="C1015" s="367" t="s">
        <v>339</v>
      </c>
      <c r="D1015" s="346">
        <v>1013</v>
      </c>
      <c r="E1015" s="246" t="s">
        <v>481</v>
      </c>
      <c r="F1015" s="246" t="s">
        <v>14</v>
      </c>
      <c r="G1015" s="246" t="s">
        <v>495</v>
      </c>
      <c r="H1015" s="245" t="s">
        <v>483</v>
      </c>
      <c r="I1015" s="381">
        <v>1128</v>
      </c>
      <c r="J1015" s="401">
        <v>2820000</v>
      </c>
      <c r="K1015" s="34" t="s">
        <v>339</v>
      </c>
      <c r="L1015" s="377" t="s">
        <v>2057</v>
      </c>
    </row>
    <row r="1016" spans="1:12" ht="30" x14ac:dyDescent="0.25">
      <c r="A1016" s="375">
        <v>42227</v>
      </c>
      <c r="B1016" s="367" t="s">
        <v>1995</v>
      </c>
      <c r="C1016" s="367" t="s">
        <v>339</v>
      </c>
      <c r="D1016" s="346">
        <v>1014</v>
      </c>
      <c r="E1016" s="246" t="s">
        <v>481</v>
      </c>
      <c r="F1016" s="246" t="s">
        <v>14</v>
      </c>
      <c r="G1016" s="246" t="s">
        <v>496</v>
      </c>
      <c r="H1016" s="245" t="s">
        <v>143</v>
      </c>
      <c r="I1016" s="381">
        <v>1692</v>
      </c>
      <c r="J1016" s="401">
        <v>9306000</v>
      </c>
      <c r="K1016" s="34" t="s">
        <v>339</v>
      </c>
      <c r="L1016" s="377" t="s">
        <v>2057</v>
      </c>
    </row>
    <row r="1017" spans="1:12" ht="30" x14ac:dyDescent="0.25">
      <c r="A1017" s="375">
        <v>42227</v>
      </c>
      <c r="B1017" s="367" t="s">
        <v>1995</v>
      </c>
      <c r="C1017" s="367" t="s">
        <v>339</v>
      </c>
      <c r="D1017" s="346">
        <v>1015</v>
      </c>
      <c r="E1017" s="246" t="s">
        <v>481</v>
      </c>
      <c r="F1017" s="246" t="s">
        <v>14</v>
      </c>
      <c r="G1017" s="246" t="s">
        <v>498</v>
      </c>
      <c r="H1017" s="245" t="s">
        <v>499</v>
      </c>
      <c r="I1017" s="381">
        <v>846</v>
      </c>
      <c r="J1017" s="401">
        <v>4746060</v>
      </c>
      <c r="K1017" s="34" t="s">
        <v>339</v>
      </c>
      <c r="L1017" s="377" t="s">
        <v>2057</v>
      </c>
    </row>
    <row r="1018" spans="1:12" ht="30" x14ac:dyDescent="0.25">
      <c r="A1018" s="375">
        <v>42227</v>
      </c>
      <c r="B1018" s="367" t="s">
        <v>1995</v>
      </c>
      <c r="C1018" s="367" t="s">
        <v>339</v>
      </c>
      <c r="D1018" s="346">
        <v>1016</v>
      </c>
      <c r="E1018" s="246" t="s">
        <v>481</v>
      </c>
      <c r="F1018" s="246" t="s">
        <v>14</v>
      </c>
      <c r="G1018" s="246" t="s">
        <v>501</v>
      </c>
      <c r="H1018" s="245" t="s">
        <v>502</v>
      </c>
      <c r="I1018" s="381">
        <v>423</v>
      </c>
      <c r="J1018" s="401">
        <v>846000</v>
      </c>
      <c r="K1018" s="34" t="s">
        <v>339</v>
      </c>
      <c r="L1018" s="377" t="s">
        <v>2057</v>
      </c>
    </row>
    <row r="1019" spans="1:12" ht="30" x14ac:dyDescent="0.25">
      <c r="A1019" s="375">
        <v>42227</v>
      </c>
      <c r="B1019" s="367" t="s">
        <v>1995</v>
      </c>
      <c r="C1019" s="367" t="s">
        <v>339</v>
      </c>
      <c r="D1019" s="346">
        <v>1017</v>
      </c>
      <c r="E1019" s="246" t="s">
        <v>481</v>
      </c>
      <c r="F1019" s="246" t="s">
        <v>14</v>
      </c>
      <c r="G1019" s="246" t="s">
        <v>503</v>
      </c>
      <c r="H1019" s="245" t="s">
        <v>504</v>
      </c>
      <c r="I1019" s="381">
        <v>423</v>
      </c>
      <c r="J1019" s="401">
        <v>486450</v>
      </c>
      <c r="K1019" s="34" t="s">
        <v>339</v>
      </c>
      <c r="L1019" s="377" t="s">
        <v>2057</v>
      </c>
    </row>
    <row r="1020" spans="1:12" ht="45" customHeight="1" x14ac:dyDescent="0.25">
      <c r="A1020" s="375">
        <v>42227</v>
      </c>
      <c r="B1020" s="344" t="s">
        <v>1997</v>
      </c>
      <c r="C1020" s="367" t="s">
        <v>339</v>
      </c>
      <c r="D1020" s="346">
        <v>1018</v>
      </c>
      <c r="E1020" s="246" t="s">
        <v>475</v>
      </c>
      <c r="F1020" s="246" t="s">
        <v>14</v>
      </c>
      <c r="G1020" s="246" t="s">
        <v>477</v>
      </c>
      <c r="H1020" s="245" t="s">
        <v>478</v>
      </c>
      <c r="I1020" s="381">
        <v>15160</v>
      </c>
      <c r="J1020" s="401" t="s">
        <v>76</v>
      </c>
      <c r="K1020" s="34" t="s">
        <v>339</v>
      </c>
      <c r="L1020" s="377" t="s">
        <v>2060</v>
      </c>
    </row>
    <row r="1021" spans="1:12" ht="45.75" thickBot="1" x14ac:dyDescent="0.3">
      <c r="A1021" s="431">
        <v>42227</v>
      </c>
      <c r="B1021" s="432" t="s">
        <v>1997</v>
      </c>
      <c r="C1021" s="433" t="s">
        <v>339</v>
      </c>
      <c r="D1021" s="434">
        <v>1019</v>
      </c>
      <c r="E1021" s="435" t="s">
        <v>475</v>
      </c>
      <c r="F1021" s="435" t="s">
        <v>14</v>
      </c>
      <c r="G1021" s="435" t="s">
        <v>479</v>
      </c>
      <c r="H1021" s="436" t="s">
        <v>480</v>
      </c>
      <c r="I1021" s="437" t="s">
        <v>123</v>
      </c>
      <c r="J1021" s="438" t="s">
        <v>76</v>
      </c>
      <c r="K1021" s="439" t="s">
        <v>339</v>
      </c>
      <c r="L1021" s="377" t="s">
        <v>2060</v>
      </c>
    </row>
  </sheetData>
  <autoFilter ref="A2:L1021" xr:uid="{00000000-0009-0000-0000-000003000000}"/>
  <mergeCells count="1">
    <mergeCell ref="A1:L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8"/>
  <sheetViews>
    <sheetView topLeftCell="A13" zoomScale="85" zoomScaleNormal="85" workbookViewId="0">
      <selection activeCell="H22" sqref="H22"/>
    </sheetView>
  </sheetViews>
  <sheetFormatPr baseColWidth="10" defaultRowHeight="15" x14ac:dyDescent="0.25"/>
  <cols>
    <col min="1" max="1" width="3.7109375" style="360" customWidth="1"/>
    <col min="2" max="2" width="6.7109375" style="360" customWidth="1"/>
    <col min="3" max="3" width="3.7109375" style="360" customWidth="1"/>
    <col min="4" max="4" width="4.42578125" style="360" customWidth="1"/>
    <col min="5" max="5" width="4" style="360" customWidth="1"/>
    <col min="6" max="6" width="17.42578125" style="360" customWidth="1"/>
    <col min="7" max="7" width="17.7109375" style="360" customWidth="1"/>
    <col min="8" max="8" width="30" style="360" customWidth="1"/>
    <col min="9" max="9" width="11.42578125" style="360"/>
    <col min="10" max="10" width="21.28515625" style="360" customWidth="1"/>
    <col min="11" max="11" width="11.42578125" style="360"/>
    <col min="12" max="12" width="15.7109375" style="360" customWidth="1"/>
    <col min="13" max="16384" width="11.42578125" style="360"/>
  </cols>
  <sheetData>
    <row r="1" spans="1:13" ht="36" customHeight="1" x14ac:dyDescent="0.25">
      <c r="A1" s="554" t="s">
        <v>2004</v>
      </c>
      <c r="B1" s="555"/>
      <c r="C1" s="555"/>
      <c r="D1" s="555"/>
      <c r="E1" s="555"/>
      <c r="F1" s="555"/>
      <c r="G1" s="555"/>
      <c r="H1" s="555"/>
      <c r="I1" s="555"/>
      <c r="J1" s="555"/>
      <c r="K1" s="555"/>
      <c r="L1" s="556"/>
    </row>
    <row r="2" spans="1:13" ht="45" x14ac:dyDescent="0.25">
      <c r="A2" s="557" t="s">
        <v>2005</v>
      </c>
      <c r="B2" s="552"/>
      <c r="C2" s="552"/>
      <c r="D2" s="552"/>
      <c r="E2" s="553"/>
      <c r="F2" s="361" t="s">
        <v>2006</v>
      </c>
      <c r="G2" s="361" t="s">
        <v>2007</v>
      </c>
      <c r="H2" s="361" t="s">
        <v>2008</v>
      </c>
      <c r="I2" s="362" t="s">
        <v>8</v>
      </c>
      <c r="J2" s="363" t="s">
        <v>2009</v>
      </c>
      <c r="K2" s="361" t="s">
        <v>2010</v>
      </c>
      <c r="L2" s="491" t="s">
        <v>2011</v>
      </c>
    </row>
    <row r="3" spans="1:13" ht="15.75" thickBot="1" x14ac:dyDescent="0.3">
      <c r="A3" s="558" t="s">
        <v>2012</v>
      </c>
      <c r="B3" s="559"/>
      <c r="C3" s="559"/>
      <c r="D3" s="559"/>
      <c r="E3" s="559"/>
      <c r="F3" s="559"/>
      <c r="G3" s="559"/>
      <c r="H3" s="559"/>
      <c r="I3" s="559"/>
      <c r="J3" s="559"/>
      <c r="K3" s="559"/>
      <c r="L3" s="560"/>
    </row>
    <row r="4" spans="1:13" ht="51" customHeight="1" x14ac:dyDescent="0.25">
      <c r="A4" s="492" t="s">
        <v>2013</v>
      </c>
      <c r="B4" s="486">
        <v>42227</v>
      </c>
      <c r="C4" s="486" t="s">
        <v>1994</v>
      </c>
      <c r="D4" s="486" t="s">
        <v>339</v>
      </c>
      <c r="E4" s="486">
        <v>1</v>
      </c>
      <c r="F4" s="493" t="s">
        <v>2014</v>
      </c>
      <c r="G4" s="494" t="s">
        <v>2015</v>
      </c>
      <c r="H4" s="494" t="s">
        <v>2016</v>
      </c>
      <c r="I4" s="495">
        <v>2065215</v>
      </c>
      <c r="J4" s="496">
        <f>21300707*610</f>
        <v>12993431270</v>
      </c>
      <c r="K4" s="486" t="s">
        <v>339</v>
      </c>
      <c r="L4" s="497" t="s">
        <v>1796</v>
      </c>
      <c r="M4" s="360" t="s">
        <v>943</v>
      </c>
    </row>
    <row r="5" spans="1:13" ht="51" customHeight="1" x14ac:dyDescent="0.25">
      <c r="A5" s="464" t="s">
        <v>2013</v>
      </c>
      <c r="B5" s="344">
        <v>42227</v>
      </c>
      <c r="C5" s="344" t="s">
        <v>1994</v>
      </c>
      <c r="D5" s="344" t="s">
        <v>339</v>
      </c>
      <c r="E5" s="344">
        <v>2</v>
      </c>
      <c r="F5" s="346" t="s">
        <v>2014</v>
      </c>
      <c r="G5" s="245" t="s">
        <v>2015</v>
      </c>
      <c r="H5" s="245" t="s">
        <v>2017</v>
      </c>
      <c r="I5" s="364">
        <v>4130430</v>
      </c>
      <c r="J5" s="365">
        <f>48523557*610</f>
        <v>29599369770</v>
      </c>
      <c r="K5" s="344" t="s">
        <v>339</v>
      </c>
      <c r="L5" s="476" t="s">
        <v>1796</v>
      </c>
      <c r="M5" s="360" t="s">
        <v>943</v>
      </c>
    </row>
    <row r="6" spans="1:13" ht="51" customHeight="1" x14ac:dyDescent="0.25">
      <c r="A6" s="464" t="s">
        <v>2013</v>
      </c>
      <c r="B6" s="344">
        <v>42227</v>
      </c>
      <c r="C6" s="344" t="s">
        <v>1994</v>
      </c>
      <c r="D6" s="344" t="s">
        <v>339</v>
      </c>
      <c r="E6" s="344">
        <v>3</v>
      </c>
      <c r="F6" s="346" t="s">
        <v>2014</v>
      </c>
      <c r="G6" s="245" t="s">
        <v>2018</v>
      </c>
      <c r="H6" s="245" t="s">
        <v>2019</v>
      </c>
      <c r="I6" s="364">
        <v>14</v>
      </c>
      <c r="J6" s="365">
        <v>145180000</v>
      </c>
      <c r="K6" s="344" t="s">
        <v>339</v>
      </c>
      <c r="L6" s="476" t="s">
        <v>1796</v>
      </c>
      <c r="M6" s="360" t="s">
        <v>943</v>
      </c>
    </row>
    <row r="7" spans="1:13" ht="51" customHeight="1" x14ac:dyDescent="0.25">
      <c r="A7" s="464" t="s">
        <v>2013</v>
      </c>
      <c r="B7" s="344">
        <v>42227</v>
      </c>
      <c r="C7" s="344" t="s">
        <v>1994</v>
      </c>
      <c r="D7" s="344" t="s">
        <v>339</v>
      </c>
      <c r="E7" s="344">
        <v>4</v>
      </c>
      <c r="F7" s="346" t="s">
        <v>2014</v>
      </c>
      <c r="G7" s="245" t="s">
        <v>2020</v>
      </c>
      <c r="H7" s="245" t="s">
        <v>2021</v>
      </c>
      <c r="I7" s="364">
        <v>3000000</v>
      </c>
      <c r="J7" s="365">
        <v>13450500</v>
      </c>
      <c r="K7" s="344" t="s">
        <v>339</v>
      </c>
      <c r="L7" s="476" t="s">
        <v>1796</v>
      </c>
      <c r="M7" s="360" t="s">
        <v>943</v>
      </c>
    </row>
    <row r="8" spans="1:13" ht="51" customHeight="1" x14ac:dyDescent="0.25">
      <c r="A8" s="464" t="s">
        <v>2013</v>
      </c>
      <c r="B8" s="344">
        <v>42227</v>
      </c>
      <c r="C8" s="344" t="s">
        <v>1994</v>
      </c>
      <c r="D8" s="344" t="s">
        <v>339</v>
      </c>
      <c r="E8" s="344">
        <v>5</v>
      </c>
      <c r="F8" s="346" t="s">
        <v>2014</v>
      </c>
      <c r="G8" s="245" t="s">
        <v>2022</v>
      </c>
      <c r="H8" s="245" t="s">
        <v>2023</v>
      </c>
      <c r="I8" s="364">
        <v>50000</v>
      </c>
      <c r="J8" s="365">
        <v>55815000</v>
      </c>
      <c r="K8" s="344" t="s">
        <v>339</v>
      </c>
      <c r="L8" s="476" t="s">
        <v>1796</v>
      </c>
      <c r="M8" s="360" t="s">
        <v>943</v>
      </c>
    </row>
    <row r="9" spans="1:13" ht="51" customHeight="1" x14ac:dyDescent="0.25">
      <c r="A9" s="464" t="s">
        <v>2013</v>
      </c>
      <c r="B9" s="344">
        <v>42227</v>
      </c>
      <c r="C9" s="344" t="s">
        <v>1994</v>
      </c>
      <c r="D9" s="344" t="s">
        <v>339</v>
      </c>
      <c r="E9" s="344">
        <v>6</v>
      </c>
      <c r="F9" s="346" t="s">
        <v>2014</v>
      </c>
      <c r="G9" s="245" t="s">
        <v>2024</v>
      </c>
      <c r="H9" s="245" t="s">
        <v>2025</v>
      </c>
      <c r="I9" s="364">
        <v>6000000</v>
      </c>
      <c r="J9" s="365">
        <v>39637800</v>
      </c>
      <c r="K9" s="344" t="s">
        <v>339</v>
      </c>
      <c r="L9" s="476" t="s">
        <v>1796</v>
      </c>
      <c r="M9" s="360" t="s">
        <v>943</v>
      </c>
    </row>
    <row r="10" spans="1:13" ht="51" customHeight="1" x14ac:dyDescent="0.25">
      <c r="A10" s="464" t="s">
        <v>2013</v>
      </c>
      <c r="B10" s="344">
        <v>42227</v>
      </c>
      <c r="C10" s="344" t="s">
        <v>1994</v>
      </c>
      <c r="D10" s="344" t="s">
        <v>339</v>
      </c>
      <c r="E10" s="344">
        <v>7</v>
      </c>
      <c r="F10" s="346" t="s">
        <v>2014</v>
      </c>
      <c r="G10" s="245" t="s">
        <v>2026</v>
      </c>
      <c r="H10" s="245" t="s">
        <v>2025</v>
      </c>
      <c r="I10" s="364">
        <v>6000000</v>
      </c>
      <c r="J10" s="365">
        <v>49776000</v>
      </c>
      <c r="K10" s="344" t="s">
        <v>339</v>
      </c>
      <c r="L10" s="476" t="s">
        <v>1796</v>
      </c>
      <c r="M10" s="360" t="s">
        <v>943</v>
      </c>
    </row>
    <row r="11" spans="1:13" ht="51" customHeight="1" x14ac:dyDescent="0.25">
      <c r="A11" s="464" t="s">
        <v>2013</v>
      </c>
      <c r="B11" s="344">
        <v>42227</v>
      </c>
      <c r="C11" s="344" t="s">
        <v>1994</v>
      </c>
      <c r="D11" s="344" t="s">
        <v>339</v>
      </c>
      <c r="E11" s="344">
        <v>8</v>
      </c>
      <c r="F11" s="346" t="s">
        <v>2014</v>
      </c>
      <c r="G11" s="245" t="s">
        <v>2027</v>
      </c>
      <c r="H11" s="245" t="s">
        <v>2028</v>
      </c>
      <c r="I11" s="364">
        <v>6000000</v>
      </c>
      <c r="J11" s="365">
        <v>91243800</v>
      </c>
      <c r="K11" s="344" t="s">
        <v>339</v>
      </c>
      <c r="L11" s="476" t="s">
        <v>1796</v>
      </c>
      <c r="M11" s="360" t="s">
        <v>943</v>
      </c>
    </row>
    <row r="12" spans="1:13" ht="51" customHeight="1" x14ac:dyDescent="0.25">
      <c r="A12" s="464" t="s">
        <v>2013</v>
      </c>
      <c r="B12" s="344">
        <v>42227</v>
      </c>
      <c r="C12" s="344" t="s">
        <v>1994</v>
      </c>
      <c r="D12" s="344" t="s">
        <v>339</v>
      </c>
      <c r="E12" s="344">
        <v>9</v>
      </c>
      <c r="F12" s="346" t="s">
        <v>2014</v>
      </c>
      <c r="G12" s="245" t="s">
        <v>2029</v>
      </c>
      <c r="H12" s="245" t="s">
        <v>2030</v>
      </c>
      <c r="I12" s="366" t="s">
        <v>2031</v>
      </c>
      <c r="J12" s="365">
        <v>8744032.7999999989</v>
      </c>
      <c r="K12" s="344" t="s">
        <v>339</v>
      </c>
      <c r="L12" s="476" t="s">
        <v>1796</v>
      </c>
      <c r="M12" s="360" t="s">
        <v>943</v>
      </c>
    </row>
    <row r="13" spans="1:13" ht="51" customHeight="1" x14ac:dyDescent="0.25">
      <c r="A13" s="464" t="s">
        <v>2013</v>
      </c>
      <c r="B13" s="344">
        <v>42227</v>
      </c>
      <c r="C13" s="344" t="s">
        <v>1994</v>
      </c>
      <c r="D13" s="344" t="s">
        <v>339</v>
      </c>
      <c r="E13" s="344">
        <v>10</v>
      </c>
      <c r="F13" s="346" t="s">
        <v>2014</v>
      </c>
      <c r="G13" s="245" t="s">
        <v>2032</v>
      </c>
      <c r="H13" s="245" t="s">
        <v>2032</v>
      </c>
      <c r="I13" s="366" t="s">
        <v>2033</v>
      </c>
      <c r="J13" s="365">
        <v>7259000</v>
      </c>
      <c r="K13" s="344" t="s">
        <v>339</v>
      </c>
      <c r="L13" s="476" t="s">
        <v>1796</v>
      </c>
      <c r="M13" s="360" t="s">
        <v>943</v>
      </c>
    </row>
    <row r="14" spans="1:13" ht="51" customHeight="1" x14ac:dyDescent="0.25">
      <c r="A14" s="464" t="s">
        <v>2013</v>
      </c>
      <c r="B14" s="344">
        <v>42227</v>
      </c>
      <c r="C14" s="344" t="s">
        <v>1994</v>
      </c>
      <c r="D14" s="344" t="s">
        <v>339</v>
      </c>
      <c r="E14" s="344">
        <v>11</v>
      </c>
      <c r="F14" s="346" t="s">
        <v>2014</v>
      </c>
      <c r="G14" s="245" t="s">
        <v>2034</v>
      </c>
      <c r="H14" s="245" t="s">
        <v>2035</v>
      </c>
      <c r="I14" s="366" t="s">
        <v>2031</v>
      </c>
      <c r="J14" s="365">
        <v>3812805</v>
      </c>
      <c r="K14" s="344" t="s">
        <v>339</v>
      </c>
      <c r="L14" s="476" t="s">
        <v>1796</v>
      </c>
      <c r="M14" s="360" t="s">
        <v>943</v>
      </c>
    </row>
    <row r="15" spans="1:13" ht="51" customHeight="1" x14ac:dyDescent="0.25">
      <c r="A15" s="464" t="s">
        <v>2013</v>
      </c>
      <c r="B15" s="344">
        <v>42227</v>
      </c>
      <c r="C15" s="344" t="s">
        <v>1994</v>
      </c>
      <c r="D15" s="344" t="s">
        <v>339</v>
      </c>
      <c r="E15" s="344">
        <v>12</v>
      </c>
      <c r="F15" s="346" t="s">
        <v>2014</v>
      </c>
      <c r="G15" s="245" t="s">
        <v>2036</v>
      </c>
      <c r="H15" s="245" t="s">
        <v>2037</v>
      </c>
      <c r="I15" s="364">
        <v>50000</v>
      </c>
      <c r="J15" s="365">
        <v>11742500</v>
      </c>
      <c r="K15" s="344" t="s">
        <v>339</v>
      </c>
      <c r="L15" s="476" t="s">
        <v>1796</v>
      </c>
      <c r="M15" s="360" t="s">
        <v>943</v>
      </c>
    </row>
    <row r="16" spans="1:13" ht="51" customHeight="1" thickBot="1" x14ac:dyDescent="0.3">
      <c r="A16" s="464" t="s">
        <v>2013</v>
      </c>
      <c r="B16" s="344">
        <v>42227</v>
      </c>
      <c r="C16" s="344" t="s">
        <v>1994</v>
      </c>
      <c r="D16" s="344" t="s">
        <v>339</v>
      </c>
      <c r="E16" s="344">
        <v>13</v>
      </c>
      <c r="F16" s="346" t="s">
        <v>2014</v>
      </c>
      <c r="G16" s="245" t="s">
        <v>2038</v>
      </c>
      <c r="H16" s="245" t="s">
        <v>2038</v>
      </c>
      <c r="I16" s="364">
        <v>1</v>
      </c>
      <c r="J16" s="365">
        <v>152500000</v>
      </c>
      <c r="K16" s="344" t="s">
        <v>339</v>
      </c>
      <c r="L16" s="476" t="s">
        <v>1796</v>
      </c>
      <c r="M16" s="360" t="s">
        <v>943</v>
      </c>
    </row>
    <row r="17" spans="1:13" ht="51" customHeight="1" x14ac:dyDescent="0.25">
      <c r="A17" s="464" t="s">
        <v>2013</v>
      </c>
      <c r="B17" s="344">
        <v>42227</v>
      </c>
      <c r="C17" s="344" t="s">
        <v>1996</v>
      </c>
      <c r="D17" s="344" t="s">
        <v>339</v>
      </c>
      <c r="E17" s="344">
        <v>14</v>
      </c>
      <c r="F17" s="346" t="s">
        <v>2039</v>
      </c>
      <c r="G17" s="367" t="s">
        <v>2040</v>
      </c>
      <c r="H17" s="367" t="s">
        <v>2041</v>
      </c>
      <c r="I17" s="344">
        <v>1</v>
      </c>
      <c r="J17" s="365">
        <v>125000000</v>
      </c>
      <c r="K17" s="344" t="s">
        <v>339</v>
      </c>
      <c r="L17" s="460" t="s">
        <v>2051</v>
      </c>
      <c r="M17" s="360" t="s">
        <v>2260</v>
      </c>
    </row>
    <row r="18" spans="1:13" ht="15.75" thickBot="1" x14ac:dyDescent="0.3">
      <c r="A18" s="558" t="s">
        <v>2144</v>
      </c>
      <c r="B18" s="559"/>
      <c r="C18" s="559"/>
      <c r="D18" s="559"/>
      <c r="E18" s="559"/>
      <c r="F18" s="559"/>
      <c r="G18" s="559"/>
      <c r="H18" s="559"/>
      <c r="I18" s="561"/>
      <c r="J18" s="490">
        <f>SUM(J4:J17)</f>
        <v>43296962477.800003</v>
      </c>
      <c r="K18" s="562"/>
      <c r="L18" s="563"/>
    </row>
  </sheetData>
  <mergeCells count="5">
    <mergeCell ref="A1:L1"/>
    <mergeCell ref="A2:E2"/>
    <mergeCell ref="A3:L3"/>
    <mergeCell ref="A18:I18"/>
    <mergeCell ref="K18:L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8"/>
  <sheetViews>
    <sheetView topLeftCell="A31" zoomScale="110" zoomScaleNormal="110" workbookViewId="0">
      <selection activeCell="G36" sqref="G36"/>
    </sheetView>
  </sheetViews>
  <sheetFormatPr baseColWidth="10" defaultRowHeight="15" x14ac:dyDescent="0.25"/>
  <cols>
    <col min="1" max="1" width="5.42578125" style="360" customWidth="1"/>
    <col min="2" max="2" width="6" style="360" customWidth="1"/>
    <col min="3" max="5" width="5.42578125" style="360" customWidth="1"/>
    <col min="6" max="6" width="21.140625" style="360" customWidth="1"/>
    <col min="7" max="7" width="67" style="360" customWidth="1"/>
    <col min="8" max="8" width="14.7109375" style="360" customWidth="1"/>
    <col min="9" max="9" width="11.42578125" style="360"/>
    <col min="10" max="10" width="16.28515625" style="360" customWidth="1"/>
    <col min="11" max="11" width="16" style="360" customWidth="1"/>
    <col min="12" max="12" width="14.7109375" style="360" customWidth="1"/>
    <col min="13" max="13" width="18.42578125" style="454" customWidth="1"/>
    <col min="14" max="16384" width="11.42578125" style="360"/>
  </cols>
  <sheetData>
    <row r="1" spans="1:13" ht="32.25" customHeight="1" x14ac:dyDescent="0.25">
      <c r="A1" s="554" t="s">
        <v>2043</v>
      </c>
      <c r="B1" s="555"/>
      <c r="C1" s="555"/>
      <c r="D1" s="555"/>
      <c r="E1" s="555"/>
      <c r="F1" s="555"/>
      <c r="G1" s="555"/>
      <c r="H1" s="555"/>
      <c r="I1" s="555"/>
      <c r="J1" s="555"/>
      <c r="K1" s="555"/>
      <c r="L1" s="556"/>
    </row>
    <row r="2" spans="1:13" ht="30" x14ac:dyDescent="0.25">
      <c r="A2" s="557" t="s">
        <v>2005</v>
      </c>
      <c r="B2" s="552"/>
      <c r="C2" s="552"/>
      <c r="D2" s="552"/>
      <c r="E2" s="553"/>
      <c r="F2" s="361" t="s">
        <v>2006</v>
      </c>
      <c r="G2" s="361" t="s">
        <v>2007</v>
      </c>
      <c r="H2" s="361" t="s">
        <v>2008</v>
      </c>
      <c r="I2" s="362" t="s">
        <v>8</v>
      </c>
      <c r="J2" s="363" t="s">
        <v>2009</v>
      </c>
      <c r="K2" s="361" t="s">
        <v>2010</v>
      </c>
      <c r="L2" s="491" t="s">
        <v>2011</v>
      </c>
    </row>
    <row r="3" spans="1:13" ht="15.75" thickBot="1" x14ac:dyDescent="0.3">
      <c r="A3" s="558" t="s">
        <v>2012</v>
      </c>
      <c r="B3" s="559"/>
      <c r="C3" s="559"/>
      <c r="D3" s="559"/>
      <c r="E3" s="559"/>
      <c r="F3" s="559"/>
      <c r="G3" s="559"/>
      <c r="H3" s="559"/>
      <c r="I3" s="559"/>
      <c r="J3" s="559"/>
      <c r="K3" s="559"/>
      <c r="L3" s="560"/>
    </row>
    <row r="4" spans="1:13" ht="47.25" customHeight="1" x14ac:dyDescent="0.25">
      <c r="A4" s="457" t="s">
        <v>2013</v>
      </c>
      <c r="B4" s="458">
        <v>42227</v>
      </c>
      <c r="C4" s="458" t="s">
        <v>1994</v>
      </c>
      <c r="D4" s="458" t="s">
        <v>339</v>
      </c>
      <c r="E4" s="458">
        <v>15</v>
      </c>
      <c r="F4" s="487" t="s">
        <v>2044</v>
      </c>
      <c r="G4" s="487" t="s">
        <v>197</v>
      </c>
      <c r="H4" s="487" t="s">
        <v>2045</v>
      </c>
      <c r="I4" s="488"/>
      <c r="J4" s="489">
        <v>18425000</v>
      </c>
      <c r="K4" s="487" t="s">
        <v>339</v>
      </c>
      <c r="L4" s="460" t="s">
        <v>1796</v>
      </c>
      <c r="M4" s="521" t="s">
        <v>1388</v>
      </c>
    </row>
    <row r="5" spans="1:13" ht="47.25" customHeight="1" x14ac:dyDescent="0.25">
      <c r="A5" s="464" t="s">
        <v>2013</v>
      </c>
      <c r="B5" s="344">
        <v>42227</v>
      </c>
      <c r="C5" s="344" t="s">
        <v>1994</v>
      </c>
      <c r="D5" s="344" t="s">
        <v>339</v>
      </c>
      <c r="E5" s="344">
        <v>16</v>
      </c>
      <c r="F5" s="246" t="s">
        <v>2044</v>
      </c>
      <c r="G5" s="246" t="s">
        <v>2046</v>
      </c>
      <c r="H5" s="246"/>
      <c r="I5" s="447"/>
      <c r="J5" s="448">
        <v>98250000</v>
      </c>
      <c r="K5" s="246" t="s">
        <v>339</v>
      </c>
      <c r="L5" s="476" t="s">
        <v>1796</v>
      </c>
      <c r="M5" s="521" t="s">
        <v>1388</v>
      </c>
    </row>
    <row r="6" spans="1:13" ht="47.25" customHeight="1" x14ac:dyDescent="0.25">
      <c r="A6" s="464" t="s">
        <v>2013</v>
      </c>
      <c r="B6" s="344">
        <v>42227</v>
      </c>
      <c r="C6" s="344" t="s">
        <v>1994</v>
      </c>
      <c r="D6" s="344" t="s">
        <v>339</v>
      </c>
      <c r="E6" s="344">
        <v>17</v>
      </c>
      <c r="F6" s="246" t="s">
        <v>2044</v>
      </c>
      <c r="G6" s="246" t="s">
        <v>2047</v>
      </c>
      <c r="H6" s="246"/>
      <c r="I6" s="447"/>
      <c r="J6" s="448">
        <v>21685000</v>
      </c>
      <c r="K6" s="246" t="s">
        <v>339</v>
      </c>
      <c r="L6" s="476" t="s">
        <v>1796</v>
      </c>
      <c r="M6" s="521" t="s">
        <v>1388</v>
      </c>
    </row>
    <row r="7" spans="1:13" ht="47.25" customHeight="1" x14ac:dyDescent="0.25">
      <c r="A7" s="464" t="s">
        <v>2013</v>
      </c>
      <c r="B7" s="344">
        <v>42227</v>
      </c>
      <c r="C7" s="344" t="s">
        <v>1994</v>
      </c>
      <c r="D7" s="344" t="s">
        <v>339</v>
      </c>
      <c r="E7" s="344">
        <v>18</v>
      </c>
      <c r="F7" s="246" t="s">
        <v>2044</v>
      </c>
      <c r="G7" s="246" t="s">
        <v>239</v>
      </c>
      <c r="H7" s="246" t="s">
        <v>2048</v>
      </c>
      <c r="I7" s="447"/>
      <c r="J7" s="448">
        <v>7750000</v>
      </c>
      <c r="K7" s="381" t="s">
        <v>339</v>
      </c>
      <c r="L7" s="476" t="s">
        <v>1796</v>
      </c>
      <c r="M7" s="521" t="s">
        <v>1388</v>
      </c>
    </row>
    <row r="8" spans="1:13" ht="47.25" customHeight="1" x14ac:dyDescent="0.25">
      <c r="A8" s="464" t="s">
        <v>2013</v>
      </c>
      <c r="B8" s="344">
        <v>42227</v>
      </c>
      <c r="C8" s="344" t="s">
        <v>1994</v>
      </c>
      <c r="D8" s="344" t="s">
        <v>339</v>
      </c>
      <c r="E8" s="344">
        <v>19</v>
      </c>
      <c r="F8" s="346" t="s">
        <v>2049</v>
      </c>
      <c r="G8" s="346" t="s">
        <v>2050</v>
      </c>
      <c r="H8" s="367"/>
      <c r="I8" s="344"/>
      <c r="J8" s="449">
        <v>200000000</v>
      </c>
      <c r="K8" s="344" t="s">
        <v>339</v>
      </c>
      <c r="L8" s="476" t="s">
        <v>2051</v>
      </c>
      <c r="M8" s="473" t="s">
        <v>2261</v>
      </c>
    </row>
    <row r="9" spans="1:13" ht="47.25" customHeight="1" x14ac:dyDescent="0.25">
      <c r="A9" s="464" t="s">
        <v>2013</v>
      </c>
      <c r="B9" s="344">
        <v>42227</v>
      </c>
      <c r="C9" s="344" t="s">
        <v>1994</v>
      </c>
      <c r="D9" s="344" t="s">
        <v>339</v>
      </c>
      <c r="E9" s="344">
        <v>20</v>
      </c>
      <c r="F9" s="346" t="s">
        <v>2049</v>
      </c>
      <c r="G9" s="346" t="s">
        <v>2052</v>
      </c>
      <c r="H9" s="367"/>
      <c r="I9" s="344">
        <v>50</v>
      </c>
      <c r="J9" s="449">
        <v>60000000</v>
      </c>
      <c r="K9" s="344" t="s">
        <v>339</v>
      </c>
      <c r="L9" s="476" t="s">
        <v>2051</v>
      </c>
      <c r="M9" s="473" t="s">
        <v>2261</v>
      </c>
    </row>
    <row r="10" spans="1:13" ht="47.25" customHeight="1" x14ac:dyDescent="0.25">
      <c r="A10" s="464" t="s">
        <v>2013</v>
      </c>
      <c r="B10" s="344">
        <v>42227</v>
      </c>
      <c r="C10" s="344" t="s">
        <v>1994</v>
      </c>
      <c r="D10" s="344" t="s">
        <v>339</v>
      </c>
      <c r="E10" s="344">
        <v>21</v>
      </c>
      <c r="F10" s="346" t="s">
        <v>2049</v>
      </c>
      <c r="G10" s="346" t="s">
        <v>2053</v>
      </c>
      <c r="H10" s="367"/>
      <c r="I10" s="344">
        <v>30</v>
      </c>
      <c r="J10" s="449">
        <v>10800000</v>
      </c>
      <c r="K10" s="344" t="s">
        <v>339</v>
      </c>
      <c r="L10" s="476" t="s">
        <v>2051</v>
      </c>
      <c r="M10" s="473" t="s">
        <v>2261</v>
      </c>
    </row>
    <row r="11" spans="1:13" ht="47.25" customHeight="1" x14ac:dyDescent="0.25">
      <c r="A11" s="464" t="s">
        <v>2013</v>
      </c>
      <c r="B11" s="344">
        <v>42227</v>
      </c>
      <c r="C11" s="344" t="s">
        <v>1994</v>
      </c>
      <c r="D11" s="344" t="s">
        <v>339</v>
      </c>
      <c r="E11" s="344">
        <v>22</v>
      </c>
      <c r="F11" s="346" t="s">
        <v>2054</v>
      </c>
      <c r="G11" s="346" t="s">
        <v>2055</v>
      </c>
      <c r="H11" s="367" t="s">
        <v>2056</v>
      </c>
      <c r="I11" s="344">
        <v>1950</v>
      </c>
      <c r="J11" s="449">
        <v>20000000</v>
      </c>
      <c r="K11" s="344" t="s">
        <v>339</v>
      </c>
      <c r="L11" s="476" t="s">
        <v>2057</v>
      </c>
      <c r="M11" s="454" t="s">
        <v>1388</v>
      </c>
    </row>
    <row r="12" spans="1:13" ht="47.25" customHeight="1" x14ac:dyDescent="0.25">
      <c r="A12" s="464" t="s">
        <v>2013</v>
      </c>
      <c r="B12" s="344">
        <v>42227</v>
      </c>
      <c r="C12" s="344" t="s">
        <v>1994</v>
      </c>
      <c r="D12" s="344" t="s">
        <v>339</v>
      </c>
      <c r="E12" s="344">
        <v>23</v>
      </c>
      <c r="F12" s="346" t="s">
        <v>2058</v>
      </c>
      <c r="G12" s="346" t="s">
        <v>2142</v>
      </c>
      <c r="H12" s="367" t="s">
        <v>2059</v>
      </c>
      <c r="I12" s="344"/>
      <c r="J12" s="449">
        <v>468410000</v>
      </c>
      <c r="K12" s="344" t="s">
        <v>339</v>
      </c>
      <c r="L12" s="476" t="s">
        <v>2060</v>
      </c>
      <c r="M12" s="454" t="s">
        <v>1388</v>
      </c>
    </row>
    <row r="13" spans="1:13" ht="47.25" customHeight="1" x14ac:dyDescent="0.25">
      <c r="A13" s="464" t="s">
        <v>2013</v>
      </c>
      <c r="B13" s="344">
        <v>42227</v>
      </c>
      <c r="C13" s="344" t="s">
        <v>1994</v>
      </c>
      <c r="D13" s="344" t="s">
        <v>339</v>
      </c>
      <c r="E13" s="344">
        <v>24</v>
      </c>
      <c r="F13" s="346" t="s">
        <v>2058</v>
      </c>
      <c r="G13" s="346" t="s">
        <v>2143</v>
      </c>
      <c r="H13" s="367" t="s">
        <v>2059</v>
      </c>
      <c r="I13" s="344"/>
      <c r="J13" s="450">
        <v>468410000</v>
      </c>
      <c r="K13" s="344" t="s">
        <v>339</v>
      </c>
      <c r="L13" s="476" t="s">
        <v>2060</v>
      </c>
      <c r="M13" s="454" t="s">
        <v>1388</v>
      </c>
    </row>
    <row r="14" spans="1:13" ht="47.25" customHeight="1" x14ac:dyDescent="0.25">
      <c r="A14" s="464" t="s">
        <v>2013</v>
      </c>
      <c r="B14" s="344">
        <v>42227</v>
      </c>
      <c r="C14" s="344" t="s">
        <v>1994</v>
      </c>
      <c r="D14" s="344" t="s">
        <v>339</v>
      </c>
      <c r="E14" s="344">
        <v>25</v>
      </c>
      <c r="F14" s="346" t="s">
        <v>2058</v>
      </c>
      <c r="G14" s="346" t="s">
        <v>2061</v>
      </c>
      <c r="H14" s="447"/>
      <c r="I14" s="344">
        <v>3</v>
      </c>
      <c r="J14" s="365">
        <v>17100000</v>
      </c>
      <c r="K14" s="344" t="s">
        <v>339</v>
      </c>
      <c r="L14" s="476" t="s">
        <v>2060</v>
      </c>
      <c r="M14" s="454" t="s">
        <v>1388</v>
      </c>
    </row>
    <row r="15" spans="1:13" ht="47.25" customHeight="1" x14ac:dyDescent="0.25">
      <c r="A15" s="464" t="s">
        <v>2013</v>
      </c>
      <c r="B15" s="344">
        <v>42227</v>
      </c>
      <c r="C15" s="344" t="s">
        <v>1994</v>
      </c>
      <c r="D15" s="344" t="s">
        <v>339</v>
      </c>
      <c r="E15" s="344">
        <v>26</v>
      </c>
      <c r="F15" s="346" t="s">
        <v>2058</v>
      </c>
      <c r="G15" s="346" t="s">
        <v>2062</v>
      </c>
      <c r="H15" s="447" t="s">
        <v>2063</v>
      </c>
      <c r="I15" s="344">
        <v>3</v>
      </c>
      <c r="J15" s="365">
        <v>1350000</v>
      </c>
      <c r="K15" s="344" t="s">
        <v>339</v>
      </c>
      <c r="L15" s="476" t="s">
        <v>2060</v>
      </c>
      <c r="M15" s="454" t="s">
        <v>1388</v>
      </c>
    </row>
    <row r="16" spans="1:13" ht="47.25" customHeight="1" x14ac:dyDescent="0.25">
      <c r="A16" s="464" t="s">
        <v>2013</v>
      </c>
      <c r="B16" s="344">
        <v>42227</v>
      </c>
      <c r="C16" s="344" t="s">
        <v>1994</v>
      </c>
      <c r="D16" s="344" t="s">
        <v>339</v>
      </c>
      <c r="E16" s="344">
        <v>27</v>
      </c>
      <c r="F16" s="346" t="s">
        <v>2058</v>
      </c>
      <c r="G16" s="346" t="s">
        <v>2064</v>
      </c>
      <c r="H16" s="447"/>
      <c r="I16" s="344">
        <v>3</v>
      </c>
      <c r="J16" s="365">
        <v>600000</v>
      </c>
      <c r="K16" s="344" t="s">
        <v>339</v>
      </c>
      <c r="L16" s="476" t="s">
        <v>2060</v>
      </c>
      <c r="M16" s="454" t="s">
        <v>1388</v>
      </c>
    </row>
    <row r="17" spans="1:13" ht="47.25" customHeight="1" x14ac:dyDescent="0.25">
      <c r="A17" s="464" t="s">
        <v>2013</v>
      </c>
      <c r="B17" s="344">
        <v>42227</v>
      </c>
      <c r="C17" s="344" t="s">
        <v>1996</v>
      </c>
      <c r="D17" s="344" t="s">
        <v>339</v>
      </c>
      <c r="E17" s="344">
        <v>28</v>
      </c>
      <c r="F17" s="346" t="s">
        <v>2058</v>
      </c>
      <c r="G17" s="346" t="s">
        <v>2065</v>
      </c>
      <c r="H17" s="447"/>
      <c r="I17" s="344">
        <v>3</v>
      </c>
      <c r="J17" s="365">
        <v>2250000</v>
      </c>
      <c r="K17" s="344" t="s">
        <v>339</v>
      </c>
      <c r="L17" s="476" t="s">
        <v>2060</v>
      </c>
      <c r="M17" s="454" t="s">
        <v>1388</v>
      </c>
    </row>
    <row r="18" spans="1:13" ht="47.25" customHeight="1" x14ac:dyDescent="0.25">
      <c r="A18" s="464" t="s">
        <v>2013</v>
      </c>
      <c r="B18" s="344">
        <v>42227</v>
      </c>
      <c r="C18" s="447" t="s">
        <v>1997</v>
      </c>
      <c r="D18" s="344" t="s">
        <v>339</v>
      </c>
      <c r="E18" s="344">
        <v>29</v>
      </c>
      <c r="F18" s="346" t="s">
        <v>2058</v>
      </c>
      <c r="G18" s="346" t="s">
        <v>2066</v>
      </c>
      <c r="H18" s="367" t="s">
        <v>2067</v>
      </c>
      <c r="I18" s="344">
        <v>3</v>
      </c>
      <c r="J18" s="365">
        <v>20400000</v>
      </c>
      <c r="K18" s="344" t="s">
        <v>339</v>
      </c>
      <c r="L18" s="476" t="s">
        <v>2060</v>
      </c>
      <c r="M18" s="454" t="s">
        <v>1388</v>
      </c>
    </row>
    <row r="19" spans="1:13" ht="47.25" customHeight="1" x14ac:dyDescent="0.25">
      <c r="A19" s="464" t="s">
        <v>2013</v>
      </c>
      <c r="B19" s="344">
        <v>42227</v>
      </c>
      <c r="C19" s="346" t="s">
        <v>1997</v>
      </c>
      <c r="D19" s="344" t="s">
        <v>339</v>
      </c>
      <c r="E19" s="344">
        <v>30</v>
      </c>
      <c r="F19" s="346" t="s">
        <v>2058</v>
      </c>
      <c r="G19" s="346" t="s">
        <v>2068</v>
      </c>
      <c r="H19" s="447"/>
      <c r="I19" s="344">
        <v>3</v>
      </c>
      <c r="J19" s="365">
        <v>6900000</v>
      </c>
      <c r="K19" s="344" t="s">
        <v>339</v>
      </c>
      <c r="L19" s="476" t="s">
        <v>2060</v>
      </c>
      <c r="M19" s="454" t="s">
        <v>1388</v>
      </c>
    </row>
    <row r="20" spans="1:13" ht="47.25" customHeight="1" x14ac:dyDescent="0.25">
      <c r="A20" s="464" t="s">
        <v>2013</v>
      </c>
      <c r="B20" s="344">
        <v>42227</v>
      </c>
      <c r="C20" s="346" t="s">
        <v>1997</v>
      </c>
      <c r="D20" s="344" t="s">
        <v>339</v>
      </c>
      <c r="E20" s="344">
        <v>31</v>
      </c>
      <c r="F20" s="346" t="s">
        <v>2058</v>
      </c>
      <c r="G20" s="346" t="s">
        <v>2069</v>
      </c>
      <c r="H20" s="367" t="s">
        <v>2070</v>
      </c>
      <c r="I20" s="344"/>
      <c r="J20" s="365">
        <v>21000000</v>
      </c>
      <c r="K20" s="344" t="s">
        <v>339</v>
      </c>
      <c r="L20" s="476" t="s">
        <v>2060</v>
      </c>
      <c r="M20" s="454" t="s">
        <v>1388</v>
      </c>
    </row>
    <row r="21" spans="1:13" ht="47.25" customHeight="1" x14ac:dyDescent="0.25">
      <c r="A21" s="464" t="s">
        <v>2013</v>
      </c>
      <c r="B21" s="344">
        <v>42227</v>
      </c>
      <c r="C21" s="346" t="s">
        <v>1997</v>
      </c>
      <c r="D21" s="344" t="s">
        <v>339</v>
      </c>
      <c r="E21" s="344">
        <v>32</v>
      </c>
      <c r="F21" s="346" t="s">
        <v>2058</v>
      </c>
      <c r="G21" s="346" t="s">
        <v>2071</v>
      </c>
      <c r="H21" s="447"/>
      <c r="I21" s="344">
        <v>1</v>
      </c>
      <c r="J21" s="365">
        <v>43796443</v>
      </c>
      <c r="K21" s="344" t="s">
        <v>339</v>
      </c>
      <c r="L21" s="476" t="s">
        <v>2060</v>
      </c>
      <c r="M21" s="454" t="s">
        <v>1388</v>
      </c>
    </row>
    <row r="22" spans="1:13" ht="47.25" customHeight="1" x14ac:dyDescent="0.25">
      <c r="A22" s="464" t="s">
        <v>2013</v>
      </c>
      <c r="B22" s="344">
        <v>42227</v>
      </c>
      <c r="C22" s="346" t="s">
        <v>1997</v>
      </c>
      <c r="D22" s="344" t="s">
        <v>339</v>
      </c>
      <c r="E22" s="344">
        <v>33</v>
      </c>
      <c r="F22" s="346" t="s">
        <v>887</v>
      </c>
      <c r="G22" s="346" t="s">
        <v>2072</v>
      </c>
      <c r="H22" s="367" t="s">
        <v>2073</v>
      </c>
      <c r="I22" s="344">
        <v>400</v>
      </c>
      <c r="J22" s="365">
        <v>500000000</v>
      </c>
      <c r="K22" s="344" t="s">
        <v>339</v>
      </c>
      <c r="L22" s="476" t="s">
        <v>2060</v>
      </c>
      <c r="M22" s="454" t="s">
        <v>1388</v>
      </c>
    </row>
    <row r="23" spans="1:13" ht="47.25" customHeight="1" x14ac:dyDescent="0.25">
      <c r="A23" s="464" t="s">
        <v>2013</v>
      </c>
      <c r="B23" s="344">
        <v>42227</v>
      </c>
      <c r="C23" s="346" t="s">
        <v>1997</v>
      </c>
      <c r="D23" s="344" t="s">
        <v>339</v>
      </c>
      <c r="E23" s="344">
        <v>34</v>
      </c>
      <c r="F23" s="346" t="s">
        <v>887</v>
      </c>
      <c r="G23" s="346" t="s">
        <v>2074</v>
      </c>
      <c r="H23" s="367" t="s">
        <v>2073</v>
      </c>
      <c r="I23" s="344">
        <v>1666</v>
      </c>
      <c r="J23" s="365">
        <v>500000000</v>
      </c>
      <c r="K23" s="344" t="s">
        <v>339</v>
      </c>
      <c r="L23" s="476" t="s">
        <v>2060</v>
      </c>
      <c r="M23" s="454" t="s">
        <v>1388</v>
      </c>
    </row>
    <row r="24" spans="1:13" ht="47.25" customHeight="1" x14ac:dyDescent="0.25">
      <c r="A24" s="464" t="s">
        <v>2013</v>
      </c>
      <c r="B24" s="344">
        <v>42227</v>
      </c>
      <c r="C24" s="346" t="s">
        <v>1995</v>
      </c>
      <c r="D24" s="344" t="s">
        <v>339</v>
      </c>
      <c r="E24" s="344">
        <v>35</v>
      </c>
      <c r="F24" s="246" t="s">
        <v>2075</v>
      </c>
      <c r="G24" s="246" t="s">
        <v>2076</v>
      </c>
      <c r="H24" s="246" t="s">
        <v>2077</v>
      </c>
      <c r="I24" s="447"/>
      <c r="J24" s="355">
        <f>17000000+23850000+1167912+827043.75+687939+1500000+183158+200000+500000+11514555+6834270+3370500+1000000+19950000+1920000+300000+175875+1465264+241848+1167912.6+1465264+16800000+3193017+986171+1947200+1500000+6497500</f>
        <v>126245429.34999999</v>
      </c>
      <c r="K24" s="381" t="s">
        <v>339</v>
      </c>
      <c r="L24" s="476" t="s">
        <v>2057</v>
      </c>
      <c r="M24" s="454" t="s">
        <v>1388</v>
      </c>
    </row>
    <row r="25" spans="1:13" ht="47.25" customHeight="1" x14ac:dyDescent="0.25">
      <c r="A25" s="464" t="s">
        <v>2013</v>
      </c>
      <c r="B25" s="344">
        <v>42227</v>
      </c>
      <c r="C25" s="346" t="s">
        <v>1995</v>
      </c>
      <c r="D25" s="344" t="s">
        <v>339</v>
      </c>
      <c r="E25" s="344">
        <v>36</v>
      </c>
      <c r="F25" s="246" t="s">
        <v>2078</v>
      </c>
      <c r="G25" s="246" t="s">
        <v>2079</v>
      </c>
      <c r="H25" s="246" t="s">
        <v>2080</v>
      </c>
      <c r="I25" s="447"/>
      <c r="J25" s="355">
        <v>380810000</v>
      </c>
      <c r="K25" s="381" t="s">
        <v>339</v>
      </c>
      <c r="L25" s="476" t="s">
        <v>2057</v>
      </c>
      <c r="M25" s="454" t="s">
        <v>1388</v>
      </c>
    </row>
    <row r="26" spans="1:13" ht="47.25" customHeight="1" x14ac:dyDescent="0.25">
      <c r="A26" s="464" t="s">
        <v>2013</v>
      </c>
      <c r="B26" s="344">
        <v>42227</v>
      </c>
      <c r="C26" s="346" t="s">
        <v>1995</v>
      </c>
      <c r="D26" s="344" t="s">
        <v>339</v>
      </c>
      <c r="E26" s="344">
        <v>37</v>
      </c>
      <c r="F26" s="246" t="s">
        <v>1977</v>
      </c>
      <c r="G26" s="246" t="s">
        <v>2076</v>
      </c>
      <c r="H26" s="246" t="s">
        <v>2077</v>
      </c>
      <c r="I26" s="447"/>
      <c r="J26" s="355">
        <v>54771729.369999997</v>
      </c>
      <c r="K26" s="381" t="s">
        <v>339</v>
      </c>
      <c r="L26" s="476" t="s">
        <v>2057</v>
      </c>
      <c r="M26" s="454" t="s">
        <v>1388</v>
      </c>
    </row>
    <row r="27" spans="1:13" ht="47.25" customHeight="1" x14ac:dyDescent="0.25">
      <c r="A27" s="464" t="s">
        <v>2013</v>
      </c>
      <c r="B27" s="344">
        <v>42227</v>
      </c>
      <c r="C27" s="346" t="s">
        <v>1995</v>
      </c>
      <c r="D27" s="344" t="s">
        <v>339</v>
      </c>
      <c r="E27" s="344">
        <v>38</v>
      </c>
      <c r="F27" s="246" t="s">
        <v>2081</v>
      </c>
      <c r="G27" s="246" t="s">
        <v>2076</v>
      </c>
      <c r="H27" s="246" t="s">
        <v>2082</v>
      </c>
      <c r="I27" s="447"/>
      <c r="J27" s="355">
        <v>55000000</v>
      </c>
      <c r="K27" s="381" t="s">
        <v>339</v>
      </c>
      <c r="L27" s="476" t="s">
        <v>2057</v>
      </c>
      <c r="M27" s="454" t="s">
        <v>1388</v>
      </c>
    </row>
    <row r="28" spans="1:13" ht="47.25" customHeight="1" x14ac:dyDescent="0.25">
      <c r="A28" s="464" t="s">
        <v>2013</v>
      </c>
      <c r="B28" s="344">
        <v>42227</v>
      </c>
      <c r="C28" s="346" t="s">
        <v>1998</v>
      </c>
      <c r="D28" s="344" t="s">
        <v>339</v>
      </c>
      <c r="E28" s="344">
        <v>39</v>
      </c>
      <c r="F28" s="246" t="s">
        <v>2081</v>
      </c>
      <c r="G28" s="246" t="s">
        <v>2083</v>
      </c>
      <c r="H28" s="246" t="s">
        <v>2084</v>
      </c>
      <c r="I28" s="447"/>
      <c r="J28" s="355">
        <v>45000000</v>
      </c>
      <c r="K28" s="381" t="s">
        <v>339</v>
      </c>
      <c r="L28" s="476" t="s">
        <v>2000</v>
      </c>
      <c r="M28" s="454" t="s">
        <v>943</v>
      </c>
    </row>
    <row r="29" spans="1:13" ht="47.25" customHeight="1" x14ac:dyDescent="0.25">
      <c r="A29" s="464" t="s">
        <v>2013</v>
      </c>
      <c r="B29" s="344">
        <v>42227</v>
      </c>
      <c r="C29" s="346" t="s">
        <v>1998</v>
      </c>
      <c r="D29" s="344" t="s">
        <v>339</v>
      </c>
      <c r="E29" s="344">
        <v>40</v>
      </c>
      <c r="F29" s="246" t="s">
        <v>2081</v>
      </c>
      <c r="G29" s="246" t="s">
        <v>2085</v>
      </c>
      <c r="H29" s="246" t="s">
        <v>338</v>
      </c>
      <c r="I29" s="447"/>
      <c r="J29" s="355">
        <v>450000000</v>
      </c>
      <c r="K29" s="381" t="s">
        <v>339</v>
      </c>
      <c r="L29" s="476" t="s">
        <v>2000</v>
      </c>
      <c r="M29" s="454" t="s">
        <v>2262</v>
      </c>
    </row>
    <row r="30" spans="1:13" ht="47.25" customHeight="1" x14ac:dyDescent="0.25">
      <c r="A30" s="464" t="s">
        <v>2013</v>
      </c>
      <c r="B30" s="344">
        <v>42227</v>
      </c>
      <c r="C30" s="346" t="s">
        <v>1995</v>
      </c>
      <c r="D30" s="344" t="s">
        <v>339</v>
      </c>
      <c r="E30" s="344">
        <v>41</v>
      </c>
      <c r="F30" s="246" t="s">
        <v>1661</v>
      </c>
      <c r="G30" s="246" t="s">
        <v>2086</v>
      </c>
      <c r="H30" s="246" t="s">
        <v>2077</v>
      </c>
      <c r="I30" s="447"/>
      <c r="J30" s="355">
        <v>139474837.47</v>
      </c>
      <c r="K30" s="381" t="s">
        <v>339</v>
      </c>
      <c r="L30" s="476" t="s">
        <v>2057</v>
      </c>
      <c r="M30" s="454" t="s">
        <v>1388</v>
      </c>
    </row>
    <row r="31" spans="1:13" ht="47.25" customHeight="1" x14ac:dyDescent="0.25">
      <c r="A31" s="464" t="s">
        <v>2013</v>
      </c>
      <c r="B31" s="344">
        <v>42227</v>
      </c>
      <c r="C31" s="346" t="s">
        <v>1997</v>
      </c>
      <c r="D31" s="344" t="s">
        <v>339</v>
      </c>
      <c r="E31" s="344">
        <v>42</v>
      </c>
      <c r="F31" s="246" t="s">
        <v>1661</v>
      </c>
      <c r="G31" s="246" t="s">
        <v>2087</v>
      </c>
      <c r="H31" s="246" t="s">
        <v>2088</v>
      </c>
      <c r="I31" s="447"/>
      <c r="J31" s="355">
        <v>56083007.670000002</v>
      </c>
      <c r="K31" s="381" t="s">
        <v>339</v>
      </c>
      <c r="L31" s="476" t="s">
        <v>2060</v>
      </c>
      <c r="M31" s="454" t="s">
        <v>1388</v>
      </c>
    </row>
    <row r="32" spans="1:13" ht="47.25" customHeight="1" x14ac:dyDescent="0.25">
      <c r="A32" s="464" t="s">
        <v>2013</v>
      </c>
      <c r="B32" s="344">
        <v>42227</v>
      </c>
      <c r="C32" s="346" t="s">
        <v>1998</v>
      </c>
      <c r="D32" s="344" t="s">
        <v>339</v>
      </c>
      <c r="E32" s="344">
        <v>43</v>
      </c>
      <c r="F32" s="246" t="s">
        <v>1661</v>
      </c>
      <c r="G32" s="246" t="s">
        <v>2089</v>
      </c>
      <c r="H32" s="246" t="s">
        <v>2088</v>
      </c>
      <c r="I32" s="447"/>
      <c r="J32" s="355">
        <v>385080873.29000002</v>
      </c>
      <c r="K32" s="381" t="s">
        <v>339</v>
      </c>
      <c r="L32" s="476" t="s">
        <v>2000</v>
      </c>
      <c r="M32" s="454" t="s">
        <v>943</v>
      </c>
    </row>
    <row r="33" spans="1:13" x14ac:dyDescent="0.25">
      <c r="A33" s="564" t="s">
        <v>2042</v>
      </c>
      <c r="B33" s="564"/>
      <c r="C33" s="564"/>
      <c r="D33" s="564"/>
      <c r="E33" s="564"/>
      <c r="F33" s="564"/>
      <c r="G33" s="564"/>
      <c r="H33" s="564"/>
      <c r="I33" s="564"/>
      <c r="J33" s="368">
        <f>SUM(J4:J32)</f>
        <v>4179592320.1499996</v>
      </c>
      <c r="K33" s="565"/>
      <c r="L33" s="566"/>
    </row>
    <row r="34" spans="1:13" x14ac:dyDescent="0.25">
      <c r="A34" s="570" t="s">
        <v>2090</v>
      </c>
      <c r="B34" s="571"/>
      <c r="C34" s="571"/>
      <c r="D34" s="571"/>
      <c r="E34" s="571"/>
      <c r="F34" s="571"/>
      <c r="G34" s="571"/>
      <c r="H34" s="571"/>
      <c r="I34" s="571"/>
      <c r="J34" s="571"/>
      <c r="K34" s="571"/>
      <c r="L34" s="572"/>
    </row>
    <row r="35" spans="1:13" ht="72" customHeight="1" x14ac:dyDescent="0.25">
      <c r="A35" s="461" t="s">
        <v>2013</v>
      </c>
      <c r="B35" s="344">
        <v>42227</v>
      </c>
      <c r="C35" s="346" t="s">
        <v>1997</v>
      </c>
      <c r="D35" s="346" t="s">
        <v>1999</v>
      </c>
      <c r="E35" s="346">
        <v>44</v>
      </c>
      <c r="F35" s="346" t="s">
        <v>2091</v>
      </c>
      <c r="G35" s="367" t="s">
        <v>2092</v>
      </c>
      <c r="H35" s="367" t="s">
        <v>2093</v>
      </c>
      <c r="I35" s="344">
        <v>400</v>
      </c>
      <c r="J35" s="365">
        <v>60000000</v>
      </c>
      <c r="K35" s="344" t="s">
        <v>2094</v>
      </c>
      <c r="L35" s="476" t="s">
        <v>2060</v>
      </c>
      <c r="M35" s="454" t="s">
        <v>1388</v>
      </c>
    </row>
    <row r="36" spans="1:13" ht="57" customHeight="1" x14ac:dyDescent="0.25">
      <c r="A36" s="461" t="s">
        <v>2013</v>
      </c>
      <c r="B36" s="344">
        <v>42227</v>
      </c>
      <c r="C36" s="346" t="s">
        <v>1997</v>
      </c>
      <c r="D36" s="346" t="s">
        <v>1999</v>
      </c>
      <c r="E36" s="346">
        <v>45</v>
      </c>
      <c r="F36" s="346" t="s">
        <v>2095</v>
      </c>
      <c r="G36" s="367" t="s">
        <v>2096</v>
      </c>
      <c r="H36" s="367" t="s">
        <v>2097</v>
      </c>
      <c r="I36" s="344">
        <v>14000000</v>
      </c>
      <c r="J36" s="365">
        <v>710000000</v>
      </c>
      <c r="K36" s="344" t="s">
        <v>2094</v>
      </c>
      <c r="L36" s="476" t="s">
        <v>2060</v>
      </c>
      <c r="M36" s="454" t="s">
        <v>1388</v>
      </c>
    </row>
    <row r="37" spans="1:13" x14ac:dyDescent="0.25">
      <c r="A37" s="564" t="s">
        <v>2042</v>
      </c>
      <c r="B37" s="564"/>
      <c r="C37" s="564"/>
      <c r="D37" s="564"/>
      <c r="E37" s="564"/>
      <c r="F37" s="564"/>
      <c r="G37" s="564"/>
      <c r="H37" s="564"/>
      <c r="I37" s="564"/>
      <c r="J37" s="368">
        <f>SUM(J35:J36)</f>
        <v>770000000</v>
      </c>
      <c r="K37" s="565"/>
      <c r="L37" s="566"/>
    </row>
    <row r="38" spans="1:13" ht="15.75" thickBot="1" x14ac:dyDescent="0.3">
      <c r="A38" s="567" t="s">
        <v>2098</v>
      </c>
      <c r="B38" s="568"/>
      <c r="C38" s="568"/>
      <c r="D38" s="568"/>
      <c r="E38" s="568"/>
      <c r="F38" s="568"/>
      <c r="G38" s="568"/>
      <c r="H38" s="568"/>
      <c r="I38" s="569"/>
      <c r="J38" s="490">
        <f>J33+J37</f>
        <v>4949592320.1499996</v>
      </c>
      <c r="K38" s="562"/>
      <c r="L38" s="563"/>
    </row>
  </sheetData>
  <mergeCells count="10">
    <mergeCell ref="A37:I37"/>
    <mergeCell ref="K37:L37"/>
    <mergeCell ref="A38:I38"/>
    <mergeCell ref="K38:L38"/>
    <mergeCell ref="A1:L1"/>
    <mergeCell ref="A2:E2"/>
    <mergeCell ref="A3:L3"/>
    <mergeCell ref="A33:I33"/>
    <mergeCell ref="K33:L33"/>
    <mergeCell ref="A34:L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topLeftCell="A16" zoomScale="85" zoomScaleNormal="85" workbookViewId="0">
      <selection activeCell="N15" sqref="N15"/>
    </sheetView>
  </sheetViews>
  <sheetFormatPr baseColWidth="10" defaultRowHeight="15" x14ac:dyDescent="0.25"/>
  <cols>
    <col min="1" max="1" width="3.140625" style="360" customWidth="1"/>
    <col min="2" max="2" width="6.7109375" style="360" customWidth="1"/>
    <col min="3" max="3" width="3.140625" style="453" customWidth="1"/>
    <col min="4" max="4" width="4.28515625" style="360" customWidth="1"/>
    <col min="5" max="5" width="3.140625" style="454" customWidth="1"/>
    <col min="6" max="6" width="16.42578125" style="453" customWidth="1"/>
    <col min="7" max="7" width="15.7109375" style="374" customWidth="1"/>
    <col min="8" max="8" width="14.140625" style="360" customWidth="1"/>
    <col min="9" max="9" width="13.85546875" style="453" customWidth="1"/>
    <col min="10" max="10" width="17.42578125" style="482" customWidth="1"/>
    <col min="11" max="11" width="14.7109375" style="360" customWidth="1"/>
    <col min="12" max="12" width="13.5703125" style="360" customWidth="1"/>
    <col min="13" max="16384" width="11.42578125" style="360"/>
  </cols>
  <sheetData>
    <row r="1" spans="1:13" ht="39" customHeight="1" x14ac:dyDescent="0.25">
      <c r="A1" s="554" t="s">
        <v>2099</v>
      </c>
      <c r="B1" s="555"/>
      <c r="C1" s="555"/>
      <c r="D1" s="555"/>
      <c r="E1" s="555"/>
      <c r="F1" s="555"/>
      <c r="G1" s="555"/>
      <c r="H1" s="555"/>
      <c r="I1" s="555"/>
      <c r="J1" s="555"/>
      <c r="K1" s="555"/>
      <c r="L1" s="556"/>
    </row>
    <row r="2" spans="1:13" ht="30" x14ac:dyDescent="0.25">
      <c r="A2" s="557" t="s">
        <v>2005</v>
      </c>
      <c r="B2" s="552"/>
      <c r="C2" s="552"/>
      <c r="D2" s="552"/>
      <c r="E2" s="553"/>
      <c r="F2" s="361" t="s">
        <v>2006</v>
      </c>
      <c r="G2" s="361" t="s">
        <v>2007</v>
      </c>
      <c r="H2" s="361" t="s">
        <v>2008</v>
      </c>
      <c r="I2" s="455" t="s">
        <v>8</v>
      </c>
      <c r="J2" s="477" t="s">
        <v>2009</v>
      </c>
      <c r="K2" s="361" t="s">
        <v>2010</v>
      </c>
      <c r="L2" s="491" t="s">
        <v>2011</v>
      </c>
    </row>
    <row r="3" spans="1:13" ht="15.75" thickBot="1" x14ac:dyDescent="0.3">
      <c r="A3" s="558" t="s">
        <v>2012</v>
      </c>
      <c r="B3" s="559"/>
      <c r="C3" s="559"/>
      <c r="D3" s="559"/>
      <c r="E3" s="559"/>
      <c r="F3" s="559"/>
      <c r="G3" s="559"/>
      <c r="H3" s="559"/>
      <c r="I3" s="559"/>
      <c r="J3" s="559"/>
      <c r="K3" s="559"/>
      <c r="L3" s="560"/>
    </row>
    <row r="4" spans="1:13" ht="45" x14ac:dyDescent="0.25">
      <c r="A4" s="457" t="s">
        <v>2013</v>
      </c>
      <c r="B4" s="458">
        <v>42227</v>
      </c>
      <c r="C4" s="459" t="s">
        <v>1995</v>
      </c>
      <c r="D4" s="458" t="s">
        <v>339</v>
      </c>
      <c r="E4" s="458">
        <v>46</v>
      </c>
      <c r="F4" s="459" t="s">
        <v>2100</v>
      </c>
      <c r="G4" s="459" t="s">
        <v>2101</v>
      </c>
      <c r="H4" s="459" t="s">
        <v>197</v>
      </c>
      <c r="I4" s="456">
        <v>1238913</v>
      </c>
      <c r="J4" s="478">
        <v>6194565000</v>
      </c>
      <c r="K4" s="458" t="s">
        <v>339</v>
      </c>
      <c r="L4" s="510" t="s">
        <v>2057</v>
      </c>
      <c r="M4" s="360" t="s">
        <v>2260</v>
      </c>
    </row>
    <row r="5" spans="1:13" s="390" customFormat="1" ht="41.25" customHeight="1" x14ac:dyDescent="0.25">
      <c r="A5" s="461" t="s">
        <v>2013</v>
      </c>
      <c r="B5" s="346">
        <v>42227</v>
      </c>
      <c r="C5" s="367" t="s">
        <v>1997</v>
      </c>
      <c r="D5" s="346" t="s">
        <v>339</v>
      </c>
      <c r="E5" s="346">
        <v>47</v>
      </c>
      <c r="F5" s="367" t="s">
        <v>2102</v>
      </c>
      <c r="G5" s="367" t="s">
        <v>2103</v>
      </c>
      <c r="H5" s="451" t="s">
        <v>2104</v>
      </c>
      <c r="I5" s="452">
        <v>100</v>
      </c>
      <c r="J5" s="479">
        <v>35000000</v>
      </c>
      <c r="K5" s="346" t="s">
        <v>339</v>
      </c>
      <c r="L5" s="377" t="s">
        <v>2060</v>
      </c>
      <c r="M5" s="360" t="s">
        <v>2260</v>
      </c>
    </row>
    <row r="6" spans="1:13" s="390" customFormat="1" ht="44.25" customHeight="1" x14ac:dyDescent="0.25">
      <c r="A6" s="461" t="s">
        <v>2013</v>
      </c>
      <c r="B6" s="346">
        <v>42227</v>
      </c>
      <c r="C6" s="367" t="s">
        <v>1997</v>
      </c>
      <c r="D6" s="346" t="s">
        <v>339</v>
      </c>
      <c r="E6" s="346">
        <v>48</v>
      </c>
      <c r="F6" s="367" t="s">
        <v>2102</v>
      </c>
      <c r="G6" s="367" t="s">
        <v>2105</v>
      </c>
      <c r="H6" s="451" t="s">
        <v>2106</v>
      </c>
      <c r="I6" s="452">
        <v>100</v>
      </c>
      <c r="J6" s="479">
        <v>160000000</v>
      </c>
      <c r="K6" s="346" t="s">
        <v>339</v>
      </c>
      <c r="L6" s="377" t="s">
        <v>2060</v>
      </c>
      <c r="M6" s="360" t="s">
        <v>2260</v>
      </c>
    </row>
    <row r="7" spans="1:13" s="390" customFormat="1" ht="45" x14ac:dyDescent="0.25">
      <c r="A7" s="461" t="s">
        <v>2013</v>
      </c>
      <c r="B7" s="346">
        <v>42227</v>
      </c>
      <c r="C7" s="367" t="s">
        <v>1994</v>
      </c>
      <c r="D7" s="346" t="s">
        <v>339</v>
      </c>
      <c r="E7" s="346">
        <v>49</v>
      </c>
      <c r="F7" s="367" t="s">
        <v>2102</v>
      </c>
      <c r="G7" s="367" t="s">
        <v>2107</v>
      </c>
      <c r="H7" s="451"/>
      <c r="I7" s="367">
        <v>1</v>
      </c>
      <c r="J7" s="479">
        <v>1300000</v>
      </c>
      <c r="K7" s="346" t="s">
        <v>339</v>
      </c>
      <c r="L7" s="377" t="s">
        <v>1796</v>
      </c>
      <c r="M7" s="360" t="s">
        <v>2260</v>
      </c>
    </row>
    <row r="8" spans="1:13" s="390" customFormat="1" ht="45" x14ac:dyDescent="0.25">
      <c r="A8" s="461" t="s">
        <v>2013</v>
      </c>
      <c r="B8" s="346">
        <v>42227</v>
      </c>
      <c r="C8" s="367" t="s">
        <v>1994</v>
      </c>
      <c r="D8" s="346" t="s">
        <v>339</v>
      </c>
      <c r="E8" s="346">
        <v>50</v>
      </c>
      <c r="F8" s="367" t="s">
        <v>2102</v>
      </c>
      <c r="G8" s="367" t="s">
        <v>2108</v>
      </c>
      <c r="H8" s="451"/>
      <c r="I8" s="367">
        <v>1</v>
      </c>
      <c r="J8" s="479">
        <v>827937.74</v>
      </c>
      <c r="K8" s="346" t="s">
        <v>339</v>
      </c>
      <c r="L8" s="377" t="s">
        <v>1796</v>
      </c>
      <c r="M8" s="360" t="s">
        <v>2260</v>
      </c>
    </row>
    <row r="9" spans="1:13" s="390" customFormat="1" ht="45" x14ac:dyDescent="0.25">
      <c r="A9" s="461" t="s">
        <v>2013</v>
      </c>
      <c r="B9" s="346">
        <v>42227</v>
      </c>
      <c r="C9" s="367" t="s">
        <v>1994</v>
      </c>
      <c r="D9" s="346" t="s">
        <v>339</v>
      </c>
      <c r="E9" s="346">
        <v>51</v>
      </c>
      <c r="F9" s="367" t="s">
        <v>2102</v>
      </c>
      <c r="G9" s="367" t="s">
        <v>2109</v>
      </c>
      <c r="H9" s="451"/>
      <c r="I9" s="367">
        <v>1</v>
      </c>
      <c r="J9" s="479">
        <v>350000</v>
      </c>
      <c r="K9" s="346" t="s">
        <v>339</v>
      </c>
      <c r="L9" s="377" t="s">
        <v>1796</v>
      </c>
      <c r="M9" s="360" t="s">
        <v>2260</v>
      </c>
    </row>
    <row r="10" spans="1:13" ht="45" x14ac:dyDescent="0.25">
      <c r="A10" s="461" t="s">
        <v>2013</v>
      </c>
      <c r="B10" s="346">
        <v>42227</v>
      </c>
      <c r="C10" s="367" t="s">
        <v>1994</v>
      </c>
      <c r="D10" s="346" t="s">
        <v>339</v>
      </c>
      <c r="E10" s="346">
        <v>52</v>
      </c>
      <c r="F10" s="367" t="s">
        <v>2102</v>
      </c>
      <c r="G10" s="367" t="s">
        <v>2110</v>
      </c>
      <c r="H10" s="395"/>
      <c r="I10" s="447">
        <v>1</v>
      </c>
      <c r="J10" s="480">
        <v>710876.24</v>
      </c>
      <c r="K10" s="346" t="s">
        <v>339</v>
      </c>
      <c r="L10" s="377" t="s">
        <v>1796</v>
      </c>
      <c r="M10" s="360" t="s">
        <v>2260</v>
      </c>
    </row>
    <row r="11" spans="1:13" ht="45" x14ac:dyDescent="0.25">
      <c r="A11" s="461" t="s">
        <v>2013</v>
      </c>
      <c r="B11" s="346">
        <v>42227</v>
      </c>
      <c r="C11" s="367" t="s">
        <v>1994</v>
      </c>
      <c r="D11" s="346" t="s">
        <v>339</v>
      </c>
      <c r="E11" s="346">
        <v>53</v>
      </c>
      <c r="F11" s="367" t="s">
        <v>2102</v>
      </c>
      <c r="G11" s="367" t="s">
        <v>2111</v>
      </c>
      <c r="H11" s="395"/>
      <c r="I11" s="447">
        <v>1</v>
      </c>
      <c r="J11" s="480">
        <v>696793.43</v>
      </c>
      <c r="K11" s="346" t="s">
        <v>339</v>
      </c>
      <c r="L11" s="377" t="s">
        <v>1796</v>
      </c>
      <c r="M11" s="360" t="s">
        <v>2260</v>
      </c>
    </row>
    <row r="12" spans="1:13" ht="45" x14ac:dyDescent="0.25">
      <c r="A12" s="461" t="s">
        <v>2013</v>
      </c>
      <c r="B12" s="346">
        <v>42227</v>
      </c>
      <c r="C12" s="367" t="s">
        <v>1995</v>
      </c>
      <c r="D12" s="346" t="s">
        <v>339</v>
      </c>
      <c r="E12" s="346">
        <v>54</v>
      </c>
      <c r="F12" s="367" t="s">
        <v>2102</v>
      </c>
      <c r="G12" s="367" t="s">
        <v>2112</v>
      </c>
      <c r="H12" s="395"/>
      <c r="I12" s="447">
        <v>2100</v>
      </c>
      <c r="J12" s="480">
        <v>4725000</v>
      </c>
      <c r="K12" s="346" t="s">
        <v>339</v>
      </c>
      <c r="L12" s="377" t="s">
        <v>2057</v>
      </c>
      <c r="M12" s="360" t="s">
        <v>2260</v>
      </c>
    </row>
    <row r="13" spans="1:13" ht="45" x14ac:dyDescent="0.25">
      <c r="A13" s="461" t="s">
        <v>2013</v>
      </c>
      <c r="B13" s="346">
        <v>42227</v>
      </c>
      <c r="C13" s="367" t="s">
        <v>1995</v>
      </c>
      <c r="D13" s="346" t="s">
        <v>339</v>
      </c>
      <c r="E13" s="346">
        <v>55</v>
      </c>
      <c r="F13" s="367" t="s">
        <v>2102</v>
      </c>
      <c r="G13" s="367" t="s">
        <v>200</v>
      </c>
      <c r="H13" s="395"/>
      <c r="I13" s="447">
        <v>63000</v>
      </c>
      <c r="J13" s="480">
        <v>3150000</v>
      </c>
      <c r="K13" s="346" t="s">
        <v>339</v>
      </c>
      <c r="L13" s="377" t="s">
        <v>2057</v>
      </c>
      <c r="M13" s="360" t="s">
        <v>2260</v>
      </c>
    </row>
    <row r="14" spans="1:13" ht="45" x14ac:dyDescent="0.25">
      <c r="A14" s="461" t="s">
        <v>2013</v>
      </c>
      <c r="B14" s="346">
        <v>42227</v>
      </c>
      <c r="C14" s="367" t="s">
        <v>1995</v>
      </c>
      <c r="D14" s="346" t="s">
        <v>339</v>
      </c>
      <c r="E14" s="346">
        <v>56</v>
      </c>
      <c r="F14" s="367" t="s">
        <v>2102</v>
      </c>
      <c r="G14" s="367" t="s">
        <v>905</v>
      </c>
      <c r="H14" s="395"/>
      <c r="I14" s="447">
        <v>21000</v>
      </c>
      <c r="J14" s="480">
        <v>8400000</v>
      </c>
      <c r="K14" s="346" t="s">
        <v>339</v>
      </c>
      <c r="L14" s="377" t="s">
        <v>2057</v>
      </c>
      <c r="M14" s="360" t="s">
        <v>2260</v>
      </c>
    </row>
    <row r="15" spans="1:13" ht="45" x14ac:dyDescent="0.25">
      <c r="A15" s="461" t="s">
        <v>2013</v>
      </c>
      <c r="B15" s="346">
        <v>42227</v>
      </c>
      <c r="C15" s="367" t="s">
        <v>1995</v>
      </c>
      <c r="D15" s="346" t="s">
        <v>339</v>
      </c>
      <c r="E15" s="346">
        <v>57</v>
      </c>
      <c r="F15" s="367" t="s">
        <v>2102</v>
      </c>
      <c r="G15" s="367" t="s">
        <v>2113</v>
      </c>
      <c r="H15" s="451"/>
      <c r="I15" s="447">
        <v>21000</v>
      </c>
      <c r="J15" s="480">
        <v>42000000</v>
      </c>
      <c r="K15" s="346" t="s">
        <v>339</v>
      </c>
      <c r="L15" s="377" t="s">
        <v>2057</v>
      </c>
      <c r="M15" s="360" t="s">
        <v>2260</v>
      </c>
    </row>
    <row r="16" spans="1:13" ht="60" x14ac:dyDescent="0.25">
      <c r="A16" s="461" t="s">
        <v>2013</v>
      </c>
      <c r="B16" s="346">
        <v>42227</v>
      </c>
      <c r="C16" s="367" t="s">
        <v>1998</v>
      </c>
      <c r="D16" s="346" t="s">
        <v>339</v>
      </c>
      <c r="E16" s="346">
        <v>58</v>
      </c>
      <c r="F16" s="367" t="s">
        <v>1977</v>
      </c>
      <c r="G16" s="367" t="s">
        <v>2114</v>
      </c>
      <c r="H16" s="451" t="s">
        <v>2115</v>
      </c>
      <c r="I16" s="367"/>
      <c r="J16" s="480">
        <v>42089454</v>
      </c>
      <c r="K16" s="346" t="s">
        <v>339</v>
      </c>
      <c r="L16" s="377" t="s">
        <v>2000</v>
      </c>
      <c r="M16" s="454" t="s">
        <v>2260</v>
      </c>
    </row>
    <row r="17" spans="1:13" ht="63" customHeight="1" x14ac:dyDescent="0.25">
      <c r="A17" s="461" t="s">
        <v>2013</v>
      </c>
      <c r="B17" s="346">
        <v>42227</v>
      </c>
      <c r="C17" s="367" t="s">
        <v>1998</v>
      </c>
      <c r="D17" s="346" t="s">
        <v>339</v>
      </c>
      <c r="E17" s="346">
        <v>59</v>
      </c>
      <c r="F17" s="367" t="s">
        <v>1977</v>
      </c>
      <c r="G17" s="367" t="s">
        <v>1858</v>
      </c>
      <c r="H17" s="451" t="s">
        <v>2116</v>
      </c>
      <c r="I17" s="367">
        <v>1</v>
      </c>
      <c r="J17" s="480">
        <v>1485000</v>
      </c>
      <c r="K17" s="346" t="s">
        <v>339</v>
      </c>
      <c r="L17" s="377" t="s">
        <v>2000</v>
      </c>
      <c r="M17" s="454" t="s">
        <v>2260</v>
      </c>
    </row>
    <row r="18" spans="1:13" ht="60" x14ac:dyDescent="0.25">
      <c r="A18" s="461" t="s">
        <v>2013</v>
      </c>
      <c r="B18" s="346">
        <v>42227</v>
      </c>
      <c r="C18" s="367" t="s">
        <v>1998</v>
      </c>
      <c r="D18" s="346" t="s">
        <v>339</v>
      </c>
      <c r="E18" s="346">
        <v>60</v>
      </c>
      <c r="F18" s="367" t="s">
        <v>1977</v>
      </c>
      <c r="G18" s="367" t="s">
        <v>2117</v>
      </c>
      <c r="H18" s="451" t="s">
        <v>2118</v>
      </c>
      <c r="I18" s="367"/>
      <c r="J18" s="480">
        <v>2828051</v>
      </c>
      <c r="K18" s="346" t="s">
        <v>339</v>
      </c>
      <c r="L18" s="377" t="s">
        <v>2000</v>
      </c>
      <c r="M18" s="454" t="s">
        <v>2260</v>
      </c>
    </row>
    <row r="19" spans="1:13" ht="30" x14ac:dyDescent="0.25">
      <c r="A19" s="461" t="s">
        <v>2013</v>
      </c>
      <c r="B19" s="346">
        <v>42227</v>
      </c>
      <c r="C19" s="367" t="s">
        <v>1998</v>
      </c>
      <c r="D19" s="346" t="s">
        <v>339</v>
      </c>
      <c r="E19" s="346">
        <v>61</v>
      </c>
      <c r="F19" s="367" t="s">
        <v>1977</v>
      </c>
      <c r="G19" s="367" t="s">
        <v>2119</v>
      </c>
      <c r="H19" s="447" t="s">
        <v>2120</v>
      </c>
      <c r="I19" s="447">
        <v>1</v>
      </c>
      <c r="J19" s="480">
        <v>23052000</v>
      </c>
      <c r="K19" s="346" t="s">
        <v>339</v>
      </c>
      <c r="L19" s="377" t="s">
        <v>2000</v>
      </c>
      <c r="M19" s="454" t="s">
        <v>2260</v>
      </c>
    </row>
    <row r="20" spans="1:13" ht="30" x14ac:dyDescent="0.25">
      <c r="A20" s="461" t="s">
        <v>2013</v>
      </c>
      <c r="B20" s="346">
        <v>42227</v>
      </c>
      <c r="C20" s="367" t="s">
        <v>1998</v>
      </c>
      <c r="D20" s="346" t="s">
        <v>339</v>
      </c>
      <c r="E20" s="346">
        <v>62</v>
      </c>
      <c r="F20" s="367" t="s">
        <v>1977</v>
      </c>
      <c r="G20" s="367" t="s">
        <v>2119</v>
      </c>
      <c r="H20" s="447" t="s">
        <v>2121</v>
      </c>
      <c r="I20" s="447">
        <v>1</v>
      </c>
      <c r="J20" s="480">
        <v>2169600</v>
      </c>
      <c r="K20" s="346" t="s">
        <v>339</v>
      </c>
      <c r="L20" s="377" t="s">
        <v>2000</v>
      </c>
      <c r="M20" s="454" t="s">
        <v>2260</v>
      </c>
    </row>
    <row r="21" spans="1:13" ht="30.75" thickBot="1" x14ac:dyDescent="0.3">
      <c r="A21" s="462" t="s">
        <v>2013</v>
      </c>
      <c r="B21" s="434">
        <v>42227</v>
      </c>
      <c r="C21" s="433" t="s">
        <v>1998</v>
      </c>
      <c r="D21" s="434" t="s">
        <v>339</v>
      </c>
      <c r="E21" s="434">
        <v>63</v>
      </c>
      <c r="F21" s="433" t="s">
        <v>1977</v>
      </c>
      <c r="G21" s="433" t="s">
        <v>2119</v>
      </c>
      <c r="H21" s="463" t="s">
        <v>2122</v>
      </c>
      <c r="I21" s="463">
        <v>1</v>
      </c>
      <c r="J21" s="481">
        <v>5085000</v>
      </c>
      <c r="K21" s="434" t="s">
        <v>339</v>
      </c>
      <c r="L21" s="440" t="s">
        <v>2000</v>
      </c>
      <c r="M21" s="454" t="s">
        <v>2260</v>
      </c>
    </row>
    <row r="22" spans="1:13" ht="15.75" thickBot="1" x14ac:dyDescent="0.3">
      <c r="A22" s="567" t="s">
        <v>2098</v>
      </c>
      <c r="B22" s="568"/>
      <c r="C22" s="568"/>
      <c r="D22" s="568"/>
      <c r="E22" s="568"/>
      <c r="F22" s="568"/>
      <c r="G22" s="568"/>
      <c r="H22" s="568"/>
      <c r="I22" s="569"/>
      <c r="J22" s="522">
        <f>SUM(J4:J21)</f>
        <v>6528434712.4099998</v>
      </c>
      <c r="K22" s="562"/>
      <c r="L22" s="563"/>
    </row>
  </sheetData>
  <mergeCells count="5">
    <mergeCell ref="A1:L1"/>
    <mergeCell ref="A2:E2"/>
    <mergeCell ref="A3:L3"/>
    <mergeCell ref="A22:I22"/>
    <mergeCell ref="K22:L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8"/>
  <sheetViews>
    <sheetView zoomScale="85" zoomScaleNormal="85" workbookViewId="0">
      <selection activeCell="A12" sqref="A12"/>
    </sheetView>
  </sheetViews>
  <sheetFormatPr baseColWidth="10" defaultRowHeight="15" x14ac:dyDescent="0.25"/>
  <cols>
    <col min="1" max="1" width="3" style="360" customWidth="1"/>
    <col min="2" max="2" width="7.42578125" style="360" customWidth="1"/>
    <col min="3" max="5" width="3.85546875" style="360" customWidth="1"/>
    <col min="6" max="6" width="16.85546875" style="454" customWidth="1"/>
    <col min="7" max="7" width="14" style="360" customWidth="1"/>
    <col min="8" max="8" width="15.140625" style="360" customWidth="1"/>
    <col min="9" max="9" width="13.85546875" style="453" customWidth="1"/>
    <col min="10" max="10" width="17.42578125" style="360" customWidth="1"/>
    <col min="11" max="11" width="14.7109375" style="360" customWidth="1"/>
    <col min="12" max="12" width="12.7109375" style="360" customWidth="1"/>
    <col min="13" max="16384" width="11.42578125" style="360"/>
  </cols>
  <sheetData>
    <row r="1" spans="1:13" ht="39.75" customHeight="1" x14ac:dyDescent="0.25">
      <c r="A1" s="554" t="s">
        <v>2136</v>
      </c>
      <c r="B1" s="555"/>
      <c r="C1" s="555"/>
      <c r="D1" s="555"/>
      <c r="E1" s="555"/>
      <c r="F1" s="555"/>
      <c r="G1" s="555"/>
      <c r="H1" s="555"/>
      <c r="I1" s="555"/>
      <c r="J1" s="555"/>
      <c r="K1" s="555"/>
      <c r="L1" s="556"/>
    </row>
    <row r="2" spans="1:13" ht="33" x14ac:dyDescent="0.25">
      <c r="A2" s="573" t="s">
        <v>2005</v>
      </c>
      <c r="B2" s="574"/>
      <c r="C2" s="574"/>
      <c r="D2" s="574"/>
      <c r="E2" s="575"/>
      <c r="F2" s="352" t="s">
        <v>2006</v>
      </c>
      <c r="G2" s="352" t="s">
        <v>2007</v>
      </c>
      <c r="H2" s="352" t="s">
        <v>2008</v>
      </c>
      <c r="I2" s="353" t="s">
        <v>8</v>
      </c>
      <c r="J2" s="354" t="s">
        <v>2009</v>
      </c>
      <c r="K2" s="352" t="s">
        <v>2010</v>
      </c>
      <c r="L2" s="498" t="s">
        <v>2011</v>
      </c>
    </row>
    <row r="3" spans="1:13" ht="15.75" thickBot="1" x14ac:dyDescent="0.3">
      <c r="A3" s="558" t="s">
        <v>2012</v>
      </c>
      <c r="B3" s="559"/>
      <c r="C3" s="559"/>
      <c r="D3" s="559"/>
      <c r="E3" s="559"/>
      <c r="F3" s="559"/>
      <c r="G3" s="559"/>
      <c r="H3" s="559"/>
      <c r="I3" s="559"/>
      <c r="J3" s="559"/>
      <c r="K3" s="559"/>
      <c r="L3" s="560"/>
    </row>
    <row r="4" spans="1:13" ht="45.75" customHeight="1" thickBot="1" x14ac:dyDescent="0.3">
      <c r="A4" s="457" t="s">
        <v>2013</v>
      </c>
      <c r="B4" s="458">
        <v>42227</v>
      </c>
      <c r="C4" s="459" t="s">
        <v>1996</v>
      </c>
      <c r="D4" s="458" t="s">
        <v>339</v>
      </c>
      <c r="E4" s="458">
        <v>64</v>
      </c>
      <c r="F4" s="459" t="s">
        <v>2123</v>
      </c>
      <c r="G4" s="459" t="s">
        <v>2124</v>
      </c>
      <c r="H4" s="459" t="s">
        <v>2125</v>
      </c>
      <c r="I4" s="456">
        <v>3</v>
      </c>
      <c r="J4" s="483">
        <v>15960450</v>
      </c>
      <c r="K4" s="458" t="s">
        <v>339</v>
      </c>
      <c r="L4" s="460" t="s">
        <v>2051</v>
      </c>
      <c r="M4" s="454" t="s">
        <v>1388</v>
      </c>
    </row>
    <row r="5" spans="1:13" ht="45.75" customHeight="1" thickBot="1" x14ac:dyDescent="0.3">
      <c r="A5" s="464" t="s">
        <v>2013</v>
      </c>
      <c r="B5" s="344">
        <v>42227</v>
      </c>
      <c r="C5" s="346" t="s">
        <v>1996</v>
      </c>
      <c r="D5" s="344" t="s">
        <v>339</v>
      </c>
      <c r="E5" s="344">
        <v>65</v>
      </c>
      <c r="F5" s="346" t="s">
        <v>2123</v>
      </c>
      <c r="G5" s="346" t="s">
        <v>2126</v>
      </c>
      <c r="H5" s="472" t="s">
        <v>2127</v>
      </c>
      <c r="I5" s="499">
        <v>1</v>
      </c>
      <c r="J5" s="449">
        <v>20370200</v>
      </c>
      <c r="K5" s="344" t="s">
        <v>339</v>
      </c>
      <c r="L5" s="460" t="s">
        <v>2051</v>
      </c>
      <c r="M5" s="454" t="s">
        <v>1388</v>
      </c>
    </row>
    <row r="6" spans="1:13" ht="45.75" customHeight="1" thickBot="1" x14ac:dyDescent="0.3">
      <c r="A6" s="464" t="s">
        <v>2013</v>
      </c>
      <c r="B6" s="344">
        <v>42227</v>
      </c>
      <c r="C6" s="346" t="s">
        <v>1996</v>
      </c>
      <c r="D6" s="344" t="s">
        <v>339</v>
      </c>
      <c r="E6" s="344">
        <v>66</v>
      </c>
      <c r="F6" s="346" t="s">
        <v>2075</v>
      </c>
      <c r="G6" s="346" t="s">
        <v>2128</v>
      </c>
      <c r="H6" s="472" t="s">
        <v>2129</v>
      </c>
      <c r="I6" s="447">
        <v>1</v>
      </c>
      <c r="J6" s="449">
        <v>25035000</v>
      </c>
      <c r="K6" s="344" t="s">
        <v>339</v>
      </c>
      <c r="L6" s="460" t="s">
        <v>2051</v>
      </c>
      <c r="M6" s="454" t="s">
        <v>1388</v>
      </c>
    </row>
    <row r="7" spans="1:13" ht="45.75" customHeight="1" thickBot="1" x14ac:dyDescent="0.3">
      <c r="A7" s="465" t="s">
        <v>2013</v>
      </c>
      <c r="B7" s="432">
        <v>42227</v>
      </c>
      <c r="C7" s="434" t="s">
        <v>1996</v>
      </c>
      <c r="D7" s="432" t="s">
        <v>339</v>
      </c>
      <c r="E7" s="432">
        <v>67</v>
      </c>
      <c r="F7" s="434" t="s">
        <v>2075</v>
      </c>
      <c r="G7" s="434" t="s">
        <v>2124</v>
      </c>
      <c r="H7" s="500" t="s">
        <v>2125</v>
      </c>
      <c r="I7" s="463">
        <v>1</v>
      </c>
      <c r="J7" s="484">
        <v>5320150</v>
      </c>
      <c r="K7" s="432" t="s">
        <v>339</v>
      </c>
      <c r="L7" s="460" t="s">
        <v>2051</v>
      </c>
      <c r="M7" s="454" t="s">
        <v>1388</v>
      </c>
    </row>
    <row r="8" spans="1:13" x14ac:dyDescent="0.25">
      <c r="A8" s="550" t="s">
        <v>2098</v>
      </c>
      <c r="B8" s="550"/>
      <c r="C8" s="550"/>
      <c r="D8" s="550"/>
      <c r="E8" s="550"/>
      <c r="F8" s="550"/>
      <c r="G8" s="550"/>
      <c r="H8" s="550"/>
      <c r="I8" s="576"/>
      <c r="J8" s="368">
        <f>SUM(J4:J7)</f>
        <v>66685800</v>
      </c>
      <c r="K8" s="565"/>
      <c r="L8" s="577"/>
    </row>
  </sheetData>
  <mergeCells count="5">
    <mergeCell ref="A1:L1"/>
    <mergeCell ref="A2:E2"/>
    <mergeCell ref="A3:L3"/>
    <mergeCell ref="A8:I8"/>
    <mergeCell ref="K8:L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7"/>
  <sheetViews>
    <sheetView zoomScale="85" zoomScaleNormal="85" workbookViewId="0">
      <selection activeCell="G4" sqref="G4"/>
    </sheetView>
  </sheetViews>
  <sheetFormatPr baseColWidth="10" defaultRowHeight="15" x14ac:dyDescent="0.25"/>
  <cols>
    <col min="1" max="1" width="3.7109375" style="360" customWidth="1"/>
    <col min="2" max="2" width="8" style="360" customWidth="1"/>
    <col min="3" max="5" width="5.7109375" style="360" customWidth="1"/>
    <col min="6" max="6" width="11.42578125" style="360"/>
    <col min="7" max="7" width="14" style="360" customWidth="1"/>
    <col min="8" max="8" width="13.7109375" style="360" customWidth="1"/>
    <col min="9" max="9" width="11.42578125" style="360"/>
    <col min="10" max="10" width="16.85546875" style="360" customWidth="1"/>
    <col min="11" max="11" width="16" style="360" customWidth="1"/>
    <col min="12" max="12" width="13" style="360" customWidth="1"/>
    <col min="13" max="16384" width="11.42578125" style="360"/>
  </cols>
  <sheetData>
    <row r="1" spans="1:13" ht="40.5" customHeight="1" x14ac:dyDescent="0.25">
      <c r="A1" s="578" t="s">
        <v>2137</v>
      </c>
      <c r="B1" s="578"/>
      <c r="C1" s="578"/>
      <c r="D1" s="578"/>
      <c r="E1" s="578"/>
      <c r="F1" s="578"/>
      <c r="G1" s="578"/>
      <c r="H1" s="578"/>
      <c r="I1" s="578"/>
      <c r="J1" s="578"/>
      <c r="K1" s="578"/>
      <c r="L1" s="578"/>
    </row>
    <row r="2" spans="1:13" ht="30" x14ac:dyDescent="0.25">
      <c r="A2" s="551" t="s">
        <v>2005</v>
      </c>
      <c r="B2" s="552"/>
      <c r="C2" s="552"/>
      <c r="D2" s="552"/>
      <c r="E2" s="553"/>
      <c r="F2" s="361" t="s">
        <v>2006</v>
      </c>
      <c r="G2" s="361" t="s">
        <v>2007</v>
      </c>
      <c r="H2" s="361" t="s">
        <v>2008</v>
      </c>
      <c r="I2" s="362" t="s">
        <v>8</v>
      </c>
      <c r="J2" s="363" t="s">
        <v>2009</v>
      </c>
      <c r="K2" s="361" t="s">
        <v>2010</v>
      </c>
      <c r="L2" s="361" t="s">
        <v>2011</v>
      </c>
    </row>
    <row r="3" spans="1:13" ht="15.75" thickBot="1" x14ac:dyDescent="0.3">
      <c r="A3" s="579" t="s">
        <v>2012</v>
      </c>
      <c r="B3" s="579"/>
      <c r="C3" s="579"/>
      <c r="D3" s="579"/>
      <c r="E3" s="579"/>
      <c r="F3" s="579"/>
      <c r="G3" s="579"/>
      <c r="H3" s="579"/>
      <c r="I3" s="579"/>
      <c r="J3" s="579"/>
      <c r="K3" s="579"/>
      <c r="L3" s="580"/>
    </row>
    <row r="4" spans="1:13" ht="69.75" customHeight="1" x14ac:dyDescent="0.25">
      <c r="A4" s="457" t="s">
        <v>2013</v>
      </c>
      <c r="B4" s="485">
        <v>42227</v>
      </c>
      <c r="C4" s="459" t="s">
        <v>1996</v>
      </c>
      <c r="D4" s="458" t="s">
        <v>339</v>
      </c>
      <c r="E4" s="458">
        <v>68</v>
      </c>
      <c r="F4" s="459" t="s">
        <v>2049</v>
      </c>
      <c r="G4" s="459" t="s">
        <v>2130</v>
      </c>
      <c r="H4" s="459" t="s">
        <v>479</v>
      </c>
      <c r="I4" s="468" t="s">
        <v>2131</v>
      </c>
      <c r="J4" s="483">
        <v>30000000</v>
      </c>
      <c r="K4" s="458" t="s">
        <v>339</v>
      </c>
      <c r="L4" s="460" t="s">
        <v>2051</v>
      </c>
    </row>
    <row r="5" spans="1:13" ht="69.75" customHeight="1" x14ac:dyDescent="0.25">
      <c r="A5" s="464" t="s">
        <v>2013</v>
      </c>
      <c r="B5" s="344">
        <v>42227</v>
      </c>
      <c r="C5" s="346" t="s">
        <v>1996</v>
      </c>
      <c r="D5" s="344" t="s">
        <v>339</v>
      </c>
      <c r="E5" s="344">
        <v>69</v>
      </c>
      <c r="F5" s="246" t="s">
        <v>1661</v>
      </c>
      <c r="G5" s="246" t="s">
        <v>2132</v>
      </c>
      <c r="H5" s="246" t="s">
        <v>2133</v>
      </c>
      <c r="I5" s="344">
        <v>2</v>
      </c>
      <c r="J5" s="449">
        <v>45200000</v>
      </c>
      <c r="K5" s="344" t="s">
        <v>339</v>
      </c>
      <c r="L5" s="466" t="s">
        <v>2051</v>
      </c>
      <c r="M5" s="454" t="s">
        <v>1388</v>
      </c>
    </row>
    <row r="6" spans="1:13" ht="69.75" customHeight="1" thickBot="1" x14ac:dyDescent="0.3">
      <c r="A6" s="465" t="s">
        <v>2013</v>
      </c>
      <c r="B6" s="486">
        <v>42227</v>
      </c>
      <c r="C6" s="434" t="s">
        <v>1994</v>
      </c>
      <c r="D6" s="432" t="s">
        <v>339</v>
      </c>
      <c r="E6" s="432">
        <v>70</v>
      </c>
      <c r="F6" s="435" t="s">
        <v>1661</v>
      </c>
      <c r="G6" s="435" t="s">
        <v>2134</v>
      </c>
      <c r="H6" s="435" t="s">
        <v>2135</v>
      </c>
      <c r="I6" s="432">
        <v>1</v>
      </c>
      <c r="J6" s="484">
        <v>43868420.390000001</v>
      </c>
      <c r="K6" s="437" t="s">
        <v>339</v>
      </c>
      <c r="L6" s="467" t="s">
        <v>1796</v>
      </c>
      <c r="M6" s="454" t="s">
        <v>1388</v>
      </c>
    </row>
    <row r="7" spans="1:13" x14ac:dyDescent="0.25">
      <c r="A7" s="550" t="s">
        <v>2098</v>
      </c>
      <c r="B7" s="550"/>
      <c r="C7" s="550"/>
      <c r="D7" s="550"/>
      <c r="E7" s="550"/>
      <c r="F7" s="550"/>
      <c r="G7" s="550"/>
      <c r="H7" s="550"/>
      <c r="I7" s="576"/>
      <c r="J7" s="368">
        <f>SUM(J4:J6)</f>
        <v>119068420.39</v>
      </c>
      <c r="K7" s="565"/>
      <c r="L7" s="577"/>
    </row>
  </sheetData>
  <mergeCells count="5">
    <mergeCell ref="A1:L1"/>
    <mergeCell ref="A2:E2"/>
    <mergeCell ref="A3:L3"/>
    <mergeCell ref="A7:I7"/>
    <mergeCell ref="K7:L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0EF727B961F59047918BA3BE5FEECF86" ma:contentTypeVersion="1" ma:contentTypeDescription="Crear nuevo documento." ma:contentTypeScope="" ma:versionID="59ad53801c7beac4386ddc51dcb46104">
  <xsd:schema xmlns:xsd="http://www.w3.org/2001/XMLSchema" xmlns:xs="http://www.w3.org/2001/XMLSchema" xmlns:p="http://schemas.microsoft.com/office/2006/metadata/properties" xmlns:ns2="500ccb93-013d-4123-82d0-71d12fd85179" targetNamespace="http://schemas.microsoft.com/office/2006/metadata/properties" ma:root="true" ma:fieldsID="a4e2b2109d3fdcf8199f670f9d23ad64" ns2:_="">
    <xsd:import namespace="500ccb93-013d-4123-82d0-71d12fd85179"/>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0ccb93-013d-4123-82d0-71d12fd85179"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93F741-34D9-427B-80EF-C252DE61487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80F411C-4CB6-45E5-8C53-7FE1C3878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0ccb93-013d-4123-82d0-71d12fd851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57542E-4F0D-4446-91E4-ECEC5D34D7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1</vt:i4>
      </vt:variant>
    </vt:vector>
  </HeadingPairs>
  <TitlesOfParts>
    <vt:vector size="22" baseType="lpstr">
      <vt:lpstr>Instituciones </vt:lpstr>
      <vt:lpstr>Depurado (2)</vt:lpstr>
      <vt:lpstr>Depurado</vt:lpstr>
      <vt:lpstr>Anexo 2 </vt:lpstr>
      <vt:lpstr>Inclusión - Setiembre</vt:lpstr>
      <vt:lpstr>Inclusión - Octubre 1</vt:lpstr>
      <vt:lpstr>Inclusión - Octubre 2</vt:lpstr>
      <vt:lpstr>Inclusión - Noviembre</vt:lpstr>
      <vt:lpstr>Inclusión - Diciembre</vt:lpstr>
      <vt:lpstr>Inclusión - Enero </vt:lpstr>
      <vt:lpstr>Inclusión - Febrero</vt:lpstr>
      <vt:lpstr>Inclusión - Abril</vt:lpstr>
      <vt:lpstr>Inclusión - Mayo</vt:lpstr>
      <vt:lpstr>Consolidado General</vt:lpstr>
      <vt:lpstr>Artículos de limpeza e higiene </vt:lpstr>
      <vt:lpstr>Asistencia social</vt:lpstr>
      <vt:lpstr>Servicos Profesionales</vt:lpstr>
      <vt:lpstr>Comunicación</vt:lpstr>
      <vt:lpstr>Construcción</vt:lpstr>
      <vt:lpstr>Equipo</vt:lpstr>
      <vt:lpstr>Otros</vt:lpstr>
      <vt:lpstr>'Depurado (2)'!Títulos_a_imprimir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dc:creator>
  <cp:lastModifiedBy>David Eduarte Vargas</cp:lastModifiedBy>
  <cp:lastPrinted>2020-05-26T21:25:50Z</cp:lastPrinted>
  <dcterms:created xsi:type="dcterms:W3CDTF">2020-04-03T21:48:51Z</dcterms:created>
  <dcterms:modified xsi:type="dcterms:W3CDTF">2021-05-24T21:50:50Z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0x0101000EF727B961F59047918BA3BE5FEECF86</vt:lpwstr>
  </property>
</Properties>
</file>