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4" documentId="13_ncr:1_{81D41F32-405C-4D89-9AD2-890393669E94}" xr6:coauthVersionLast="47" xr6:coauthVersionMax="47" xr10:uidLastSave="{7F40F1F3-0755-464D-8A8A-7275FBAD06BE}"/>
  <bookViews>
    <workbookView xWindow="-120" yWindow="-120" windowWidth="38640" windowHeight="15840" tabRatio="725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7" l="1"/>
  <c r="A9" i="7" l="1"/>
  <c r="B9" i="7" s="1"/>
  <c r="F19" i="1" l="1"/>
  <c r="F18" i="1"/>
  <c r="S8" i="7"/>
  <c r="S9" i="7"/>
  <c r="B17" i="1"/>
  <c r="F17" i="1" s="1"/>
  <c r="B17" i="7"/>
  <c r="B17" i="11"/>
  <c r="F17" i="11" s="1"/>
  <c r="F19" i="11" s="1"/>
  <c r="F16" i="1"/>
  <c r="F16" i="7"/>
  <c r="F16" i="11"/>
  <c r="F18" i="11" s="1"/>
  <c r="S11" i="7"/>
  <c r="S8" i="1"/>
  <c r="N8" i="1"/>
  <c r="F17" i="7" l="1"/>
  <c r="F19" i="7"/>
  <c r="J2" i="8"/>
  <c r="I2" i="8"/>
  <c r="H2" i="8"/>
  <c r="J2" i="2"/>
  <c r="J2" i="12"/>
  <c r="H2" i="12"/>
  <c r="I2" i="12"/>
  <c r="H2" i="2"/>
  <c r="I2" i="2"/>
  <c r="K2" i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S16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S16" i="1" s="1"/>
  <c r="S18" i="11" l="1"/>
  <c r="S17" i="11"/>
  <c r="S19" i="11" s="1"/>
  <c r="S18" i="1"/>
  <c r="S17" i="1"/>
  <c r="S19" i="1" s="1"/>
  <c r="M1" i="1" a="1"/>
  <c r="M1" i="1" s="1"/>
  <c r="N7" i="1" s="1"/>
  <c r="M1" i="7" a="1"/>
  <c r="M1" i="7" s="1"/>
  <c r="N7" i="7" s="1"/>
  <c r="U1" i="7" a="1"/>
  <c r="U1" i="7" s="1"/>
  <c r="V7" i="11"/>
  <c r="V9" i="11" s="1"/>
  <c r="N7" i="11"/>
  <c r="N9" i="11" s="1"/>
  <c r="V7" i="1"/>
  <c r="V7" i="7" l="1"/>
  <c r="V9" i="7" s="1"/>
  <c r="S16" i="7"/>
  <c r="V10" i="11"/>
  <c r="N10" i="11"/>
  <c r="N9" i="7"/>
  <c r="N10" i="7"/>
  <c r="N9" i="1"/>
  <c r="N10" i="1"/>
  <c r="V9" i="1"/>
  <c r="V10" i="1"/>
  <c r="V10" i="7" l="1"/>
  <c r="S18" i="7"/>
  <c r="S17" i="7"/>
  <c r="S1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<sst xmlns="http://schemas.openxmlformats.org/spreadsheetml/2006/main" count="175" uniqueCount="46">
  <si>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</si>
  <si>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</si>
  <si>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</si>
  <si>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</si>
  <si>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</si>
  <si>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</si>
  <si>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</si>
  <si>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</si>
  <si>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</si>
  <si>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</si>
  <si>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</si>
  <si>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</si>
  <si>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</si>
  <si>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</si>
  <si>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</si>
  <si>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</si>
  <si>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</si>
  <si>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</si>
  <si>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</si>
  <si>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</si>
  <si>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</si>
  <si>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</si>
  <si>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</si>
  <si>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</si>
  <si>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</si>
  <si>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</si>
  <si>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</si>
  <si>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</si>
  <si>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</si>
  <si>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</si>
  <si>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</si>
  <si>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</si>
  <si>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</si>
  <si>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</si>
  <si>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</si>
  <si>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</si>
  <si>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</si>
  <si>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</si>
  <si>
    <r>
      <t>ω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[rad/s]</t>
    </r>
  </si>
  <si>
    <r>
      <t>ν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</si>
  <si>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ν </t>
    </r>
    <r>
      <rPr>
        <sz val="11"/>
        <color theme="1"/>
        <rFont val="Calibri"/>
        <family val="2"/>
        <scheme val="minor"/>
      </rPr>
      <t>[Hz]</t>
    </r>
  </si>
  <si>
    <r>
      <rPr>
        <sz val="8"/>
        <color theme="1"/>
        <rFont val="Calibri"/>
        <family val="2"/>
        <scheme val="minor"/>
      </rPr>
      <t>FWHM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</si>
  <si>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FW </t>
    </r>
    <r>
      <rPr>
        <sz val="11"/>
        <color theme="1"/>
        <rFont val="Calibri"/>
        <family val="2"/>
        <scheme val="minor"/>
      </rPr>
      <t>[Hz]</t>
    </r>
  </si>
  <si>
    <t>tot.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</si>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</sst>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0" fillId="2" borderId="2" xfId="0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2" borderId="2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9"/>
  <sheetViews>
    <sheetView tabSelected="1" zoomScale="175" zoomScaleNormal="175" workbookViewId="0">
      <selection activeCell="H16" sqref="H16"/>
    </sheetView>
  </sheetViews>
  <sheetFormatPr defaultRowHeight="15" x14ac:dyDescent="0.25"/>
  <cols>
    <col min="3" max="3" width="4.5703125" customWidth="1"/>
    <col min="9" max="9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R16" s="4" t="s">
        <v>33</v>
      </c>
      <c r="S16" s="1">
        <f>U1/B16</f>
        <v>3.0448358664559765E-3</v>
      </c>
    </row>
    <row r="17" spans="1:19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R17" s="4" t="s">
        <v>34</v>
      </c>
      <c r="S17" s="1">
        <f>S16*(U2/U1 + B17/B16)</f>
        <v>3.902187221488428E-4</v>
      </c>
    </row>
    <row r="18" spans="1:19" x14ac:dyDescent="0.25">
      <c r="E18" s="22" t="s">
        <v>39</v>
      </c>
      <c r="F18" s="9">
        <f>F16/(2*PI())</f>
        <v>0.80630071579869</v>
      </c>
      <c r="R18" s="22" t="s">
        <v>41</v>
      </c>
      <c r="S18" s="9">
        <f>S16*2*SQRT(3)</f>
        <v>1.0547620842819513E-2</v>
      </c>
    </row>
    <row r="19" spans="1:19" x14ac:dyDescent="0.25">
      <c r="E19" s="4" t="s">
        <v>40</v>
      </c>
      <c r="F19" s="9">
        <f>F17/(2*PI())</f>
        <v>4.0000000000000001E-3</v>
      </c>
      <c r="R19" s="4" t="s">
        <v>42</v>
      </c>
      <c r="S19" s="9">
        <f>S17*2*SQRT(3)</f>
        <v>1.351757305652797E-3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19"/>
  <sheetViews>
    <sheetView zoomScale="175" zoomScaleNormal="175" workbookViewId="0">
      <selection activeCell="O18" sqref="O18"/>
    </sheetView>
  </sheetViews>
  <sheetFormatPr defaultRowHeight="15" x14ac:dyDescent="0.25"/>
  <cols>
    <col min="3" max="3" width="4.5703125" customWidth="1"/>
    <col min="7" max="7" width="9.1406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3">
        <f>SUM(A2:A8)</f>
        <v>140.86999999999998</v>
      </c>
      <c r="B9" s="3">
        <f>A9*(B2/A2+B3/A3+B4/A4+B5/A5+B6/A6+B7/A7+B8/A8)</f>
        <v>0.4910504785808012</v>
      </c>
      <c r="C9" s="5" t="s">
        <v>43</v>
      </c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A11" s="28" t="s">
        <v>44</v>
      </c>
      <c r="B11" s="29">
        <v>7.67</v>
      </c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A12" s="30" t="s">
        <v>45</v>
      </c>
      <c r="B12" s="29">
        <v>0.02</v>
      </c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0.80359285182682905</v>
      </c>
      <c r="E16" s="4" t="s">
        <v>38</v>
      </c>
      <c r="F16" s="9">
        <f>2*PI()*B16</f>
        <v>5.0491227995528742</v>
      </c>
      <c r="R16" s="4" t="s">
        <v>33</v>
      </c>
      <c r="S16" s="1">
        <f>U1/B16</f>
        <v>2.6437983243617932E-3</v>
      </c>
    </row>
    <row r="17" spans="1:19" x14ac:dyDescent="0.25">
      <c r="A17" s="4" t="s">
        <v>32</v>
      </c>
      <c r="B17" s="9">
        <f>1/B14</f>
        <v>0.01</v>
      </c>
      <c r="E17" s="4" t="s">
        <v>36</v>
      </c>
      <c r="F17" s="9">
        <f>2*PI()*B17</f>
        <v>6.2831853071795868E-2</v>
      </c>
      <c r="R17" s="4" t="s">
        <v>34</v>
      </c>
      <c r="S17" s="1">
        <f>S16*(U2/U1 + B17/B16)</f>
        <v>2.0861183226599203E-4</v>
      </c>
    </row>
    <row r="18" spans="1:19" x14ac:dyDescent="0.25">
      <c r="E18" s="22" t="s">
        <v>39</v>
      </c>
      <c r="F18" s="9">
        <f>1/B16</f>
        <v>1.2444112683763593</v>
      </c>
      <c r="R18" s="22" t="s">
        <v>41</v>
      </c>
      <c r="S18" s="9">
        <f>S16*2*SQRT(3)</f>
        <v>9.1583860455201772E-3</v>
      </c>
    </row>
    <row r="19" spans="1:19" x14ac:dyDescent="0.25">
      <c r="E19" s="4" t="s">
        <v>40</v>
      </c>
      <c r="F19" s="9">
        <f>B17/POWER(B16,2)</f>
        <v>1.5485594048620592E-2</v>
      </c>
      <c r="R19" s="4" t="s">
        <v>42</v>
      </c>
      <c r="S19" s="9">
        <f>S17*2*SQRT(3)</f>
        <v>7.2265258508946934E-4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9"/>
  <sheetViews>
    <sheetView zoomScale="175" zoomScaleNormal="175" workbookViewId="0">
      <selection activeCell="G18" sqref="G18"/>
    </sheetView>
  </sheetViews>
  <sheetFormatPr defaultRowHeight="15" x14ac:dyDescent="0.25"/>
  <cols>
    <col min="3" max="3" width="4.57031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R16" s="4" t="s">
        <v>33</v>
      </c>
      <c r="S16" s="1">
        <f>U1/B16</f>
        <v>1.0398617659165908E-3</v>
      </c>
    </row>
    <row r="17" spans="1:19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R17" s="4" t="s">
        <v>34</v>
      </c>
      <c r="S17" s="1">
        <f>S16*(U2/U1 + B17/B16)</f>
        <v>1.4872819622888491E-4</v>
      </c>
    </row>
    <row r="18" spans="1:19" x14ac:dyDescent="0.25">
      <c r="E18" s="22" t="s">
        <v>39</v>
      </c>
      <c r="F18" s="9">
        <f>F16/(2*PI())</f>
        <v>0.8778303227466141</v>
      </c>
      <c r="R18" s="22" t="s">
        <v>41</v>
      </c>
      <c r="S18" s="9">
        <f>S16*2*SQRT(3)</f>
        <v>3.6021868228316594E-3</v>
      </c>
    </row>
    <row r="19" spans="1:19" x14ac:dyDescent="0.25">
      <c r="E19" s="4" t="s">
        <v>40</v>
      </c>
      <c r="F19" s="9">
        <f>F17/(2*PI())</f>
        <v>5.0000000000000001E-3</v>
      </c>
      <c r="R19" s="4" t="s">
        <v>42</v>
      </c>
      <c r="S19" s="9">
        <f>S17*2*SQRT(3)</f>
        <v>5.1520958477300506E-4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18" sqref="H18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2023-05-16T15:09:44Z</dcterms:modified>
</cp:coreProperties>
</file>