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3. Oscillazioni/"/>
    </mc:Choice>
  </mc:AlternateContent>
  <xr:revisionPtr revIDLastSave="421" documentId="8_{C53883D7-E8EA-485B-99E9-2BF119CFE4AD}" xr6:coauthVersionLast="47" xr6:coauthVersionMax="47" xr10:uidLastSave="{56B749BF-E9B2-4EDD-A884-6DD13FB728B3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7" l="1"/>
  <c r="S9" i="7"/>
  <c r="S8" i="1"/>
  <c r="N8" i="1"/>
  <c r="J2" i="8" l="1"/>
  <c r="I2" i="8"/>
  <c r="H2" i="8"/>
  <c r="J2" i="2"/>
  <c r="J2" i="12"/>
  <c r="H2" i="12"/>
  <c r="I2" i="12"/>
  <c r="H2" i="2"/>
  <c r="I2" i="2"/>
  <c r="K2" i="1"/>
  <c r="N7" i="1" s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8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M1" i="1" l="1" a="1"/>
  <c r="M1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9" i="11"/>
  <c r="N10" i="11"/>
  <c r="N9" i="7"/>
  <c r="N10" i="7"/>
  <c r="N9" i="1"/>
  <c r="N10" i="1"/>
  <c r="V9" i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<sst xmlns="http://schemas.openxmlformats.org/spreadsheetml/2006/main" count="139" uniqueCount="33">
  <si>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</si>
  <si>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</si>
  <si>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</si>
  <si>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</si>
  <si>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</si>
  <si>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</si>
  <si>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</si>
  <si>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</si>
  <si>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</si>
  <si>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</si>
  <si>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</si>
  <si>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</si>
  <si>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</si>
  <si>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250 Hz</t>
  </si>
  <si>
    <t>100 Hz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</si>
  <si>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</si>
  <si>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</si>
  <si>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</si>
  <si>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</si>
  <si>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</si>
  <si>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</si>
  <si>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</si>
  <si>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</si>
  <si>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</si>
  <si>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200 Hz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</si>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</sst>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166" fontId="2" fillId="0" borderId="1" xfId="0" applyNumberFormat="1" applyFon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164" fontId="2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4"/>
  <sheetViews>
    <sheetView zoomScale="175" zoomScaleNormal="175" workbookViewId="0">
      <selection activeCell="S8" sqref="S8"/>
    </sheetView>
  </sheetViews>
  <sheetFormatPr defaultRowHeight="15" x14ac:dyDescent="0.25"/>
  <cols>
    <col min="3" max="3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 t="s">
        <v>13</v>
      </c>
      <c r="E1" s="4" t="s">
        <v>6</v>
      </c>
      <c r="F1" s="4" t="s">
        <v>27</v>
      </c>
      <c r="G1" s="4" t="s">
        <v>28</v>
      </c>
      <c r="I1" s="4" t="s">
        <v>7</v>
      </c>
      <c r="J1" s="4" t="s">
        <v>9</v>
      </c>
      <c r="K1" s="4" t="s">
        <v>30</v>
      </c>
      <c r="L1" s="12" t="s">
        <v>15</v>
      </c>
      <c r="M1" s="7" cm="1">
        <f t="array" ref="M1:N5">LINEST(J2:J14,E2:E14,TRUE,TRUE)</f>
        <v>8.3838035275396115E-6</v>
      </c>
      <c r="N1">
        <v>2.6320873980186388E-3</v>
      </c>
      <c r="O1" t="s">
        <v>17</v>
      </c>
      <c r="Q1" s="4" t="s">
        <v>25</v>
      </c>
      <c r="R1" s="4" t="s">
        <v>8</v>
      </c>
      <c r="S1" s="4" t="s">
        <v>30</v>
      </c>
      <c r="T1" s="12" t="s">
        <v>18</v>
      </c>
      <c r="U1" s="7" cm="1">
        <f t="array" ref="U1:V5">LINEST(R2:R14,Q2:Q14,TRUE,TRUE)</f>
        <v>2.4550533386129784E-3</v>
      </c>
      <c r="V1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17">
        <v>0.2</v>
      </c>
      <c r="I2" s="1">
        <v>1</v>
      </c>
      <c r="J2" s="8">
        <f t="shared" ref="J2:J14" si="0">POWER(F2,-1)</f>
        <v>2.5727443463942987E-3</v>
      </c>
      <c r="K2" s="8">
        <f>G2/POWER(F2,2)</f>
        <v>1.3238026943807656E-6</v>
      </c>
      <c r="L2" s="10" t="s">
        <v>16</v>
      </c>
      <c r="M2">
        <v>9.9549082521994026E-7</v>
      </c>
      <c r="N2">
        <v>2.1989484842342976E-5</v>
      </c>
      <c r="O2" t="s">
        <v>20</v>
      </c>
      <c r="Q2" s="1">
        <v>0</v>
      </c>
      <c r="R2" s="1">
        <v>0</v>
      </c>
      <c r="S2" s="8">
        <f>SQRT(POWER(G2/F2,2)+POWER(G2/F2,2))</f>
        <v>7.2768198943790443E-4</v>
      </c>
      <c r="T2" s="10" t="s">
        <v>19</v>
      </c>
      <c r="U2">
        <v>3.0245429152083819E-4</v>
      </c>
      <c r="V2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17">
        <v>0.2</v>
      </c>
      <c r="I3" s="1">
        <v>2</v>
      </c>
      <c r="J3" s="8">
        <f t="shared" si="0"/>
        <v>2.5975105458928166E-3</v>
      </c>
      <c r="K3" s="8">
        <f t="shared" ref="K3:K14" si="1">G3/POWER(F3,2)</f>
        <v>1.3494122072048796E-6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7.3119284755605288E-4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17">
        <v>0.2</v>
      </c>
      <c r="I4" s="1">
        <v>6</v>
      </c>
      <c r="J4" s="8">
        <f t="shared" si="0"/>
        <v>2.6571999489817611E-3</v>
      </c>
      <c r="K4" s="8">
        <f t="shared" si="1"/>
        <v>1.4121423137737348E-6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7.3972224627281557E-4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17">
        <v>0.2</v>
      </c>
      <c r="I5" s="1">
        <v>10</v>
      </c>
      <c r="J5" s="8">
        <f t="shared" si="0"/>
        <v>2.719416086977804E-3</v>
      </c>
      <c r="K5" s="8">
        <f t="shared" si="1"/>
        <v>1.4790447708227347E-6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7.4871188920752423E-4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17">
        <v>0.2</v>
      </c>
      <c r="I6" s="1">
        <v>14</v>
      </c>
      <c r="J6" s="8">
        <f t="shared" si="0"/>
        <v>2.7668870031016804E-3</v>
      </c>
      <c r="K6" s="8">
        <f t="shared" si="1"/>
        <v>1.5311327375865999E-6</v>
      </c>
      <c r="Q6" s="1">
        <v>13</v>
      </c>
      <c r="R6" s="8">
        <f>LN(F2/F6)</f>
        <v>7.2749694402199708E-2</v>
      </c>
      <c r="S6" s="8">
        <f>SQRT(POWER(G2/F2,2)+POWER(G6/F6,2))</f>
        <v>7.5563687469145724E-4</v>
      </c>
    </row>
    <row r="7" spans="1:22" x14ac:dyDescent="0.25">
      <c r="E7" s="9">
        <v>14.587999999999999</v>
      </c>
      <c r="F7" s="16">
        <v>355.22399999999999</v>
      </c>
      <c r="G7" s="17">
        <v>0.2</v>
      </c>
      <c r="I7" s="1">
        <v>18</v>
      </c>
      <c r="J7" s="8">
        <f t="shared" si="0"/>
        <v>2.8151251041596288E-3</v>
      </c>
      <c r="K7" s="8">
        <f t="shared" si="1"/>
        <v>1.5849858704139523E-6</v>
      </c>
      <c r="M7" s="4" t="s">
        <v>21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9382.3522597815772</v>
      </c>
      <c r="Q7" s="1">
        <v>17</v>
      </c>
      <c r="R7" s="8">
        <f>LN(F2/F7)</f>
        <v>9.0033534342661245E-2</v>
      </c>
      <c r="S7" s="8">
        <f>SQRT(POWER(G2/F2,2)+POWER(G7/F7,2))</f>
        <v>7.6273043269489628E-4</v>
      </c>
      <c r="U7" s="4" t="s">
        <v>21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5287.6326554434836</v>
      </c>
    </row>
    <row r="8" spans="1:22" x14ac:dyDescent="0.25">
      <c r="E8" s="9">
        <v>17.82</v>
      </c>
      <c r="F8" s="16">
        <v>353.33199999999999</v>
      </c>
      <c r="G8" s="17">
        <v>0.2</v>
      </c>
      <c r="I8" s="1">
        <v>22</v>
      </c>
      <c r="J8" s="8">
        <f t="shared" si="0"/>
        <v>2.8301993592428653E-3</v>
      </c>
      <c r="K8" s="8">
        <f t="shared" si="1"/>
        <v>1.6020056826117449E-6</v>
      </c>
      <c r="M8" s="4" t="s">
        <v>22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7.6495861025188954E-4</v>
      </c>
      <c r="U8" s="4" t="s">
        <v>22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17">
        <v>0.2</v>
      </c>
      <c r="I9" s="1">
        <v>26</v>
      </c>
      <c r="J9" s="8">
        <f t="shared" si="0"/>
        <v>2.8446669606155858E-3</v>
      </c>
      <c r="K9" s="8">
        <f t="shared" si="1"/>
        <v>1.6184260233635831E-6</v>
      </c>
      <c r="M9" s="4" t="s">
        <v>23</v>
      </c>
      <c r="N9" s="13">
        <f>N7/N8</f>
        <v>852.94111452559798</v>
      </c>
      <c r="Q9" s="1">
        <v>25</v>
      </c>
      <c r="R9" s="8">
        <f>LN(F2/F9)</f>
        <v>0.10047283119455862</v>
      </c>
      <c r="S9" s="8">
        <f>SQRT(POWER(G2/F2,2)+POWER(G9/F9,2))</f>
        <v>7.6710217282241467E-4</v>
      </c>
      <c r="U9" s="4" t="s">
        <v>23</v>
      </c>
      <c r="V9" s="13">
        <f>V7/V8</f>
        <v>480.69387776758941</v>
      </c>
    </row>
    <row r="10" spans="1:22" x14ac:dyDescent="0.25">
      <c r="E10" s="9">
        <v>25.036000000000001</v>
      </c>
      <c r="F10" s="16">
        <v>348.64400000000001</v>
      </c>
      <c r="G10" s="17">
        <v>0.2</v>
      </c>
      <c r="I10" s="1">
        <v>31</v>
      </c>
      <c r="J10" s="8">
        <f t="shared" si="0"/>
        <v>2.8682552976675348E-3</v>
      </c>
      <c r="K10" s="8">
        <f t="shared" si="1"/>
        <v>1.6453776905195756E-6</v>
      </c>
      <c r="M10" s="14" t="s">
        <v>26</v>
      </c>
      <c r="N10" s="15">
        <f>_xlfn.CHISQ.DIST.RT(N7,N8)</f>
        <v>0</v>
      </c>
      <c r="Q10" s="1">
        <v>30</v>
      </c>
      <c r="R10" s="8">
        <f>LN(F2/F10)</f>
        <v>0.10873076646234245</v>
      </c>
      <c r="S10" s="8">
        <f>SQRT(POWER(G2/F2,2)+POWER(G10/F10,2))</f>
        <v>7.7060760246708466E-4</v>
      </c>
      <c r="U10" s="14" t="s">
        <v>26</v>
      </c>
      <c r="V10" s="15">
        <f>_xlfn.CHISQ.DIST.RT(V7,V8)</f>
        <v>0</v>
      </c>
    </row>
    <row r="11" spans="1:22" x14ac:dyDescent="0.25">
      <c r="E11" s="9">
        <v>29.891999999999999</v>
      </c>
      <c r="F11" s="16">
        <v>346.92399999999998</v>
      </c>
      <c r="G11" s="17">
        <v>0.2</v>
      </c>
      <c r="I11" s="1">
        <v>37</v>
      </c>
      <c r="J11" s="8">
        <f t="shared" si="0"/>
        <v>2.8824757007298429E-3</v>
      </c>
      <c r="K11" s="8">
        <f t="shared" si="1"/>
        <v>1.6617332330596001E-6</v>
      </c>
      <c r="Q11" s="1">
        <v>36</v>
      </c>
      <c r="R11" s="8">
        <f>LN(F2/F11)</f>
        <v>0.11367637496013086</v>
      </c>
      <c r="S11" s="8">
        <f>SQRT(POWER(G2/F2,2)+POWER(G11/F11,2))</f>
        <v>7.7272710932648999E-4</v>
      </c>
    </row>
    <row r="12" spans="1:22" x14ac:dyDescent="0.25">
      <c r="E12" s="9">
        <v>32.299999999999997</v>
      </c>
      <c r="F12" s="16">
        <v>346.23599999999999</v>
      </c>
      <c r="G12" s="17">
        <v>0.2</v>
      </c>
      <c r="I12" s="1">
        <v>40</v>
      </c>
      <c r="J12" s="8">
        <f t="shared" si="0"/>
        <v>2.8882034219434144E-3</v>
      </c>
      <c r="K12" s="8">
        <f t="shared" si="1"/>
        <v>1.66834380130513E-6</v>
      </c>
      <c r="Q12" s="1">
        <v>39</v>
      </c>
      <c r="R12" s="8">
        <f>LN(F2/F12)</f>
        <v>0.11566148727455104</v>
      </c>
      <c r="S12" s="8">
        <f>SQRT(POWER(G2/F2,2)+POWER(G12/F12,2))</f>
        <v>7.7358212177969774E-4</v>
      </c>
    </row>
    <row r="13" spans="1:22" x14ac:dyDescent="0.25">
      <c r="E13" s="9">
        <v>34.731999999999999</v>
      </c>
      <c r="F13" s="16">
        <v>346.10700000000003</v>
      </c>
      <c r="G13" s="17">
        <v>0.2</v>
      </c>
      <c r="I13" s="1">
        <v>43</v>
      </c>
      <c r="J13" s="8">
        <f t="shared" si="0"/>
        <v>2.8892799047693339E-3</v>
      </c>
      <c r="K13" s="8">
        <f t="shared" si="1"/>
        <v>1.6695876736207785E-6</v>
      </c>
      <c r="Q13" s="1">
        <v>42</v>
      </c>
      <c r="R13" s="8">
        <f>LN(F2/F13)</f>
        <v>0.11603413494049922</v>
      </c>
      <c r="S13" s="8">
        <f>SQRT(POWER(G2/F2,2)+POWER(G13/F13,2))</f>
        <v>7.7374289890137847E-4</v>
      </c>
    </row>
    <row r="14" spans="1:22" x14ac:dyDescent="0.25">
      <c r="E14" s="9">
        <v>37.164000000000001</v>
      </c>
      <c r="F14" s="16">
        <v>345.76299999999998</v>
      </c>
      <c r="G14" s="17">
        <v>0.2</v>
      </c>
      <c r="I14" s="1">
        <v>46</v>
      </c>
      <c r="J14" s="8">
        <f t="shared" si="0"/>
        <v>2.8921544526163876E-3</v>
      </c>
      <c r="K14" s="8">
        <f t="shared" si="1"/>
        <v>1.6729114755577595E-6</v>
      </c>
      <c r="Q14" s="1">
        <v>45</v>
      </c>
      <c r="R14" s="8">
        <f>LN(F2/F14)</f>
        <v>0.11702854148608427</v>
      </c>
      <c r="S14" s="8">
        <f>SQRT(POWER(G2/F2,2)+POWER(G14/F14,2))</f>
        <v>7.741723541871701E-4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4"/>
  <sheetViews>
    <sheetView tabSelected="1" zoomScale="175" zoomScaleNormal="175" workbookViewId="0">
      <selection activeCell="B16" sqref="B16"/>
    </sheetView>
  </sheetViews>
  <sheetFormatPr defaultRowHeight="15" x14ac:dyDescent="0.25"/>
  <cols>
    <col min="3" max="3" width="4.5703125" customWidth="1"/>
    <col min="7" max="7" width="9.140625" customWidth="1"/>
    <col min="12" max="12" width="4.57031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 t="s">
        <v>14</v>
      </c>
      <c r="E1" s="4" t="s">
        <v>6</v>
      </c>
      <c r="F1" s="4" t="s">
        <v>27</v>
      </c>
      <c r="G1" s="4" t="s">
        <v>28</v>
      </c>
      <c r="I1" s="4" t="s">
        <v>7</v>
      </c>
      <c r="J1" s="4" t="s">
        <v>9</v>
      </c>
      <c r="K1" s="4" t="s">
        <v>30</v>
      </c>
      <c r="L1" s="12" t="s">
        <v>15</v>
      </c>
      <c r="M1" s="7" cm="1">
        <f t="array" ref="M1:N5">LINEST(J2:J14,E2:E14,TRUE,TRUE)</f>
        <v>5.8321377976252063E-6</v>
      </c>
      <c r="N1">
        <v>2.1050776876779483E-3</v>
      </c>
      <c r="O1" t="s">
        <v>17</v>
      </c>
      <c r="Q1" s="4" t="s">
        <v>25</v>
      </c>
      <c r="R1" s="4" t="s">
        <v>8</v>
      </c>
      <c r="S1" s="4" t="s">
        <v>30</v>
      </c>
      <c r="T1" s="12" t="s">
        <v>18</v>
      </c>
      <c r="U1" s="7" cm="1">
        <f t="array" ref="U1:V5">LINEST(R2:R14,Q2:Q14,TRUE,TRUE)</f>
        <v>2.1245374351288853E-3</v>
      </c>
      <c r="V1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17">
        <v>0.2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8.613384264394847E-7</v>
      </c>
      <c r="L2" s="10" t="s">
        <v>16</v>
      </c>
      <c r="M2">
        <v>3.6212172364954416E-7</v>
      </c>
      <c r="N2">
        <v>8.382668893216239E-6</v>
      </c>
      <c r="O2" t="s">
        <v>20</v>
      </c>
      <c r="Q2" s="1">
        <v>0</v>
      </c>
      <c r="R2" s="1">
        <v>0</v>
      </c>
      <c r="S2" s="8">
        <f>SQRT(POWER(G2/F2,2)+POWER(G2/F2,2))</f>
        <v>5.8697135413561183E-4</v>
      </c>
      <c r="T2" s="10" t="s">
        <v>19</v>
      </c>
      <c r="U2">
        <v>1.412009939718307E-4</v>
      </c>
      <c r="V2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17">
        <v>0.2</v>
      </c>
      <c r="I3" s="1">
        <v>5</v>
      </c>
      <c r="J3" s="8">
        <f t="shared" si="0"/>
        <v>2.122655526970461E-3</v>
      </c>
      <c r="K3" s="8">
        <f t="shared" si="1"/>
        <v>9.0113329723564924E-7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5.9371234174053239E-4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17">
        <v>0.2</v>
      </c>
      <c r="I4" s="1">
        <v>9</v>
      </c>
      <c r="J4" s="8">
        <f t="shared" si="0"/>
        <v>2.1452644360207061E-3</v>
      </c>
      <c r="K4" s="8">
        <f t="shared" si="1"/>
        <v>9.2043190009104778E-7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5.969539892706192E-4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17">
        <v>0.2</v>
      </c>
      <c r="I5" s="1">
        <v>13</v>
      </c>
      <c r="J5" s="8">
        <f t="shared" si="0"/>
        <v>2.1718167681629035E-3</v>
      </c>
      <c r="K5" s="8">
        <f t="shared" si="1"/>
        <v>9.4335761489471193E-7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6.0078216373893735E-4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17">
        <v>0.2</v>
      </c>
      <c r="I6" s="1">
        <v>17</v>
      </c>
      <c r="J6" s="8">
        <f t="shared" si="0"/>
        <v>2.1930065022642792E-3</v>
      </c>
      <c r="K6" s="8">
        <f t="shared" si="1"/>
        <v>9.6185550379468155E-7</v>
      </c>
      <c r="Q6" s="1">
        <v>16</v>
      </c>
      <c r="R6" s="8">
        <f>LN(F2/F6)</f>
        <v>5.5188373081245995E-2</v>
      </c>
      <c r="S6" s="8">
        <f>SQRT(POWER(G2/F2,2)+POWER(G6/F6,2))</f>
        <v>6.038532818879378E-4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17">
        <v>0.2</v>
      </c>
      <c r="I7" s="1">
        <v>21</v>
      </c>
      <c r="J7" s="8">
        <f t="shared" si="0"/>
        <v>2.2159044324736362E-3</v>
      </c>
      <c r="K7" s="8">
        <f t="shared" si="1"/>
        <v>9.8204649077126157E-7</v>
      </c>
      <c r="M7" s="4" t="s">
        <v>21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3008.3589022920514</v>
      </c>
      <c r="Q7" s="1">
        <v>20</v>
      </c>
      <c r="R7" s="8">
        <f>LN(F2/F7)</f>
        <v>6.5575580456122051E-2</v>
      </c>
      <c r="S7" s="8">
        <f>SQRT(POWER(G2/F2,2)+POWER(G7/F7,2))</f>
        <v>6.0718776621581337E-4</v>
      </c>
      <c r="U7" s="4" t="s">
        <v>21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1758.4274904392119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17">
        <v>0.2</v>
      </c>
      <c r="I8" s="1">
        <v>25</v>
      </c>
      <c r="J8" s="8">
        <f t="shared" si="0"/>
        <v>2.2341925293070204E-3</v>
      </c>
      <c r="K8" s="8">
        <f t="shared" si="1"/>
        <v>9.9832325160226033E-7</v>
      </c>
      <c r="M8" s="4" t="s">
        <v>22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6.0986255468617597E-4</v>
      </c>
      <c r="U8" s="4" t="s">
        <v>22</v>
      </c>
      <c r="V8" s="13">
        <f>13-2</f>
        <v>11</v>
      </c>
    </row>
    <row r="9" spans="1:22" x14ac:dyDescent="0.25">
      <c r="A9" s="6"/>
      <c r="B9" s="6"/>
      <c r="C9" s="5"/>
      <c r="E9" s="9">
        <v>23</v>
      </c>
      <c r="F9" s="16">
        <v>444.642</v>
      </c>
      <c r="G9" s="17">
        <v>0.2</v>
      </c>
      <c r="I9" s="1">
        <v>29</v>
      </c>
      <c r="J9" s="8">
        <f t="shared" si="0"/>
        <v>2.2490003193580453E-3</v>
      </c>
      <c r="K9" s="8">
        <f t="shared" si="1"/>
        <v>1.011600487294518E-6</v>
      </c>
      <c r="M9" s="4" t="s">
        <v>23</v>
      </c>
      <c r="N9" s="13">
        <f>N7/N8</f>
        <v>273.48717293564101</v>
      </c>
      <c r="Q9" s="1">
        <v>28</v>
      </c>
      <c r="R9" s="8">
        <f>LN(F2/F9)</f>
        <v>8.0400753618288079E-2</v>
      </c>
      <c r="S9" s="23">
        <f>SQRT(POWER(G2/F2,2)+POWER(G9/F9,2))</f>
        <v>6.1203576917268532E-4</v>
      </c>
      <c r="U9" s="4" t="s">
        <v>23</v>
      </c>
      <c r="V9" s="13">
        <f>V7/V8</f>
        <v>159.85704458538291</v>
      </c>
    </row>
    <row r="10" spans="1:22" x14ac:dyDescent="0.25">
      <c r="A10" s="6"/>
      <c r="B10" s="6"/>
      <c r="C10" s="5"/>
      <c r="E10" s="9">
        <v>26.2</v>
      </c>
      <c r="F10" s="16">
        <v>440.14800000000002</v>
      </c>
      <c r="G10" s="17">
        <v>0.2</v>
      </c>
      <c r="I10" s="1">
        <v>33</v>
      </c>
      <c r="J10" s="8">
        <f t="shared" si="0"/>
        <v>2.2719630669683832E-3</v>
      </c>
      <c r="K10" s="8">
        <f t="shared" si="1"/>
        <v>1.0323632355336765E-6</v>
      </c>
      <c r="M10" s="14" t="s">
        <v>26</v>
      </c>
      <c r="N10" s="15">
        <f>_xlfn.CHISQ.DIST.RT(N7,N8)</f>
        <v>0</v>
      </c>
      <c r="Q10" s="1">
        <v>32</v>
      </c>
      <c r="R10" s="8">
        <f>LN(F2/F10)</f>
        <v>9.0559183632131418E-2</v>
      </c>
      <c r="S10" s="8">
        <f>SQRT(POWER(G2/F2,2)+POWER(G10/F10,2))</f>
        <v>6.1541882681197875E-4</v>
      </c>
      <c r="U10" s="14" t="s">
        <v>26</v>
      </c>
      <c r="V10" s="15">
        <f>_xlfn.CHISQ.DIST.RT(V7,V8)</f>
        <v>0</v>
      </c>
    </row>
    <row r="11" spans="1:22" x14ac:dyDescent="0.25">
      <c r="E11" s="9">
        <v>29.43</v>
      </c>
      <c r="F11" s="16">
        <v>438.10599999999999</v>
      </c>
      <c r="G11" s="17">
        <v>0.2</v>
      </c>
      <c r="I11" s="1">
        <v>37</v>
      </c>
      <c r="J11" s="8">
        <f t="shared" si="0"/>
        <v>2.282552624250752E-3</v>
      </c>
      <c r="K11" s="8">
        <f t="shared" si="1"/>
        <v>1.0420092964947992E-6</v>
      </c>
      <c r="Q11" s="1">
        <v>36</v>
      </c>
      <c r="R11" s="8">
        <f>LN(F2/F11)</f>
        <v>9.5209327393856319E-2</v>
      </c>
      <c r="S11" s="8">
        <f>SQRT(POWER(G2/F2,2)+POWER(G11/F11,2))</f>
        <v>6.1698423366149055E-4</v>
      </c>
    </row>
    <row r="12" spans="1:22" x14ac:dyDescent="0.25">
      <c r="E12" s="9">
        <v>32.619999999999997</v>
      </c>
      <c r="F12" s="16">
        <v>435.99799999999999</v>
      </c>
      <c r="G12" s="17">
        <v>0.2</v>
      </c>
      <c r="I12" s="1">
        <v>41</v>
      </c>
      <c r="J12" s="8">
        <f t="shared" si="0"/>
        <v>2.2935885026995539E-3</v>
      </c>
      <c r="K12" s="8">
        <f t="shared" si="1"/>
        <v>1.0521096439431161E-6</v>
      </c>
      <c r="Q12" s="1">
        <v>40</v>
      </c>
      <c r="R12" s="8">
        <f>LN(F2/F12)</f>
        <v>0.10003256144068649</v>
      </c>
      <c r="S12" s="8">
        <f>SQRT(POWER(G2/F2,2)+POWER(G12/F12,2))</f>
        <v>6.1861911874474119E-4</v>
      </c>
    </row>
    <row r="13" spans="1:22" x14ac:dyDescent="0.25">
      <c r="E13" s="9">
        <v>35.86</v>
      </c>
      <c r="F13" s="16">
        <v>434.49400000000003</v>
      </c>
      <c r="G13" s="17">
        <v>0.2</v>
      </c>
      <c r="I13" s="1">
        <v>45</v>
      </c>
      <c r="J13" s="8">
        <f t="shared" si="0"/>
        <v>2.3015277541231869E-3</v>
      </c>
      <c r="K13" s="8">
        <f t="shared" si="1"/>
        <v>1.059406000599864E-6</v>
      </c>
      <c r="Q13" s="1">
        <v>44</v>
      </c>
      <c r="R13" s="8">
        <f>LN(F2/F13)</f>
        <v>0.10348808198896861</v>
      </c>
      <c r="S13" s="8">
        <f>SQRT(POWER(G2/F2,2)+POWER(G13/F13,2))</f>
        <v>6.1979745514794576E-4</v>
      </c>
    </row>
    <row r="14" spans="1:22" x14ac:dyDescent="0.25">
      <c r="E14" s="9">
        <v>39.07</v>
      </c>
      <c r="F14" s="16">
        <v>433.11799999999999</v>
      </c>
      <c r="G14" s="17">
        <v>0.2</v>
      </c>
      <c r="I14" s="1">
        <v>49</v>
      </c>
      <c r="J14" s="8">
        <f t="shared" si="0"/>
        <v>2.3088396233820808E-3</v>
      </c>
      <c r="K14" s="8">
        <f t="shared" si="1"/>
        <v>1.0661480812998216E-6</v>
      </c>
      <c r="Q14" s="1">
        <v>48</v>
      </c>
      <c r="R14" s="8">
        <f>LN(F2/F14)</f>
        <v>0.10666000942583073</v>
      </c>
      <c r="S14" s="8">
        <f>SQRT(POWER(G2/F2,2)+POWER(G14/F14,2))</f>
        <v>6.2088428998313466E-4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4"/>
  <sheetViews>
    <sheetView zoomScale="175" zoomScaleNormal="175" workbookViewId="0">
      <selection activeCell="R10" sqref="R10"/>
    </sheetView>
  </sheetViews>
  <sheetFormatPr defaultRowHeight="15" x14ac:dyDescent="0.25"/>
  <cols>
    <col min="3" max="3" width="4.5703125" customWidth="1"/>
    <col min="12" max="12" width="4.5703125" customWidth="1"/>
    <col min="15" max="15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 t="s">
        <v>24</v>
      </c>
      <c r="E1" s="4" t="s">
        <v>6</v>
      </c>
      <c r="F1" s="4" t="s">
        <v>27</v>
      </c>
      <c r="G1" s="4" t="s">
        <v>28</v>
      </c>
      <c r="I1" s="4" t="s">
        <v>7</v>
      </c>
      <c r="J1" s="4" t="s">
        <v>9</v>
      </c>
      <c r="K1" s="4" t="s">
        <v>30</v>
      </c>
      <c r="L1" s="12" t="s">
        <v>15</v>
      </c>
      <c r="M1" s="7" cm="1">
        <f t="array" ref="M1:N5">LINEST(J2:J14,E2:E14,TRUE,TRUE)</f>
        <v>2.5095985249443179E-6</v>
      </c>
      <c r="N1">
        <v>2.3215220767239418E-3</v>
      </c>
      <c r="O1" t="s">
        <v>17</v>
      </c>
      <c r="Q1" s="4" t="s">
        <v>25</v>
      </c>
      <c r="R1" s="4" t="s">
        <v>8</v>
      </c>
      <c r="S1" s="4" t="s">
        <v>30</v>
      </c>
      <c r="T1" s="12" t="s">
        <v>18</v>
      </c>
      <c r="U1" s="7" cm="1">
        <f t="array" ref="U1:V5">LINEST(R2:R14,Q2:Q14,TRUE,TRUE)</f>
        <v>9.1282218958642488E-4</v>
      </c>
      <c r="V1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17">
        <v>0.2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1.0148388692966717E-6</v>
      </c>
      <c r="L2" s="10" t="s">
        <v>16</v>
      </c>
      <c r="M2">
        <v>3.3169662849604815E-7</v>
      </c>
      <c r="N2">
        <v>1.9106324251256284E-5</v>
      </c>
      <c r="O2" t="s">
        <v>20</v>
      </c>
      <c r="Q2" s="1">
        <v>0</v>
      </c>
      <c r="R2" s="1">
        <v>0</v>
      </c>
      <c r="S2" s="8">
        <f>SQRT(POWER(G2/F2,2)+POWER(G2/F2,2))</f>
        <v>6.3713071478203648E-4</v>
      </c>
      <c r="T2" s="10" t="s">
        <v>19</v>
      </c>
      <c r="U2">
        <v>1.2535881166754082E-4</v>
      </c>
      <c r="V2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17">
        <v>0.2</v>
      </c>
      <c r="I3" s="1">
        <v>10</v>
      </c>
      <c r="J3" s="8">
        <f t="shared" si="0"/>
        <v>2.3216346165007857E-3</v>
      </c>
      <c r="K3" s="8">
        <f t="shared" si="1"/>
        <v>1.0779974585069503E-6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6.4696774692462407E-4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17">
        <v>0.2</v>
      </c>
      <c r="I4" s="1">
        <v>19</v>
      </c>
      <c r="J4" s="8">
        <f t="shared" si="0"/>
        <v>2.3730422401518746E-3</v>
      </c>
      <c r="K4" s="8">
        <f t="shared" si="1"/>
        <v>1.1262658947090056E-6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6.5438593566880356E-4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17">
        <v>0.2</v>
      </c>
      <c r="I5" s="1">
        <v>28</v>
      </c>
      <c r="J5" s="8">
        <f t="shared" si="0"/>
        <v>2.4111898498552081E-3</v>
      </c>
      <c r="K5" s="8">
        <f t="shared" si="1"/>
        <v>1.1627672984089563E-6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6.5994032574250646E-4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17">
        <v>0.2</v>
      </c>
      <c r="I6" s="1">
        <v>37</v>
      </c>
      <c r="J6" s="8">
        <f t="shared" si="0"/>
        <v>2.440542288496504E-3</v>
      </c>
      <c r="K6" s="8">
        <f t="shared" si="1"/>
        <v>1.1912493323879506E-6</v>
      </c>
      <c r="Q6" s="1">
        <v>36</v>
      </c>
      <c r="R6" s="8">
        <f>LN(F2/F6)</f>
        <v>8.0136382562980751E-2</v>
      </c>
      <c r="S6" s="8">
        <f>SQRT(POWER(G2/F2,2)+POWER(G6/F6,2))</f>
        <v>6.6424215489302126E-4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17">
        <v>0.2</v>
      </c>
      <c r="I7" s="1">
        <v>46</v>
      </c>
      <c r="J7" s="8">
        <f t="shared" si="0"/>
        <v>2.4612052522120084E-3</v>
      </c>
      <c r="K7" s="8">
        <f t="shared" si="1"/>
        <v>1.2115062587031949E-6</v>
      </c>
      <c r="M7" s="4" t="s">
        <v>21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10916.443043332118</v>
      </c>
      <c r="Q7" s="1">
        <v>45</v>
      </c>
      <c r="R7" s="8">
        <f>LN(F2/F7)</f>
        <v>8.8567288454267951E-2</v>
      </c>
      <c r="S7" s="8">
        <f>SQRT(POWER(G2/F2,2)+POWER(G7/F7,2))</f>
        <v>6.6728481595190931E-4</v>
      </c>
      <c r="U7" s="4" t="s">
        <v>21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5942.6766642875809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17">
        <v>0.2</v>
      </c>
      <c r="I8" s="1">
        <v>55</v>
      </c>
      <c r="J8" s="8">
        <f t="shared" si="0"/>
        <v>2.4782410436368684E-3</v>
      </c>
      <c r="K8" s="8">
        <f t="shared" si="1"/>
        <v>1.2283357340732709E-6</v>
      </c>
      <c r="M8" s="4" t="s">
        <v>22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6.6980215039516599E-4</v>
      </c>
      <c r="U8" s="4" t="s">
        <v>22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17">
        <v>0.2</v>
      </c>
      <c r="I9" s="1">
        <v>64</v>
      </c>
      <c r="J9" s="8">
        <f t="shared" si="0"/>
        <v>2.4931189915832304E-3</v>
      </c>
      <c r="K9" s="8">
        <f t="shared" si="1"/>
        <v>1.2431284612385967E-6</v>
      </c>
      <c r="M9" s="4" t="s">
        <v>23</v>
      </c>
      <c r="N9" s="13">
        <f>N7/N8</f>
        <v>992.40391303019248</v>
      </c>
      <c r="Q9" s="1">
        <v>63</v>
      </c>
      <c r="R9" s="8">
        <f>LN(F2/F9)</f>
        <v>0.10145065224823087</v>
      </c>
      <c r="S9" s="8">
        <f>SQRT(POWER(G2/F2,2)+POWER(G9/F9,2))</f>
        <v>6.7200704319750522E-4</v>
      </c>
      <c r="U9" s="4" t="s">
        <v>23</v>
      </c>
      <c r="V9" s="13">
        <f>V7/V8</f>
        <v>540.24333311705277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17">
        <v>0.2</v>
      </c>
      <c r="I10" s="1">
        <v>73</v>
      </c>
      <c r="J10" s="8">
        <f t="shared" si="0"/>
        <v>2.5016010246557796E-3</v>
      </c>
      <c r="K10" s="8">
        <f t="shared" si="1"/>
        <v>1.2516015373117693E-6</v>
      </c>
      <c r="M10" s="14" t="s">
        <v>26</v>
      </c>
      <c r="N10" s="15">
        <f>_xlfn.CHISQ.DIST.RT(N7,N8)</f>
        <v>0</v>
      </c>
      <c r="Q10" s="1">
        <v>72</v>
      </c>
      <c r="R10" s="8">
        <f>LN(F2/F10)</f>
        <v>0.10484705532937122</v>
      </c>
      <c r="S10" s="8">
        <f>SQRT(POWER(G2/F2,2)+POWER(G10/F10,2))</f>
        <v>6.732667237593792E-4</v>
      </c>
      <c r="U10" s="14" t="s">
        <v>26</v>
      </c>
      <c r="V10" s="15">
        <f>_xlfn.CHISQ.DIST.RT(V7,V8)</f>
        <v>0</v>
      </c>
    </row>
    <row r="11" spans="1:22" x14ac:dyDescent="0.25">
      <c r="E11" s="9">
        <v>73.135000000000005</v>
      </c>
      <c r="F11" s="16">
        <v>399.38400000000001</v>
      </c>
      <c r="G11" s="17">
        <v>0.2</v>
      </c>
      <c r="I11" s="1">
        <v>82</v>
      </c>
      <c r="J11" s="8">
        <f t="shared" si="0"/>
        <v>2.503855938144743E-3</v>
      </c>
      <c r="K11" s="8">
        <f t="shared" si="1"/>
        <v>1.2538589117965382E-6</v>
      </c>
      <c r="Q11" s="1">
        <v>81</v>
      </c>
      <c r="R11" s="8">
        <f>LN(F2/F11)</f>
        <v>0.10574803746077709</v>
      </c>
      <c r="S11" s="8">
        <f>SQRT(POWER(G2/F2,2)+POWER(G11/F11,2))</f>
        <v>6.7360192711915696E-4</v>
      </c>
    </row>
    <row r="12" spans="1:22" x14ac:dyDescent="0.25">
      <c r="E12" s="9">
        <v>81.034999999999997</v>
      </c>
      <c r="F12" s="16">
        <v>398.00799999999998</v>
      </c>
      <c r="G12" s="17">
        <v>0.2</v>
      </c>
      <c r="I12" s="1">
        <v>91</v>
      </c>
      <c r="J12" s="8">
        <f t="shared" si="0"/>
        <v>2.5125123113103253E-3</v>
      </c>
      <c r="K12" s="8">
        <f t="shared" si="1"/>
        <v>1.2625436228971909E-6</v>
      </c>
      <c r="Q12" s="1">
        <v>90</v>
      </c>
      <c r="R12" s="8">
        <f>LN(F2/F12)</f>
        <v>0.10919929196499201</v>
      </c>
      <c r="S12" s="8">
        <f>SQRT(POWER(G2/F2,2)+POWER(G12/F12,2))</f>
        <v>6.7488998987892278E-4</v>
      </c>
    </row>
    <row r="13" spans="1:22" x14ac:dyDescent="0.25">
      <c r="E13" s="9">
        <v>88.954999999999998</v>
      </c>
      <c r="F13" s="16">
        <v>397.01600000000002</v>
      </c>
      <c r="G13" s="17">
        <v>0.2</v>
      </c>
      <c r="I13" s="1">
        <v>100</v>
      </c>
      <c r="J13" s="8">
        <f t="shared" si="0"/>
        <v>2.5187901747032865E-3</v>
      </c>
      <c r="K13" s="8">
        <f t="shared" si="1"/>
        <v>1.2688607888363623E-6</v>
      </c>
      <c r="Q13" s="1">
        <v>99</v>
      </c>
      <c r="R13" s="8">
        <f>LN(F2/F13)</f>
        <v>0.11169481540785137</v>
      </c>
      <c r="S13" s="8">
        <f>SQRT(POWER(G2/F2,2)+POWER(G13/F13,2))</f>
        <v>6.7582537065917177E-4</v>
      </c>
    </row>
    <row r="14" spans="1:22" x14ac:dyDescent="0.25">
      <c r="E14" s="9">
        <v>96.83</v>
      </c>
      <c r="F14" s="16">
        <v>396.11599999999999</v>
      </c>
      <c r="G14" s="17">
        <v>0.2</v>
      </c>
      <c r="I14" s="1">
        <v>109</v>
      </c>
      <c r="J14" s="8">
        <f t="shared" si="0"/>
        <v>2.5245130214381645E-3</v>
      </c>
      <c r="K14" s="8">
        <f t="shared" si="1"/>
        <v>1.2746331990821703E-6</v>
      </c>
      <c r="Q14" s="1">
        <v>108</v>
      </c>
      <c r="R14" s="8">
        <f>LN(F2/F14)</f>
        <v>0.11396429989792878</v>
      </c>
      <c r="S14" s="8">
        <f>SQRT(POWER(G2/F2,2)+POWER(G14/F14,2))</f>
        <v>6.7667895909047479E-4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6" sqref="H6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2" t="s">
        <v>4</v>
      </c>
      <c r="F1" s="22" t="s">
        <v>5</v>
      </c>
      <c r="H1" s="4" t="s">
        <v>31</v>
      </c>
      <c r="I1" s="4" t="s">
        <v>28</v>
      </c>
      <c r="J1" s="4" t="s">
        <v>32</v>
      </c>
    </row>
    <row r="2" spans="1:15" x14ac:dyDescent="0.25">
      <c r="A2" s="3">
        <v>19.739999999999998</v>
      </c>
      <c r="B2" s="3">
        <v>0.01</v>
      </c>
      <c r="C2" s="2" t="s">
        <v>2</v>
      </c>
      <c r="E2" s="19">
        <v>0</v>
      </c>
      <c r="F2" s="20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9">
        <v>4.0000000000000001E-3</v>
      </c>
      <c r="F3" s="20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9">
        <v>8.0000000000000002E-3</v>
      </c>
      <c r="F4" s="20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9">
        <v>1.2E-2</v>
      </c>
      <c r="F5" s="20">
        <v>0.33604600000000001</v>
      </c>
    </row>
    <row r="6" spans="1:15" x14ac:dyDescent="0.25">
      <c r="A6" s="6"/>
      <c r="B6" s="6"/>
      <c r="C6" s="2"/>
      <c r="E6" s="19">
        <v>1.6E-2</v>
      </c>
      <c r="F6" s="20">
        <v>0.33584000000000003</v>
      </c>
      <c r="G6" s="18" t="s">
        <v>29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31</v>
      </c>
      <c r="I1" s="4" t="s">
        <v>28</v>
      </c>
      <c r="J1" s="4" t="s">
        <v>32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31</v>
      </c>
      <c r="I1" s="4" t="s">
        <v>28</v>
      </c>
      <c r="J1" s="4" t="s">
        <v>32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F10131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</row>
    <row r="3" spans="1:6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6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6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6" x14ac:dyDescent="0.25">
      <c r="E6" s="11">
        <v>1.6E-2</v>
      </c>
      <c r="F6">
        <v>0.38776300000000002</v>
      </c>
    </row>
    <row r="7" spans="1:6" x14ac:dyDescent="0.25">
      <c r="E7" s="11">
        <v>0.02</v>
      </c>
      <c r="F7">
        <v>0.38810699999999998</v>
      </c>
    </row>
    <row r="8" spans="1:6" x14ac:dyDescent="0.25">
      <c r="E8" s="11">
        <v>2.4E-2</v>
      </c>
      <c r="F8">
        <v>0.38849899999999998</v>
      </c>
    </row>
    <row r="9" spans="1:6" x14ac:dyDescent="0.25">
      <c r="E9" s="11">
        <v>2.8000000000000001E-2</v>
      </c>
      <c r="F9">
        <v>0.388623</v>
      </c>
    </row>
    <row r="10" spans="1:6" x14ac:dyDescent="0.25">
      <c r="E10" s="11">
        <v>3.2000000000000001E-2</v>
      </c>
      <c r="F10">
        <v>0.389015</v>
      </c>
    </row>
    <row r="11" spans="1:6" x14ac:dyDescent="0.25">
      <c r="E11" s="11">
        <v>3.5999999999999997E-2</v>
      </c>
      <c r="F11">
        <v>0.38918700000000001</v>
      </c>
    </row>
    <row r="12" spans="1:6" x14ac:dyDescent="0.25">
      <c r="E12" s="11">
        <v>0.04</v>
      </c>
      <c r="F12">
        <v>0.38940799999999998</v>
      </c>
    </row>
    <row r="13" spans="1:6" x14ac:dyDescent="0.25">
      <c r="E13" s="11">
        <v>4.3999999999999997E-2</v>
      </c>
      <c r="F13">
        <v>0.38940799999999998</v>
      </c>
    </row>
    <row r="14" spans="1:6" x14ac:dyDescent="0.25">
      <c r="E14" s="11">
        <v>4.8000000000000001E-2</v>
      </c>
      <c r="F14">
        <v>0.38940799999999998</v>
      </c>
    </row>
    <row r="15" spans="1:6" x14ac:dyDescent="0.25">
      <c r="E15" s="11">
        <v>5.1999999999999998E-2</v>
      </c>
      <c r="F15">
        <v>0.38940799999999998</v>
      </c>
    </row>
    <row r="16" spans="1:6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F4307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</row>
    <row r="3" spans="1:6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6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6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6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6" x14ac:dyDescent="0.25">
      <c r="E9" s="11">
        <v>7.0000000000000007E-2</v>
      </c>
      <c r="F9">
        <v>0.35452699999999998</v>
      </c>
    </row>
    <row r="10" spans="1:6" x14ac:dyDescent="0.25">
      <c r="E10" s="11">
        <v>0.08</v>
      </c>
      <c r="F10">
        <v>0.35414800000000002</v>
      </c>
    </row>
    <row r="11" spans="1:6" x14ac:dyDescent="0.25">
      <c r="E11" s="11">
        <v>0.09</v>
      </c>
      <c r="F11">
        <v>0.35411300000000001</v>
      </c>
    </row>
    <row r="12" spans="1:6" x14ac:dyDescent="0.25">
      <c r="E12" s="11">
        <v>0.1</v>
      </c>
      <c r="F12">
        <v>0.35440300000000002</v>
      </c>
    </row>
    <row r="13" spans="1:6" x14ac:dyDescent="0.25">
      <c r="E13" s="11">
        <v>0.11</v>
      </c>
      <c r="F13">
        <v>0.35522799999999999</v>
      </c>
    </row>
    <row r="14" spans="1:6" x14ac:dyDescent="0.25">
      <c r="E14" s="11">
        <v>0.12</v>
      </c>
      <c r="F14">
        <v>0.35639599999999999</v>
      </c>
    </row>
    <row r="15" spans="1:6" x14ac:dyDescent="0.25">
      <c r="E15" s="11">
        <v>0.13</v>
      </c>
      <c r="F15">
        <v>0.35790699999999998</v>
      </c>
    </row>
    <row r="16" spans="1:6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F20120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</row>
    <row r="3" spans="1:6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6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6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6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6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6" x14ac:dyDescent="0.25">
      <c r="E10" s="11">
        <v>0.04</v>
      </c>
      <c r="F10" s="7">
        <v>0.38031399999999999</v>
      </c>
    </row>
    <row r="11" spans="1:6" x14ac:dyDescent="0.25">
      <c r="E11" s="11">
        <v>4.4999999999999998E-2</v>
      </c>
      <c r="F11" s="7">
        <v>0.38254700000000003</v>
      </c>
    </row>
    <row r="12" spans="1:6" x14ac:dyDescent="0.25">
      <c r="E12" s="11">
        <v>0.05</v>
      </c>
      <c r="F12" s="7">
        <v>0.38481799999999999</v>
      </c>
    </row>
    <row r="13" spans="1:6" x14ac:dyDescent="0.25">
      <c r="E13" s="11">
        <v>5.5E-2</v>
      </c>
      <c r="F13" s="7">
        <v>0.38680199999999998</v>
      </c>
    </row>
    <row r="14" spans="1:6" x14ac:dyDescent="0.25">
      <c r="E14" s="11">
        <v>0.06</v>
      </c>
      <c r="F14" s="7">
        <v>0.38924599999999998</v>
      </c>
    </row>
    <row r="15" spans="1:6" x14ac:dyDescent="0.25">
      <c r="E15" s="11">
        <v>6.5000000000000002E-2</v>
      </c>
      <c r="F15" s="7">
        <v>0.39151799999999998</v>
      </c>
    </row>
    <row r="16" spans="1:6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2023-05-11T15:43:41Z</dcterms:modified>
</cp:coreProperties>
</file>