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filterPrivacy="1"/>
  <xr:revisionPtr revIDLastSave="377" documentId="13_ncr:1_{4691D36B-A9BA-4E73-953A-F1B7F364CBD8}" xr6:coauthVersionLast="47" xr6:coauthVersionMax="47" xr10:uidLastSave="{AAAB1230-9DA9-4371-B07A-A0D74C15D6C0}"/>
  <bookViews>
    <workbookView xWindow="-120" yWindow="-120" windowWidth="38640" windowHeight="15840" firstSheet="1" activeTab="4" xr2:uid="{00000000-000D-0000-FFFF-FFFF00000000}"/>
  </bookViews>
  <sheets>
    <sheet name="Chiuso - Chiuso" sheetId="1" r:id="rId1"/>
    <sheet name="Aperto - Chiuso" sheetId="2" r:id="rId2"/>
    <sheet name="Aperto - Aperto" sheetId="3" r:id="rId3"/>
    <sheet name="Riscalare modo 6" sheetId="4" r:id="rId4"/>
    <sheet name="Calcolo velocità suono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B2" i="1"/>
  <c r="C2" i="4"/>
  <c r="H5" i="2"/>
  <c r="H6" i="2" s="1"/>
  <c r="H7" i="2" s="1"/>
  <c r="H8" i="2" s="1"/>
  <c r="H9" i="2" s="1"/>
  <c r="B5" i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B2" i="3"/>
  <c r="B10" i="3" s="1"/>
  <c r="B2" i="2"/>
  <c r="B5" i="2" s="1"/>
  <c r="B6" i="2" s="1"/>
  <c r="B7" i="2" s="1"/>
  <c r="B9" i="1"/>
  <c r="I1" i="2" l="1"/>
  <c r="B8" i="2"/>
  <c r="B9" i="2" s="1"/>
  <c r="B10" i="2" s="1"/>
  <c r="E1" i="2" s="1"/>
  <c r="B9" i="3"/>
  <c r="B5" i="3"/>
  <c r="B6" i="1"/>
  <c r="I1" i="1" s="1"/>
  <c r="B7" i="1"/>
  <c r="M1" i="1" s="1"/>
  <c r="B8" i="1"/>
  <c r="Q1" i="1" s="1"/>
  <c r="E1" i="1"/>
  <c r="B10" i="1"/>
  <c r="B6" i="3"/>
  <c r="B7" i="3"/>
  <c r="B8" i="3"/>
</calcChain>
</file>

<file path=xl/sharedStrings.xml><?xml version="1.0" encoding="utf-8"?>
<sst xmlns="http://schemas.openxmlformats.org/spreadsheetml/2006/main" count="78" uniqueCount="17">
  <si>
    <t>T [°C]</t>
  </si>
  <si>
    <t>ν [Hz]</t>
  </si>
  <si>
    <t>No</t>
  </si>
  <si>
    <t>v [m/s]</t>
  </si>
  <si>
    <t>n</t>
  </si>
  <si>
    <t>L [cm]</t>
  </si>
  <si>
    <t>x [cm]</t>
  </si>
  <si>
    <t>ΔV [mV]</t>
  </si>
  <si>
    <r>
      <t>ν</t>
    </r>
    <r>
      <rPr>
        <sz val="8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[Hz]</t>
    </r>
  </si>
  <si>
    <r>
      <t>ν</t>
    </r>
    <r>
      <rPr>
        <sz val="8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[Hz]</t>
    </r>
  </si>
  <si>
    <r>
      <t>ν</t>
    </r>
    <r>
      <rPr>
        <sz val="8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[Hz]</t>
    </r>
  </si>
  <si>
    <r>
      <t>ν</t>
    </r>
    <r>
      <rPr>
        <sz val="8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[Hz]</t>
    </r>
  </si>
  <si>
    <r>
      <t>ν</t>
    </r>
    <r>
      <rPr>
        <sz val="8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[Hz]</t>
    </r>
  </si>
  <si>
    <r>
      <t>ν</t>
    </r>
    <r>
      <rPr>
        <sz val="8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[Hz]</t>
    </r>
  </si>
  <si>
    <t>lunghezze -2,2</t>
  </si>
  <si>
    <t>Δt [ms]</t>
  </si>
  <si>
    <t>fattore di 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</si>
</sst>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right"/>
    </xf>
    <xf numFmtId="1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5" fontId="0" fillId="0" borderId="1" xfId="0" applyNumberFormat="1" applyBorder="1"/>
    <xf numFmtId="2" fontId="0" fillId="0" borderId="1" xfId="0" applyNumberFormat="1" applyBorder="1"/>
    <xf numFmtId="0" fontId="4" fillId="0" borderId="0" xfId="0" applyFont="1"/>
    <xf numFmtId="0" fontId="0" fillId="0" borderId="2" xfId="0" applyBorder="1"/>
    <xf numFmtId="164" fontId="0" fillId="0" borderId="3" xfId="0" applyNumberFormat="1" applyBorder="1"/>
    <xf numFmtId="2" fontId="0" fillId="0" borderId="3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0" fontId="0" fillId="2" borderId="3" xfId="0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2" fontId="0" fillId="4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'Chiuso - Chiuso'!$P$31:$P$62</c:f>
              <c:numCache>
                <c:formatCode>0.000</c:formatCode>
                <c:ptCount val="32"/>
                <c:pt idx="0">
                  <c:v>925.41800000000001</c:v>
                </c:pt>
                <c:pt idx="1">
                  <c:v>944.41800000000001</c:v>
                </c:pt>
                <c:pt idx="2">
                  <c:v>950.41800000000001</c:v>
                </c:pt>
                <c:pt idx="3">
                  <c:v>955.41800000000001</c:v>
                </c:pt>
                <c:pt idx="4">
                  <c:v>960.41800000000001</c:v>
                </c:pt>
                <c:pt idx="5">
                  <c:v>965.41800000000001</c:v>
                </c:pt>
                <c:pt idx="6">
                  <c:v>970.41800000000001</c:v>
                </c:pt>
                <c:pt idx="7">
                  <c:v>975.41800000000001</c:v>
                </c:pt>
                <c:pt idx="8">
                  <c:v>980.41800000000001</c:v>
                </c:pt>
                <c:pt idx="9">
                  <c:v>985.41800000000001</c:v>
                </c:pt>
                <c:pt idx="10">
                  <c:v>990.41800000000001</c:v>
                </c:pt>
                <c:pt idx="11">
                  <c:v>995.41800000000001</c:v>
                </c:pt>
                <c:pt idx="12">
                  <c:v>1000.418</c:v>
                </c:pt>
                <c:pt idx="13">
                  <c:v>1005.418</c:v>
                </c:pt>
                <c:pt idx="14">
                  <c:v>1105.4179999999999</c:v>
                </c:pt>
                <c:pt idx="15">
                  <c:v>825.41800000000001</c:v>
                </c:pt>
                <c:pt idx="16">
                  <c:v>875.41800000000001</c:v>
                </c:pt>
                <c:pt idx="17">
                  <c:v>880.41800000000001</c:v>
                </c:pt>
                <c:pt idx="18">
                  <c:v>885.41800000000001</c:v>
                </c:pt>
                <c:pt idx="19">
                  <c:v>820.41800000000001</c:v>
                </c:pt>
                <c:pt idx="20">
                  <c:v>823.41800000000001</c:v>
                </c:pt>
                <c:pt idx="21">
                  <c:v>824.41800000000001</c:v>
                </c:pt>
                <c:pt idx="22">
                  <c:v>850.41800000000001</c:v>
                </c:pt>
                <c:pt idx="23">
                  <c:v>860.41800000000001</c:v>
                </c:pt>
                <c:pt idx="24">
                  <c:v>600.41800000000001</c:v>
                </c:pt>
                <c:pt idx="25">
                  <c:v>926.41800000000001</c:v>
                </c:pt>
                <c:pt idx="26">
                  <c:v>924.41800000000001</c:v>
                </c:pt>
                <c:pt idx="27">
                  <c:v>928.41800000000001</c:v>
                </c:pt>
              </c:numCache>
            </c:numRef>
          </c:xVal>
          <c:yVal>
            <c:numRef>
              <c:f>'Chiuso - Chiuso'!$Q$31:$Q$62</c:f>
              <c:numCache>
                <c:formatCode>0.00</c:formatCode>
                <c:ptCount val="32"/>
                <c:pt idx="0">
                  <c:v>4.96</c:v>
                </c:pt>
                <c:pt idx="1">
                  <c:v>5.6</c:v>
                </c:pt>
                <c:pt idx="2">
                  <c:v>6.08</c:v>
                </c:pt>
                <c:pt idx="3">
                  <c:v>6.48</c:v>
                </c:pt>
                <c:pt idx="4">
                  <c:v>6.96</c:v>
                </c:pt>
                <c:pt idx="5">
                  <c:v>7.44</c:v>
                </c:pt>
                <c:pt idx="6">
                  <c:v>8</c:v>
                </c:pt>
                <c:pt idx="7">
                  <c:v>8.48</c:v>
                </c:pt>
                <c:pt idx="8">
                  <c:v>8.08</c:v>
                </c:pt>
                <c:pt idx="9">
                  <c:v>7.52</c:v>
                </c:pt>
                <c:pt idx="10">
                  <c:v>6.48</c:v>
                </c:pt>
                <c:pt idx="11">
                  <c:v>5.52</c:v>
                </c:pt>
                <c:pt idx="12">
                  <c:v>4.4800000000000004</c:v>
                </c:pt>
                <c:pt idx="13">
                  <c:v>3.68</c:v>
                </c:pt>
                <c:pt idx="14">
                  <c:v>0.32</c:v>
                </c:pt>
                <c:pt idx="15">
                  <c:v>1.28</c:v>
                </c:pt>
                <c:pt idx="16">
                  <c:v>6.24</c:v>
                </c:pt>
                <c:pt idx="17">
                  <c:v>5.92</c:v>
                </c:pt>
                <c:pt idx="18">
                  <c:v>5.76</c:v>
                </c:pt>
                <c:pt idx="19">
                  <c:v>1.04</c:v>
                </c:pt>
                <c:pt idx="20">
                  <c:v>1.1200000000000001</c:v>
                </c:pt>
                <c:pt idx="21">
                  <c:v>1.28</c:v>
                </c:pt>
                <c:pt idx="22">
                  <c:v>3.84</c:v>
                </c:pt>
                <c:pt idx="23">
                  <c:v>5.6</c:v>
                </c:pt>
                <c:pt idx="24">
                  <c:v>0.96</c:v>
                </c:pt>
                <c:pt idx="25">
                  <c:v>4.96</c:v>
                </c:pt>
                <c:pt idx="26">
                  <c:v>4.96</c:v>
                </c:pt>
                <c:pt idx="27">
                  <c:v>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A-4596-8AD0-E8A36EA8F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716224"/>
        <c:axId val="889145136"/>
      </c:scatterChart>
      <c:valAx>
        <c:axId val="104971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45136"/>
        <c:crosses val="autoZero"/>
        <c:crossBetween val="midCat"/>
      </c:valAx>
      <c:valAx>
        <c:axId val="8891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1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'Chiuso - Chiuso'!$P$31:$P$56</c:f>
              <c:numCache>
                <c:formatCode>0.000</c:formatCode>
                <c:ptCount val="26"/>
                <c:pt idx="0">
                  <c:v>925.41800000000001</c:v>
                </c:pt>
                <c:pt idx="1">
                  <c:v>944.41800000000001</c:v>
                </c:pt>
                <c:pt idx="2">
                  <c:v>950.41800000000001</c:v>
                </c:pt>
                <c:pt idx="3">
                  <c:v>955.41800000000001</c:v>
                </c:pt>
                <c:pt idx="4">
                  <c:v>960.41800000000001</c:v>
                </c:pt>
                <c:pt idx="5">
                  <c:v>965.41800000000001</c:v>
                </c:pt>
                <c:pt idx="6">
                  <c:v>970.41800000000001</c:v>
                </c:pt>
                <c:pt idx="7">
                  <c:v>975.41800000000001</c:v>
                </c:pt>
                <c:pt idx="8">
                  <c:v>980.41800000000001</c:v>
                </c:pt>
                <c:pt idx="9">
                  <c:v>985.41800000000001</c:v>
                </c:pt>
                <c:pt idx="10">
                  <c:v>990.41800000000001</c:v>
                </c:pt>
                <c:pt idx="11">
                  <c:v>995.41800000000001</c:v>
                </c:pt>
                <c:pt idx="12">
                  <c:v>1000.418</c:v>
                </c:pt>
                <c:pt idx="13">
                  <c:v>1005.418</c:v>
                </c:pt>
                <c:pt idx="14">
                  <c:v>1105.4179999999999</c:v>
                </c:pt>
                <c:pt idx="15">
                  <c:v>825.41800000000001</c:v>
                </c:pt>
                <c:pt idx="16">
                  <c:v>875.41800000000001</c:v>
                </c:pt>
                <c:pt idx="17">
                  <c:v>880.41800000000001</c:v>
                </c:pt>
                <c:pt idx="18">
                  <c:v>885.41800000000001</c:v>
                </c:pt>
                <c:pt idx="19">
                  <c:v>820.41800000000001</c:v>
                </c:pt>
                <c:pt idx="20">
                  <c:v>823.41800000000001</c:v>
                </c:pt>
                <c:pt idx="21">
                  <c:v>824.41800000000001</c:v>
                </c:pt>
                <c:pt idx="22">
                  <c:v>850.41800000000001</c:v>
                </c:pt>
                <c:pt idx="23">
                  <c:v>860.41800000000001</c:v>
                </c:pt>
                <c:pt idx="24">
                  <c:v>600.41800000000001</c:v>
                </c:pt>
                <c:pt idx="25">
                  <c:v>926.41800000000001</c:v>
                </c:pt>
              </c:numCache>
            </c:numRef>
          </c:xVal>
          <c:yVal>
            <c:numRef>
              <c:f>'Chiuso - Chiuso'!$R$31:$R$56</c:f>
              <c:numCache>
                <c:formatCode>0.00</c:formatCode>
                <c:ptCount val="26"/>
                <c:pt idx="0">
                  <c:v>0.57999999999999996</c:v>
                </c:pt>
                <c:pt idx="1">
                  <c:v>0.6</c:v>
                </c:pt>
                <c:pt idx="2">
                  <c:v>0.62</c:v>
                </c:pt>
                <c:pt idx="3">
                  <c:v>0.64</c:v>
                </c:pt>
                <c:pt idx="4">
                  <c:v>0.66</c:v>
                </c:pt>
                <c:pt idx="5">
                  <c:v>0.68</c:v>
                </c:pt>
                <c:pt idx="6">
                  <c:v>0.7</c:v>
                </c:pt>
                <c:pt idx="7">
                  <c:v>0.72</c:v>
                </c:pt>
                <c:pt idx="8">
                  <c:v>0.76</c:v>
                </c:pt>
                <c:pt idx="9">
                  <c:v>0.8</c:v>
                </c:pt>
                <c:pt idx="10">
                  <c:v>0.84</c:v>
                </c:pt>
                <c:pt idx="11">
                  <c:v>0.86</c:v>
                </c:pt>
                <c:pt idx="12">
                  <c:v>0.88</c:v>
                </c:pt>
                <c:pt idx="13">
                  <c:v>0.89</c:v>
                </c:pt>
                <c:pt idx="14">
                  <c:v>1.02</c:v>
                </c:pt>
                <c:pt idx="15">
                  <c:v>0.18</c:v>
                </c:pt>
                <c:pt idx="16">
                  <c:v>0.46</c:v>
                </c:pt>
                <c:pt idx="17">
                  <c:v>0.48</c:v>
                </c:pt>
                <c:pt idx="19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54-4557-8357-B6E4AFBB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938448"/>
        <c:axId val="889150960"/>
      </c:scatterChart>
      <c:valAx>
        <c:axId val="88693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50960"/>
        <c:crosses val="autoZero"/>
        <c:crossBetween val="midCat"/>
      </c:valAx>
      <c:valAx>
        <c:axId val="8891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3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Rottissimo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'Aperto - Chiuso'!$E$3</c:f>
              <c:strCache>
                <c:ptCount val="1"/>
                <c:pt idx="0">
                  <c:v>ΔV [mV]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'Aperto - Chiuso'!$D$4:$D$32</c:f>
              <c:numCache>
                <c:formatCode>0.0</c:formatCode>
                <c:ptCount val="29"/>
                <c:pt idx="0">
                  <c:v>75.5</c:v>
                </c:pt>
                <c:pt idx="1">
                  <c:v>74.900000000000006</c:v>
                </c:pt>
                <c:pt idx="2">
                  <c:v>74.400000000000006</c:v>
                </c:pt>
                <c:pt idx="3">
                  <c:v>69.400000000000006</c:v>
                </c:pt>
                <c:pt idx="4">
                  <c:v>64.400000000000006</c:v>
                </c:pt>
                <c:pt idx="5">
                  <c:v>59.4</c:v>
                </c:pt>
                <c:pt idx="6">
                  <c:v>54.4</c:v>
                </c:pt>
                <c:pt idx="7">
                  <c:v>49.4</c:v>
                </c:pt>
                <c:pt idx="8">
                  <c:v>44.4</c:v>
                </c:pt>
                <c:pt idx="9">
                  <c:v>39.4</c:v>
                </c:pt>
                <c:pt idx="10">
                  <c:v>34.4</c:v>
                </c:pt>
                <c:pt idx="11">
                  <c:v>29.4</c:v>
                </c:pt>
                <c:pt idx="12">
                  <c:v>24.4</c:v>
                </c:pt>
                <c:pt idx="13">
                  <c:v>19.399999999999999</c:v>
                </c:pt>
                <c:pt idx="14">
                  <c:v>14.4</c:v>
                </c:pt>
                <c:pt idx="15">
                  <c:v>9.4</c:v>
                </c:pt>
                <c:pt idx="16">
                  <c:v>4.4000000000000004</c:v>
                </c:pt>
                <c:pt idx="17">
                  <c:v>0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23.9</c:v>
                </c:pt>
                <c:pt idx="22">
                  <c:v>23.4</c:v>
                </c:pt>
                <c:pt idx="23" formatCode="General">
                  <c:v>22.9</c:v>
                </c:pt>
                <c:pt idx="24" formatCode="General">
                  <c:v>22.4</c:v>
                </c:pt>
                <c:pt idx="25" formatCode="General">
                  <c:v>48.9</c:v>
                </c:pt>
                <c:pt idx="26" formatCode="General">
                  <c:v>48.4</c:v>
                </c:pt>
                <c:pt idx="27" formatCode="General">
                  <c:v>47.9</c:v>
                </c:pt>
                <c:pt idx="28" formatCode="General">
                  <c:v>47.4</c:v>
                </c:pt>
              </c:numCache>
            </c:numRef>
          </c:xVal>
          <c:yVal>
            <c:numRef>
              <c:f>'Aperto - Chiuso'!$E$4:$E$32</c:f>
              <c:numCache>
                <c:formatCode>0.00</c:formatCode>
                <c:ptCount val="29"/>
                <c:pt idx="0">
                  <c:v>1.6</c:v>
                </c:pt>
                <c:pt idx="1">
                  <c:v>1.04</c:v>
                </c:pt>
                <c:pt idx="2">
                  <c:v>0.72</c:v>
                </c:pt>
                <c:pt idx="3">
                  <c:v>1.28</c:v>
                </c:pt>
                <c:pt idx="4">
                  <c:v>2</c:v>
                </c:pt>
                <c:pt idx="5">
                  <c:v>2.08</c:v>
                </c:pt>
                <c:pt idx="6">
                  <c:v>1.6</c:v>
                </c:pt>
                <c:pt idx="7">
                  <c:v>0.56000000000000005</c:v>
                </c:pt>
                <c:pt idx="8">
                  <c:v>1.1200000000000001</c:v>
                </c:pt>
                <c:pt idx="9">
                  <c:v>1.96</c:v>
                </c:pt>
                <c:pt idx="10">
                  <c:v>2.08</c:v>
                </c:pt>
                <c:pt idx="11">
                  <c:v>1.6</c:v>
                </c:pt>
                <c:pt idx="12">
                  <c:v>0.64</c:v>
                </c:pt>
                <c:pt idx="13">
                  <c:v>1.04</c:v>
                </c:pt>
                <c:pt idx="14">
                  <c:v>1.9</c:v>
                </c:pt>
                <c:pt idx="15">
                  <c:v>2</c:v>
                </c:pt>
                <c:pt idx="16">
                  <c:v>1.6</c:v>
                </c:pt>
                <c:pt idx="17">
                  <c:v>0.56000000000000005</c:v>
                </c:pt>
                <c:pt idx="18">
                  <c:v>0.72</c:v>
                </c:pt>
                <c:pt idx="19">
                  <c:v>0.88</c:v>
                </c:pt>
                <c:pt idx="20">
                  <c:v>0.96</c:v>
                </c:pt>
                <c:pt idx="21">
                  <c:v>0.48</c:v>
                </c:pt>
                <c:pt idx="22">
                  <c:v>0.32</c:v>
                </c:pt>
                <c:pt idx="23" formatCode="General">
                  <c:v>0.48</c:v>
                </c:pt>
                <c:pt idx="24" formatCode="General">
                  <c:v>0.64</c:v>
                </c:pt>
                <c:pt idx="25" formatCode="General">
                  <c:v>0.4</c:v>
                </c:pt>
                <c:pt idx="26" formatCode="General">
                  <c:v>0.32</c:v>
                </c:pt>
                <c:pt idx="27" formatCode="General">
                  <c:v>0.4</c:v>
                </c:pt>
                <c:pt idx="28" formatCode="General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5DF-4016-B43F-C772B99B6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811816"/>
        <c:axId val="187127335"/>
      </c:scatterChart>
      <c:valAx>
        <c:axId val="202181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7335"/>
        <c:crosses val="autoZero"/>
        <c:crossBetween val="midCat"/>
      </c:valAx>
      <c:valAx>
        <c:axId val="187127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811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'Aperto - Chiuso'!$M$3</c:f>
              <c:strCache>
                <c:ptCount val="1"/>
                <c:pt idx="0">
                  <c:v>ΔV [mV]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'Aperto - Chiuso'!$L$4:$L$29</c:f>
              <c:numCache>
                <c:formatCode>0.000</c:formatCode>
                <c:ptCount val="26"/>
                <c:pt idx="0">
                  <c:v>689.46699999999998</c:v>
                </c:pt>
                <c:pt idx="1">
                  <c:v>699.46699999999998</c:v>
                </c:pt>
                <c:pt idx="2">
                  <c:v>709.46699999999998</c:v>
                </c:pt>
                <c:pt idx="3">
                  <c:v>719.46699999999998</c:v>
                </c:pt>
                <c:pt idx="4">
                  <c:v>729.46699999999998</c:v>
                </c:pt>
                <c:pt idx="5">
                  <c:v>739.46699999999998</c:v>
                </c:pt>
                <c:pt idx="6">
                  <c:v>749.46699999999998</c:v>
                </c:pt>
                <c:pt idx="7">
                  <c:v>759.46699999999998</c:v>
                </c:pt>
                <c:pt idx="8">
                  <c:v>769.46699999999998</c:v>
                </c:pt>
                <c:pt idx="9">
                  <c:v>779.46699999999998</c:v>
                </c:pt>
                <c:pt idx="10">
                  <c:v>789.46699999999998</c:v>
                </c:pt>
                <c:pt idx="11">
                  <c:v>799.46699999999998</c:v>
                </c:pt>
                <c:pt idx="12">
                  <c:v>809.46699999999998</c:v>
                </c:pt>
                <c:pt idx="13">
                  <c:v>819.46699999999998</c:v>
                </c:pt>
                <c:pt idx="14">
                  <c:v>1219.4670000000001</c:v>
                </c:pt>
                <c:pt idx="15">
                  <c:v>239.46700000000001</c:v>
                </c:pt>
              </c:numCache>
            </c:numRef>
          </c:xVal>
          <c:yVal>
            <c:numRef>
              <c:f>'Aperto - Chiuso'!$M$4:$M$29</c:f>
              <c:numCache>
                <c:formatCode>0.00</c:formatCode>
                <c:ptCount val="26"/>
                <c:pt idx="0">
                  <c:v>2.64</c:v>
                </c:pt>
                <c:pt idx="1">
                  <c:v>3.12</c:v>
                </c:pt>
                <c:pt idx="2">
                  <c:v>3.84</c:v>
                </c:pt>
                <c:pt idx="3">
                  <c:v>4.4000000000000004</c:v>
                </c:pt>
                <c:pt idx="4">
                  <c:v>4.72</c:v>
                </c:pt>
                <c:pt idx="5">
                  <c:v>4.4800000000000004</c:v>
                </c:pt>
                <c:pt idx="6">
                  <c:v>4.32</c:v>
                </c:pt>
                <c:pt idx="7">
                  <c:v>3.84</c:v>
                </c:pt>
                <c:pt idx="8">
                  <c:v>3.16</c:v>
                </c:pt>
                <c:pt idx="9">
                  <c:v>2.72</c:v>
                </c:pt>
                <c:pt idx="10">
                  <c:v>2.16</c:v>
                </c:pt>
                <c:pt idx="11">
                  <c:v>1.84</c:v>
                </c:pt>
                <c:pt idx="14">
                  <c:v>1.28</c:v>
                </c:pt>
                <c:pt idx="1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3F-4704-8B76-9BBEA11CB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97255"/>
        <c:axId val="2028713127"/>
      </c:scatterChart>
      <c:valAx>
        <c:axId val="138797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13127"/>
        <c:crosses val="autoZero"/>
        <c:crossBetween val="midCat"/>
      </c:valAx>
      <c:valAx>
        <c:axId val="2028713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7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'Aperto - Chiuso'!$N$3</c:f>
              <c:strCache>
                <c:ptCount val="1"/>
                <c:pt idx="0">
                  <c:v>Δt [ms]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'Aperto - Chiuso'!$L$4:$L$29</c:f>
              <c:numCache>
                <c:formatCode>0.000</c:formatCode>
                <c:ptCount val="26"/>
                <c:pt idx="0">
                  <c:v>689.46699999999998</c:v>
                </c:pt>
                <c:pt idx="1">
                  <c:v>699.46699999999998</c:v>
                </c:pt>
                <c:pt idx="2">
                  <c:v>709.46699999999998</c:v>
                </c:pt>
                <c:pt idx="3">
                  <c:v>719.46699999999998</c:v>
                </c:pt>
                <c:pt idx="4">
                  <c:v>729.46699999999998</c:v>
                </c:pt>
                <c:pt idx="5">
                  <c:v>739.46699999999998</c:v>
                </c:pt>
                <c:pt idx="6">
                  <c:v>749.46699999999998</c:v>
                </c:pt>
                <c:pt idx="7">
                  <c:v>759.46699999999998</c:v>
                </c:pt>
                <c:pt idx="8">
                  <c:v>769.46699999999998</c:v>
                </c:pt>
                <c:pt idx="9">
                  <c:v>779.46699999999998</c:v>
                </c:pt>
                <c:pt idx="10">
                  <c:v>789.46699999999998</c:v>
                </c:pt>
                <c:pt idx="11">
                  <c:v>799.46699999999998</c:v>
                </c:pt>
                <c:pt idx="12">
                  <c:v>809.46699999999998</c:v>
                </c:pt>
                <c:pt idx="13">
                  <c:v>819.46699999999998</c:v>
                </c:pt>
                <c:pt idx="14">
                  <c:v>1219.4670000000001</c:v>
                </c:pt>
                <c:pt idx="15">
                  <c:v>239.46700000000001</c:v>
                </c:pt>
              </c:numCache>
            </c:numRef>
          </c:xVal>
          <c:yVal>
            <c:numRef>
              <c:f>'Aperto - Chiuso'!$N$4:$N$29</c:f>
              <c:numCache>
                <c:formatCode>0.00</c:formatCode>
                <c:ptCount val="26"/>
                <c:pt idx="0">
                  <c:v>0.26</c:v>
                </c:pt>
                <c:pt idx="1">
                  <c:v>0.28000000000000003</c:v>
                </c:pt>
                <c:pt idx="2">
                  <c:v>0.32</c:v>
                </c:pt>
                <c:pt idx="3">
                  <c:v>0.36</c:v>
                </c:pt>
                <c:pt idx="4">
                  <c:v>0.44</c:v>
                </c:pt>
                <c:pt idx="5">
                  <c:v>0.5</c:v>
                </c:pt>
                <c:pt idx="6">
                  <c:v>0.56000000000000005</c:v>
                </c:pt>
                <c:pt idx="7">
                  <c:v>0.6</c:v>
                </c:pt>
                <c:pt idx="8">
                  <c:v>0.62</c:v>
                </c:pt>
                <c:pt idx="9">
                  <c:v>0.64</c:v>
                </c:pt>
                <c:pt idx="10">
                  <c:v>0.66</c:v>
                </c:pt>
                <c:pt idx="11">
                  <c:v>0.68</c:v>
                </c:pt>
                <c:pt idx="12">
                  <c:v>0.7</c:v>
                </c:pt>
                <c:pt idx="13">
                  <c:v>0.7</c:v>
                </c:pt>
                <c:pt idx="14">
                  <c:v>0.8</c:v>
                </c:pt>
                <c:pt idx="15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5D-4054-B8F7-60C1309B1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07592"/>
        <c:axId val="1738667224"/>
      </c:scatterChart>
      <c:valAx>
        <c:axId val="100000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667224"/>
        <c:crosses val="autoZero"/>
        <c:crossBetween val="midCat"/>
      </c:valAx>
      <c:valAx>
        <c:axId val="173866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07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3° Modo Normale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'Aperto - Chiuso'!$I$3</c:f>
              <c:strCache>
                <c:ptCount val="1"/>
                <c:pt idx="0">
                  <c:v>ΔV [mV]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'Aperto - Chiuso'!$H$4:$H$26</c:f>
              <c:numCache>
                <c:formatCode>0.0</c:formatCode>
                <c:ptCount val="23"/>
                <c:pt idx="0">
                  <c:v>75</c:v>
                </c:pt>
                <c:pt idx="1">
                  <c:v>60</c:v>
                </c:pt>
                <c:pt idx="2">
                  <c:v>45</c:v>
                </c:pt>
                <c:pt idx="3">
                  <c:v>30</c:v>
                </c:pt>
                <c:pt idx="4">
                  <c:v>15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50</c:v>
                </c:pt>
                <c:pt idx="10" formatCode="General">
                  <c:v>51</c:v>
                </c:pt>
                <c:pt idx="11">
                  <c:v>52</c:v>
                </c:pt>
                <c:pt idx="12">
                  <c:v>49</c:v>
                </c:pt>
                <c:pt idx="13">
                  <c:v>48</c:v>
                </c:pt>
                <c:pt idx="14">
                  <c:v>47</c:v>
                </c:pt>
                <c:pt idx="15">
                  <c:v>46</c:v>
                </c:pt>
              </c:numCache>
            </c:numRef>
          </c:xVal>
          <c:yVal>
            <c:numRef>
              <c:f>'Aperto - Chiuso'!$I$4:$I$26</c:f>
              <c:numCache>
                <c:formatCode>0.00</c:formatCode>
                <c:ptCount val="23"/>
                <c:pt idx="0">
                  <c:v>60</c:v>
                </c:pt>
                <c:pt idx="1">
                  <c:v>37.6</c:v>
                </c:pt>
                <c:pt idx="2">
                  <c:v>12.8</c:v>
                </c:pt>
                <c:pt idx="3">
                  <c:v>57.6</c:v>
                </c:pt>
                <c:pt idx="4">
                  <c:v>48.8</c:v>
                </c:pt>
                <c:pt idx="5">
                  <c:v>8.8000000000000007</c:v>
                </c:pt>
                <c:pt idx="6">
                  <c:v>10.4</c:v>
                </c:pt>
                <c:pt idx="7">
                  <c:v>15.2</c:v>
                </c:pt>
                <c:pt idx="8">
                  <c:v>19.2</c:v>
                </c:pt>
                <c:pt idx="9">
                  <c:v>8.8000000000000007</c:v>
                </c:pt>
                <c:pt idx="10" formatCode="0.0">
                  <c:v>12</c:v>
                </c:pt>
                <c:pt idx="11">
                  <c:v>15.2</c:v>
                </c:pt>
                <c:pt idx="12">
                  <c:v>4.8</c:v>
                </c:pt>
                <c:pt idx="13">
                  <c:v>2</c:v>
                </c:pt>
                <c:pt idx="14">
                  <c:v>5.12</c:v>
                </c:pt>
                <c:pt idx="15">
                  <c:v>8.8000000000000007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005-B107-5FC8FD024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811816"/>
        <c:axId val="187127335"/>
      </c:scatterChart>
      <c:valAx>
        <c:axId val="202181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27335"/>
        <c:crosses val="autoZero"/>
        <c:crossBetween val="midCat"/>
      </c:valAx>
      <c:valAx>
        <c:axId val="187127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811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'Calcolo velocità suono'!$C$4</c:f>
              <c:strCache>
                <c:ptCount val="1"/>
                <c:pt idx="0">
                  <c:v>ΔV [mV]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'Calcolo velocità suono'!$B$5:$B$27</c:f>
              <c:numCache>
                <c:formatCode>0.0</c:formatCode>
                <c:ptCount val="23"/>
                <c:pt idx="0">
                  <c:v>63.5</c:v>
                </c:pt>
                <c:pt idx="1">
                  <c:v>64</c:v>
                </c:pt>
                <c:pt idx="2">
                  <c:v>64.5</c:v>
                </c:pt>
                <c:pt idx="3">
                  <c:v>65</c:v>
                </c:pt>
                <c:pt idx="4">
                  <c:v>65.5</c:v>
                </c:pt>
                <c:pt idx="5">
                  <c:v>66</c:v>
                </c:pt>
                <c:pt idx="6">
                  <c:v>52</c:v>
                </c:pt>
                <c:pt idx="7">
                  <c:v>38.5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47</c:v>
                </c:pt>
                <c:pt idx="13">
                  <c:v>57</c:v>
                </c:pt>
                <c:pt idx="14">
                  <c:v>60</c:v>
                </c:pt>
                <c:pt idx="15">
                  <c:v>22</c:v>
                </c:pt>
                <c:pt idx="16">
                  <c:v>32</c:v>
                </c:pt>
                <c:pt idx="17">
                  <c:v>28</c:v>
                </c:pt>
                <c:pt idx="18">
                  <c:v>16</c:v>
                </c:pt>
                <c:pt idx="19">
                  <c:v>15</c:v>
                </c:pt>
                <c:pt idx="20">
                  <c:v>14.5</c:v>
                </c:pt>
                <c:pt idx="21">
                  <c:v>14</c:v>
                </c:pt>
                <c:pt idx="22">
                  <c:v>13.5</c:v>
                </c:pt>
              </c:numCache>
            </c:numRef>
          </c:xVal>
          <c:yVal>
            <c:numRef>
              <c:f>'Calcolo velocità suono'!$C$5:$C$27</c:f>
              <c:numCache>
                <c:formatCode>0.00</c:formatCode>
                <c:ptCount val="23"/>
                <c:pt idx="0">
                  <c:v>1.36</c:v>
                </c:pt>
                <c:pt idx="1">
                  <c:v>0.96</c:v>
                </c:pt>
                <c:pt idx="2">
                  <c:v>0.48</c:v>
                </c:pt>
                <c:pt idx="3">
                  <c:v>0.48</c:v>
                </c:pt>
                <c:pt idx="4">
                  <c:v>0.96</c:v>
                </c:pt>
                <c:pt idx="5">
                  <c:v>1.36</c:v>
                </c:pt>
                <c:pt idx="6">
                  <c:v>7.12</c:v>
                </c:pt>
                <c:pt idx="7">
                  <c:v>1.28</c:v>
                </c:pt>
                <c:pt idx="8">
                  <c:v>2.08</c:v>
                </c:pt>
                <c:pt idx="9">
                  <c:v>0.88</c:v>
                </c:pt>
                <c:pt idx="10">
                  <c:v>0.96</c:v>
                </c:pt>
                <c:pt idx="11">
                  <c:v>2.08</c:v>
                </c:pt>
                <c:pt idx="12">
                  <c:v>5.44</c:v>
                </c:pt>
                <c:pt idx="13">
                  <c:v>6.48</c:v>
                </c:pt>
                <c:pt idx="14">
                  <c:v>4.5599999999999996</c:v>
                </c:pt>
                <c:pt idx="15">
                  <c:v>5.2</c:v>
                </c:pt>
                <c:pt idx="16">
                  <c:v>6.16</c:v>
                </c:pt>
                <c:pt idx="17">
                  <c:v>7.44</c:v>
                </c:pt>
                <c:pt idx="18">
                  <c:v>1.36</c:v>
                </c:pt>
                <c:pt idx="19">
                  <c:v>0.64</c:v>
                </c:pt>
                <c:pt idx="20">
                  <c:v>0.48</c:v>
                </c:pt>
                <c:pt idx="21">
                  <c:v>0.88</c:v>
                </c:pt>
                <c:pt idx="22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D7-49D6-9728-CCA39CF77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4248"/>
        <c:axId val="471450711"/>
      </c:scatterChart>
      <c:valAx>
        <c:axId val="9341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50711"/>
        <c:crosses val="autoZero"/>
        <c:crossBetween val="midCat"/>
      </c:valAx>
      <c:valAx>
        <c:axId val="471450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14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30</xdr:row>
      <xdr:rowOff>176212</xdr:rowOff>
    </xdr:from>
    <xdr:to>
      <xdr:col>27</xdr:col>
      <xdr:colOff>342900</xdr:colOff>
      <xdr:row>45</xdr:row>
      <xdr:rowOff>61912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F942F3C7-85E1-4320-9618-849B9D825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28575</xdr:colOff>
      <xdr:row>46</xdr:row>
      <xdr:rowOff>176212</xdr:rowOff>
    </xdr:from>
    <xdr:to>
      <xdr:col>27</xdr:col>
      <xdr:colOff>333375</xdr:colOff>
      <xdr:row>61</xdr:row>
      <xdr:rowOff>61912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ECA27794-48BC-4E9F-9C8C-A1E67293CC0E}"/>
            </a:ext>
            <a:ext uri="{147F2762-F138-4A5C-976F-8EAC2B608ADB}">
              <a16:predDERef xmlns:a16="http://schemas.microsoft.com/office/drawing/2014/main" pred="{F942F3C7-85E1-4320-9618-849B9D825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28</xdr:row>
      <xdr:rowOff>25400</xdr:rowOff>
    </xdr:from>
    <xdr:to>
      <xdr:col>10</xdr:col>
      <xdr:colOff>536575</xdr:colOff>
      <xdr:row>42</xdr:row>
      <xdr:rowOff>95250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7FF7DF19-8C4D-9738-318D-16B5FF279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3</xdr:row>
      <xdr:rowOff>161925</xdr:rowOff>
    </xdr:from>
    <xdr:to>
      <xdr:col>22</xdr:col>
      <xdr:colOff>19050</xdr:colOff>
      <xdr:row>18</xdr:row>
      <xdr:rowOff>47625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9BB5D79-7EB1-D289-2F19-62DBF1B7AB06}"/>
            </a:ext>
            <a:ext uri="{147F2762-F138-4A5C-976F-8EAC2B608ADB}">
              <a16:predDERef xmlns:a16="http://schemas.microsoft.com/office/drawing/2014/main" pred="{7FF7DF19-8C4D-9738-318D-16B5FF279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342900</xdr:colOff>
      <xdr:row>18</xdr:row>
      <xdr:rowOff>142875</xdr:rowOff>
    </xdr:from>
    <xdr:to>
      <xdr:col>22</xdr:col>
      <xdr:colOff>38100</xdr:colOff>
      <xdr:row>33</xdr:row>
      <xdr:rowOff>28575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8E59E87-32A2-FCD3-3379-6321E8B94E40}"/>
            </a:ext>
            <a:ext uri="{147F2762-F138-4A5C-976F-8EAC2B608ADB}">
              <a16:predDERef xmlns:a16="http://schemas.microsoft.com/office/drawing/2014/main" pred="{E9BB5D79-7EB1-D289-2F19-62DBF1B7A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257175</xdr:colOff>
      <xdr:row>34</xdr:row>
      <xdr:rowOff>3175</xdr:rowOff>
    </xdr:from>
    <xdr:to>
      <xdr:col>17</xdr:col>
      <xdr:colOff>533400</xdr:colOff>
      <xdr:row>48</xdr:row>
      <xdr:rowOff>79375</xdr:rowOff>
    </xdr:to>
    <xdr:graphicFrame macro="">
      <xdr:nvGraphicFramePr>
        <xdr:cNvPr id="8" name="Grafico 4">
          <a:extLst>
            <a:ext uri="{FF2B5EF4-FFF2-40B4-BE49-F238E27FC236}">
              <a16:creationId xmlns:a16="http://schemas.microsoft.com/office/drawing/2014/main" id="{1AA1B89B-D2D9-4D3D-9167-F2369B15CA20}"/>
            </a:ext>
            <a:ext uri="{147F2762-F138-4A5C-976F-8EAC2B608ADB}">
              <a16:predDERef xmlns:a16="http://schemas.microsoft.com/office/drawing/2014/main" pred="{48E59E87-32A2-FCD3-3379-6321E8B9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95250</xdr:rowOff>
    </xdr:from>
    <xdr:to>
      <xdr:col>13</xdr:col>
      <xdr:colOff>171450</xdr:colOff>
      <xdr:row>15</xdr:row>
      <xdr:rowOff>171450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101659B-65BE-7B8E-47E9-61BEFB3C9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opLeftCell="A7" zoomScaleNormal="100" workbookViewId="0">
      <selection activeCell="L1" sqref="L1:M26"/>
    </sheetView>
  </sheetViews>
  <sheetFormatPr defaultRowHeight="15"/>
  <sheetData>
    <row r="1" spans="1:25">
      <c r="A1" s="6" t="s">
        <v>0</v>
      </c>
      <c r="B1" s="5">
        <v>24.9</v>
      </c>
      <c r="D1" s="3" t="s">
        <v>1</v>
      </c>
      <c r="E1" s="7">
        <f>B5</f>
        <v>231.35447435695156</v>
      </c>
      <c r="F1" s="9" t="s">
        <v>2</v>
      </c>
      <c r="H1" s="3" t="s">
        <v>1</v>
      </c>
      <c r="I1" s="7">
        <f>B6</f>
        <v>462.70894871390311</v>
      </c>
      <c r="J1" s="9" t="s">
        <v>2</v>
      </c>
      <c r="L1" s="3" t="s">
        <v>1</v>
      </c>
      <c r="M1" s="7">
        <f>B7</f>
        <v>694.0634230708547</v>
      </c>
      <c r="P1" s="3" t="s">
        <v>1</v>
      </c>
      <c r="Q1" s="7">
        <f>B8</f>
        <v>925.41789742780622</v>
      </c>
      <c r="W1" s="20"/>
      <c r="X1" s="18"/>
      <c r="Y1" s="19"/>
    </row>
    <row r="2" spans="1:25">
      <c r="A2" s="6" t="s">
        <v>3</v>
      </c>
      <c r="B2" s="5">
        <f>SQRT(1.4*1.380649*POWER(10,-23)*(B1+273.15)/((0.8*28+0.2*32)*1.661*POWER(10,-27)))</f>
        <v>347.03171153542735</v>
      </c>
      <c r="D2" s="3" t="s">
        <v>4</v>
      </c>
      <c r="E2" s="1">
        <v>1</v>
      </c>
      <c r="H2" s="3" t="s">
        <v>4</v>
      </c>
      <c r="I2" s="1">
        <v>2</v>
      </c>
      <c r="L2" s="3" t="s">
        <v>4</v>
      </c>
      <c r="M2" s="1">
        <v>3</v>
      </c>
      <c r="P2" s="3" t="s">
        <v>4</v>
      </c>
      <c r="Q2" s="1">
        <v>4</v>
      </c>
      <c r="W2" s="20"/>
      <c r="X2" s="18"/>
      <c r="Y2" s="20"/>
    </row>
    <row r="3" spans="1:25">
      <c r="A3" s="6" t="s">
        <v>5</v>
      </c>
      <c r="B3" s="5">
        <v>75</v>
      </c>
      <c r="D3" s="3" t="s">
        <v>6</v>
      </c>
      <c r="E3" s="3" t="s">
        <v>7</v>
      </c>
      <c r="H3" s="3" t="s">
        <v>6</v>
      </c>
      <c r="I3" s="3" t="s">
        <v>7</v>
      </c>
      <c r="L3" s="3" t="s">
        <v>6</v>
      </c>
      <c r="M3" s="3" t="s">
        <v>7</v>
      </c>
      <c r="P3" s="3" t="s">
        <v>6</v>
      </c>
      <c r="Q3" s="3" t="s">
        <v>7</v>
      </c>
      <c r="W3" s="20"/>
      <c r="X3" s="18"/>
      <c r="Y3" s="18"/>
    </row>
    <row r="4" spans="1:25">
      <c r="D4" s="2">
        <v>37.700000000000003</v>
      </c>
      <c r="E4" s="8">
        <v>0.32</v>
      </c>
      <c r="H4" s="2">
        <v>45.5</v>
      </c>
      <c r="I4" s="4">
        <v>148</v>
      </c>
      <c r="L4" s="2">
        <v>63.5</v>
      </c>
      <c r="M4" s="8">
        <v>1.36</v>
      </c>
      <c r="P4" s="2">
        <v>13.5</v>
      </c>
      <c r="Q4" s="8">
        <v>1.92</v>
      </c>
      <c r="T4" s="21"/>
      <c r="U4" s="21"/>
      <c r="V4" s="20"/>
      <c r="W4" s="20"/>
      <c r="X4" s="21"/>
      <c r="Y4" s="21"/>
    </row>
    <row r="5" spans="1:25">
      <c r="A5" s="6" t="s">
        <v>8</v>
      </c>
      <c r="B5" s="7">
        <f>B2/(2*B3*0.01)</f>
        <v>231.35447435695156</v>
      </c>
      <c r="D5" s="2">
        <v>38.700000000000003</v>
      </c>
      <c r="E5" s="8">
        <v>0.32</v>
      </c>
      <c r="H5" s="2">
        <v>53.4</v>
      </c>
      <c r="I5" s="4">
        <v>17</v>
      </c>
      <c r="L5" s="2">
        <v>64</v>
      </c>
      <c r="M5" s="8">
        <v>0.96</v>
      </c>
      <c r="P5" s="2">
        <v>17.2</v>
      </c>
      <c r="Q5" s="8">
        <v>4.2</v>
      </c>
      <c r="T5" s="21"/>
      <c r="U5" s="21"/>
      <c r="V5" s="20"/>
      <c r="W5" s="20"/>
      <c r="X5" s="21"/>
      <c r="Y5" s="21"/>
    </row>
    <row r="6" spans="1:25">
      <c r="A6" s="3" t="s">
        <v>9</v>
      </c>
      <c r="B6" s="7">
        <f>2*B2/(2*B3*0.01)</f>
        <v>462.70894871390311</v>
      </c>
      <c r="D6" s="2">
        <v>39.200000000000003</v>
      </c>
      <c r="E6" s="8">
        <v>0.32</v>
      </c>
      <c r="H6" s="2">
        <v>50</v>
      </c>
      <c r="I6" s="4">
        <v>74</v>
      </c>
      <c r="L6" s="2">
        <v>64.5</v>
      </c>
      <c r="M6" s="8">
        <v>0.48</v>
      </c>
      <c r="P6" s="2">
        <v>11.8</v>
      </c>
      <c r="Q6" s="8">
        <v>0.64</v>
      </c>
      <c r="T6" s="21"/>
      <c r="U6" s="21"/>
      <c r="V6" s="20"/>
      <c r="W6" s="20"/>
      <c r="X6" s="21"/>
      <c r="Y6" s="21"/>
    </row>
    <row r="7" spans="1:25">
      <c r="A7" s="6" t="s">
        <v>10</v>
      </c>
      <c r="B7" s="7">
        <f>3*B2/(2*B3*0.01)</f>
        <v>694.0634230708547</v>
      </c>
      <c r="D7" s="2">
        <v>39.700000000000003</v>
      </c>
      <c r="E7" s="8">
        <v>0.32</v>
      </c>
      <c r="H7" s="2">
        <v>51.7</v>
      </c>
      <c r="I7" s="4">
        <v>44</v>
      </c>
      <c r="L7" s="2">
        <v>65</v>
      </c>
      <c r="M7" s="8">
        <v>0.48</v>
      </c>
      <c r="P7" s="2">
        <v>11.3</v>
      </c>
      <c r="Q7" s="8">
        <v>0.48</v>
      </c>
      <c r="T7" s="21"/>
      <c r="U7" s="21"/>
      <c r="V7" s="20"/>
      <c r="W7" s="20"/>
      <c r="X7" s="21"/>
      <c r="Y7" s="21"/>
    </row>
    <row r="8" spans="1:25">
      <c r="A8" s="3" t="s">
        <v>11</v>
      </c>
      <c r="B8" s="7">
        <f>4*B2/(2*B3*0.01)</f>
        <v>925.41789742780622</v>
      </c>
      <c r="D8" s="2">
        <v>32.9</v>
      </c>
      <c r="E8" s="8">
        <v>0.64</v>
      </c>
      <c r="H8" s="2">
        <v>52.9</v>
      </c>
      <c r="I8" s="4">
        <v>24</v>
      </c>
      <c r="L8" s="2">
        <v>65.5</v>
      </c>
      <c r="M8" s="8">
        <v>0.96</v>
      </c>
      <c r="P8" s="2">
        <v>10.8</v>
      </c>
      <c r="Q8" s="8">
        <v>1.04</v>
      </c>
      <c r="T8" s="21"/>
      <c r="U8" s="21"/>
      <c r="V8" s="20"/>
      <c r="W8" s="20"/>
      <c r="X8" s="21"/>
      <c r="Y8" s="21"/>
    </row>
    <row r="9" spans="1:25">
      <c r="A9" s="6" t="s">
        <v>12</v>
      </c>
      <c r="B9" s="7">
        <f>5*B2/(2*B3*0.01)</f>
        <v>1156.7723717847578</v>
      </c>
      <c r="D9" s="2"/>
      <c r="E9" s="8"/>
      <c r="H9" s="2">
        <v>53.9</v>
      </c>
      <c r="I9" s="4">
        <v>20</v>
      </c>
      <c r="L9" s="2">
        <v>66</v>
      </c>
      <c r="M9" s="8">
        <v>1.36</v>
      </c>
      <c r="P9" s="2">
        <v>12.3</v>
      </c>
      <c r="Q9" s="8">
        <v>1.04</v>
      </c>
      <c r="T9" s="21"/>
      <c r="U9" s="21"/>
      <c r="V9" s="20"/>
      <c r="W9" s="20"/>
      <c r="X9" s="21"/>
      <c r="Y9" s="21"/>
    </row>
    <row r="10" spans="1:25">
      <c r="A10" s="3" t="s">
        <v>13</v>
      </c>
      <c r="B10" s="7">
        <f>6*B2/(2*B3*0.01)</f>
        <v>1388.1268461417094</v>
      </c>
      <c r="D10" s="2"/>
      <c r="E10" s="8"/>
      <c r="H10" s="2">
        <v>57.1</v>
      </c>
      <c r="I10" s="4">
        <v>32</v>
      </c>
      <c r="L10" s="2">
        <v>52</v>
      </c>
      <c r="M10" s="8">
        <v>7.12</v>
      </c>
      <c r="P10" s="2">
        <v>22</v>
      </c>
      <c r="Q10" s="8">
        <v>5.04</v>
      </c>
      <c r="T10" s="21"/>
      <c r="U10" s="21"/>
      <c r="V10" s="20"/>
      <c r="W10" s="20"/>
      <c r="X10" s="21"/>
      <c r="Y10" s="21"/>
    </row>
    <row r="11" spans="1:25">
      <c r="D11" s="2"/>
      <c r="E11" s="8"/>
      <c r="H11" s="2">
        <v>20</v>
      </c>
      <c r="I11" s="4">
        <v>54</v>
      </c>
      <c r="L11" s="2">
        <v>38.5</v>
      </c>
      <c r="M11" s="8">
        <v>1.28</v>
      </c>
      <c r="P11" s="2">
        <v>27</v>
      </c>
      <c r="Q11" s="8">
        <v>3.4</v>
      </c>
      <c r="T11" s="21"/>
      <c r="U11" s="21"/>
      <c r="V11" s="20"/>
      <c r="W11" s="20"/>
      <c r="X11" s="21"/>
      <c r="Y11" s="21"/>
    </row>
    <row r="12" spans="1:25">
      <c r="D12" s="2"/>
      <c r="E12" s="8"/>
      <c r="H12" s="2">
        <v>39.700000000000003</v>
      </c>
      <c r="I12" s="4">
        <v>210</v>
      </c>
      <c r="L12" s="2">
        <v>38</v>
      </c>
      <c r="M12" s="8">
        <v>2.08</v>
      </c>
      <c r="P12" s="2">
        <v>32</v>
      </c>
      <c r="Q12" s="8">
        <v>1.76</v>
      </c>
      <c r="T12" s="21"/>
      <c r="U12" s="21"/>
      <c r="V12" s="20"/>
      <c r="W12" s="20"/>
      <c r="X12" s="21"/>
      <c r="Y12" s="21"/>
    </row>
    <row r="13" spans="1:25">
      <c r="A13" t="s">
        <v>14</v>
      </c>
      <c r="D13" s="2"/>
      <c r="E13" s="8"/>
      <c r="H13" s="2">
        <v>27.2</v>
      </c>
      <c r="I13" s="4">
        <v>156</v>
      </c>
      <c r="L13" s="2">
        <v>39</v>
      </c>
      <c r="M13" s="8">
        <v>0.88</v>
      </c>
      <c r="P13" s="2">
        <v>37</v>
      </c>
      <c r="Q13" s="8">
        <v>4.6399999999999997</v>
      </c>
    </row>
    <row r="14" spans="1:25">
      <c r="D14" s="2"/>
      <c r="E14" s="8"/>
      <c r="H14" s="2">
        <v>23</v>
      </c>
      <c r="I14" s="4">
        <v>98</v>
      </c>
      <c r="L14" s="2">
        <v>40</v>
      </c>
      <c r="M14" s="8">
        <v>0.96</v>
      </c>
      <c r="P14" s="2">
        <v>42</v>
      </c>
      <c r="Q14" s="8">
        <v>4.72</v>
      </c>
    </row>
    <row r="15" spans="1:25">
      <c r="D15" s="2"/>
      <c r="E15" s="8"/>
      <c r="H15" s="2">
        <v>18</v>
      </c>
      <c r="I15" s="4">
        <v>16</v>
      </c>
      <c r="L15" s="2">
        <v>41</v>
      </c>
      <c r="M15" s="8">
        <v>2.08</v>
      </c>
      <c r="P15" s="2">
        <v>47</v>
      </c>
      <c r="Q15" s="8">
        <v>1.6</v>
      </c>
    </row>
    <row r="16" spans="1:25">
      <c r="D16" s="2"/>
      <c r="E16" s="8"/>
      <c r="H16" s="2">
        <v>32</v>
      </c>
      <c r="I16" s="4">
        <v>200</v>
      </c>
      <c r="L16" s="2">
        <v>47</v>
      </c>
      <c r="M16" s="8">
        <v>5.44</v>
      </c>
      <c r="P16" s="2">
        <v>52</v>
      </c>
      <c r="Q16" s="8">
        <v>2.72</v>
      </c>
    </row>
    <row r="17" spans="8:18">
      <c r="H17" s="2">
        <v>36</v>
      </c>
      <c r="I17" s="4">
        <v>220</v>
      </c>
      <c r="L17" s="2">
        <v>57</v>
      </c>
      <c r="M17" s="8">
        <v>6.48</v>
      </c>
      <c r="P17" s="2">
        <v>57</v>
      </c>
      <c r="Q17" s="8">
        <v>5.04</v>
      </c>
    </row>
    <row r="18" spans="8:18">
      <c r="H18" s="2">
        <v>30</v>
      </c>
      <c r="I18" s="4">
        <v>190</v>
      </c>
      <c r="L18" s="2">
        <v>60</v>
      </c>
      <c r="M18" s="8">
        <v>4.5599999999999996</v>
      </c>
      <c r="P18" s="2">
        <v>62</v>
      </c>
      <c r="Q18" s="8">
        <v>4.24</v>
      </c>
    </row>
    <row r="19" spans="8:18">
      <c r="H19" s="2">
        <v>28</v>
      </c>
      <c r="I19" s="4">
        <v>170</v>
      </c>
      <c r="L19" s="2">
        <v>22</v>
      </c>
      <c r="M19" s="8">
        <v>5.2</v>
      </c>
      <c r="P19" s="2">
        <v>66.5</v>
      </c>
      <c r="Q19" s="8">
        <v>1.1200000000000001</v>
      </c>
    </row>
    <row r="20" spans="8:18">
      <c r="H20" s="2">
        <v>15</v>
      </c>
      <c r="I20" s="4">
        <v>54</v>
      </c>
      <c r="L20" s="2">
        <v>32</v>
      </c>
      <c r="M20" s="8">
        <v>6.16</v>
      </c>
      <c r="P20" s="2">
        <v>67</v>
      </c>
      <c r="Q20" s="8">
        <v>0.8</v>
      </c>
    </row>
    <row r="21" spans="8:18">
      <c r="H21" s="2">
        <v>16</v>
      </c>
      <c r="I21" s="4">
        <v>39</v>
      </c>
      <c r="L21" s="2">
        <v>28</v>
      </c>
      <c r="M21" s="8">
        <v>7.44</v>
      </c>
      <c r="P21" s="2">
        <v>67.5</v>
      </c>
      <c r="Q21" s="8">
        <v>0.4</v>
      </c>
    </row>
    <row r="22" spans="8:18">
      <c r="H22" s="2">
        <v>16.5</v>
      </c>
      <c r="I22" s="4">
        <v>30</v>
      </c>
      <c r="L22" s="2">
        <v>16</v>
      </c>
      <c r="M22" s="8">
        <v>1.36</v>
      </c>
      <c r="P22" s="2">
        <v>68</v>
      </c>
      <c r="Q22" s="8">
        <v>0.8</v>
      </c>
    </row>
    <row r="23" spans="8:18">
      <c r="H23" s="2">
        <v>18.5</v>
      </c>
      <c r="I23" s="4">
        <v>26</v>
      </c>
      <c r="L23" s="2">
        <v>15</v>
      </c>
      <c r="M23" s="8">
        <v>0.64</v>
      </c>
      <c r="P23" s="2">
        <v>68.5</v>
      </c>
      <c r="Q23" s="8">
        <v>1.28</v>
      </c>
    </row>
    <row r="24" spans="8:18">
      <c r="H24" s="2">
        <v>19</v>
      </c>
      <c r="I24" s="4">
        <v>33</v>
      </c>
      <c r="L24" s="2">
        <v>14.5</v>
      </c>
      <c r="M24" s="8">
        <v>0.48</v>
      </c>
    </row>
    <row r="25" spans="8:18">
      <c r="L25" s="2">
        <v>14</v>
      </c>
      <c r="M25" s="8">
        <v>0.88</v>
      </c>
    </row>
    <row r="26" spans="8:18">
      <c r="L26" s="2">
        <v>13.5</v>
      </c>
      <c r="M26" s="8">
        <v>1.6</v>
      </c>
    </row>
    <row r="28" spans="8:18">
      <c r="L28" s="3" t="s">
        <v>6</v>
      </c>
      <c r="M28" s="2">
        <v>52</v>
      </c>
      <c r="P28" s="3" t="s">
        <v>6</v>
      </c>
      <c r="Q28" s="2">
        <v>57</v>
      </c>
    </row>
    <row r="29" spans="8:18">
      <c r="L29" s="3" t="s">
        <v>4</v>
      </c>
      <c r="M29" s="1">
        <v>3</v>
      </c>
      <c r="P29" s="3" t="s">
        <v>4</v>
      </c>
      <c r="Q29" s="1">
        <v>3</v>
      </c>
    </row>
    <row r="30" spans="8:18">
      <c r="L30" s="3" t="s">
        <v>1</v>
      </c>
      <c r="M30" s="3" t="s">
        <v>7</v>
      </c>
      <c r="N30" s="3" t="s">
        <v>15</v>
      </c>
      <c r="P30" s="3" t="s">
        <v>1</v>
      </c>
      <c r="Q30" s="3" t="s">
        <v>7</v>
      </c>
      <c r="R30" s="3" t="s">
        <v>15</v>
      </c>
    </row>
    <row r="31" spans="8:18">
      <c r="L31" s="7">
        <v>699.63</v>
      </c>
      <c r="M31" s="8">
        <v>7.4</v>
      </c>
      <c r="N31" s="8">
        <v>0.63</v>
      </c>
      <c r="P31" s="7">
        <v>925.41800000000001</v>
      </c>
      <c r="Q31" s="8">
        <v>4.96</v>
      </c>
      <c r="R31" s="8">
        <v>0.57999999999999996</v>
      </c>
    </row>
    <row r="32" spans="8:18">
      <c r="L32" s="7">
        <v>698.63</v>
      </c>
      <c r="M32" s="8">
        <v>7.8</v>
      </c>
      <c r="N32" s="8">
        <v>0.63</v>
      </c>
      <c r="P32" s="7">
        <v>944.41800000000001</v>
      </c>
      <c r="Q32" s="8">
        <v>5.6</v>
      </c>
      <c r="R32" s="8">
        <v>0.6</v>
      </c>
    </row>
    <row r="33" spans="12:18">
      <c r="L33" s="7">
        <v>697.63</v>
      </c>
      <c r="M33" s="8">
        <v>8.3000000000000007</v>
      </c>
      <c r="N33" s="8">
        <v>0.62</v>
      </c>
      <c r="P33" s="7">
        <v>950.41800000000001</v>
      </c>
      <c r="Q33" s="8">
        <v>6.08</v>
      </c>
      <c r="R33" s="8">
        <v>0.62</v>
      </c>
    </row>
    <row r="34" spans="12:18">
      <c r="L34" s="7">
        <v>696.63</v>
      </c>
      <c r="M34" s="8">
        <v>8.8000000000000007</v>
      </c>
      <c r="N34" s="8">
        <v>0.61</v>
      </c>
      <c r="P34" s="7">
        <v>955.41800000000001</v>
      </c>
      <c r="Q34" s="8">
        <v>6.48</v>
      </c>
      <c r="R34" s="8">
        <v>0.64</v>
      </c>
    </row>
    <row r="35" spans="12:18">
      <c r="L35" s="7">
        <v>695.63</v>
      </c>
      <c r="M35" s="8">
        <v>9.4</v>
      </c>
      <c r="N35" s="8">
        <v>0.6</v>
      </c>
      <c r="P35" s="7">
        <v>960.41800000000001</v>
      </c>
      <c r="Q35" s="8">
        <v>6.96</v>
      </c>
      <c r="R35" s="8">
        <v>0.66</v>
      </c>
    </row>
    <row r="36" spans="12:18">
      <c r="L36" s="7">
        <v>694.63</v>
      </c>
      <c r="M36" s="8">
        <v>10</v>
      </c>
      <c r="N36" s="8">
        <v>0.59</v>
      </c>
      <c r="P36" s="7">
        <v>965.41800000000001</v>
      </c>
      <c r="Q36" s="8">
        <v>7.44</v>
      </c>
      <c r="R36" s="8">
        <v>0.68</v>
      </c>
    </row>
    <row r="37" spans="12:18">
      <c r="L37" s="7">
        <v>693.63</v>
      </c>
      <c r="M37" s="8">
        <v>10.6</v>
      </c>
      <c r="N37" s="8">
        <v>0.57999999999999996</v>
      </c>
      <c r="P37" s="7">
        <v>970.41800000000001</v>
      </c>
      <c r="Q37" s="8">
        <v>8</v>
      </c>
      <c r="R37" s="8">
        <v>0.7</v>
      </c>
    </row>
    <row r="38" spans="12:18">
      <c r="L38" s="7">
        <v>692.63</v>
      </c>
      <c r="M38" s="8">
        <v>11.2</v>
      </c>
      <c r="N38" s="8">
        <v>0.56000000000000005</v>
      </c>
      <c r="P38" s="7">
        <v>975.41800000000001</v>
      </c>
      <c r="Q38" s="8">
        <v>8.48</v>
      </c>
      <c r="R38" s="8">
        <v>0.72</v>
      </c>
    </row>
    <row r="39" spans="12:18">
      <c r="L39" s="7">
        <v>691.63</v>
      </c>
      <c r="M39" s="8">
        <v>12</v>
      </c>
      <c r="N39" s="8">
        <v>0.54</v>
      </c>
      <c r="P39" s="7">
        <v>980.41800000000001</v>
      </c>
      <c r="Q39" s="8">
        <v>8.08</v>
      </c>
      <c r="R39" s="8">
        <v>0.76</v>
      </c>
    </row>
    <row r="40" spans="12:18">
      <c r="L40" s="7">
        <v>690.63</v>
      </c>
      <c r="M40" s="8">
        <v>12.8</v>
      </c>
      <c r="N40" s="8">
        <v>0.52</v>
      </c>
      <c r="P40" s="7">
        <v>985.41800000000001</v>
      </c>
      <c r="Q40" s="8">
        <v>7.52</v>
      </c>
      <c r="R40" s="8">
        <v>0.8</v>
      </c>
    </row>
    <row r="41" spans="12:18">
      <c r="L41" s="7">
        <v>689.63</v>
      </c>
      <c r="M41" s="8">
        <v>13.2</v>
      </c>
      <c r="N41" s="8">
        <v>0.49</v>
      </c>
      <c r="P41" s="7">
        <v>990.41800000000001</v>
      </c>
      <c r="Q41" s="8">
        <v>6.48</v>
      </c>
      <c r="R41" s="8">
        <v>0.84</v>
      </c>
    </row>
    <row r="42" spans="12:18">
      <c r="L42" s="7">
        <v>688.63</v>
      </c>
      <c r="M42" s="8">
        <v>13.6</v>
      </c>
      <c r="N42" s="8">
        <v>0.44</v>
      </c>
      <c r="P42" s="7">
        <v>995.41800000000001</v>
      </c>
      <c r="Q42" s="8">
        <v>5.52</v>
      </c>
      <c r="R42" s="8">
        <v>0.86</v>
      </c>
    </row>
    <row r="43" spans="12:18">
      <c r="L43" s="7">
        <v>687.63</v>
      </c>
      <c r="M43" s="8">
        <v>13.3</v>
      </c>
      <c r="N43" s="8">
        <v>0.4</v>
      </c>
      <c r="P43" s="7">
        <v>1000.418</v>
      </c>
      <c r="Q43" s="8">
        <v>4.4800000000000004</v>
      </c>
      <c r="R43" s="8">
        <v>0.88</v>
      </c>
    </row>
    <row r="44" spans="12:18">
      <c r="L44" s="7">
        <v>686.63</v>
      </c>
      <c r="M44" s="8">
        <v>13</v>
      </c>
      <c r="N44" s="8">
        <v>0.36</v>
      </c>
      <c r="P44" s="7">
        <v>1005.418</v>
      </c>
      <c r="Q44" s="8">
        <v>3.68</v>
      </c>
      <c r="R44" s="8">
        <v>0.89</v>
      </c>
    </row>
    <row r="45" spans="12:18">
      <c r="L45" s="7">
        <v>685.63</v>
      </c>
      <c r="M45" s="8">
        <v>12.4</v>
      </c>
      <c r="N45" s="8">
        <v>0.33</v>
      </c>
      <c r="P45" s="7">
        <v>1105.4179999999999</v>
      </c>
      <c r="Q45" s="8">
        <v>0.32</v>
      </c>
      <c r="R45" s="8">
        <v>1.02</v>
      </c>
    </row>
    <row r="46" spans="12:18">
      <c r="L46" s="7">
        <v>684.63</v>
      </c>
      <c r="M46" s="8">
        <v>11.8</v>
      </c>
      <c r="N46" s="8">
        <v>0.3</v>
      </c>
      <c r="P46" s="7">
        <v>825.41800000000001</v>
      </c>
      <c r="Q46" s="8">
        <v>1.28</v>
      </c>
      <c r="R46" s="8">
        <v>0.18</v>
      </c>
    </row>
    <row r="47" spans="12:18">
      <c r="L47" s="7">
        <v>683.63</v>
      </c>
      <c r="M47" s="8">
        <v>11</v>
      </c>
      <c r="N47" s="8">
        <v>0.28000000000000003</v>
      </c>
      <c r="P47" s="7">
        <v>875.41800000000001</v>
      </c>
      <c r="Q47" s="8">
        <v>6.24</v>
      </c>
      <c r="R47" s="8">
        <v>0.46</v>
      </c>
    </row>
    <row r="48" spans="12:18">
      <c r="L48" s="7">
        <v>682.63</v>
      </c>
      <c r="M48" s="8">
        <v>10.199999999999999</v>
      </c>
      <c r="N48" s="8">
        <v>0.26</v>
      </c>
      <c r="P48" s="7">
        <v>880.41800000000001</v>
      </c>
      <c r="Q48" s="8">
        <v>5.92</v>
      </c>
      <c r="R48" s="8">
        <v>0.48</v>
      </c>
    </row>
    <row r="49" spans="12:18">
      <c r="L49" s="7">
        <v>681.63</v>
      </c>
      <c r="M49" s="8">
        <v>9.1999999999999993</v>
      </c>
      <c r="N49" s="8">
        <v>0.25</v>
      </c>
      <c r="P49" s="7">
        <v>885.41800000000001</v>
      </c>
      <c r="Q49" s="8">
        <v>5.76</v>
      </c>
      <c r="R49" s="8"/>
    </row>
    <row r="50" spans="12:18">
      <c r="L50" s="7">
        <v>680.63</v>
      </c>
      <c r="M50" s="8">
        <v>8.6</v>
      </c>
      <c r="N50" s="8">
        <v>0.24</v>
      </c>
      <c r="P50" s="7">
        <v>820.41800000000001</v>
      </c>
      <c r="Q50" s="8">
        <v>1.04</v>
      </c>
      <c r="R50" s="8">
        <v>0.16</v>
      </c>
    </row>
    <row r="51" spans="12:18">
      <c r="L51" s="7">
        <v>679.63</v>
      </c>
      <c r="M51" s="8">
        <v>8</v>
      </c>
      <c r="N51" s="8">
        <v>0.23</v>
      </c>
      <c r="P51" s="7">
        <v>823.41800000000001</v>
      </c>
      <c r="Q51" s="8">
        <v>1.1200000000000001</v>
      </c>
      <c r="R51" s="8"/>
    </row>
    <row r="52" spans="12:18">
      <c r="L52" s="7">
        <v>678.63</v>
      </c>
      <c r="M52" s="8">
        <v>7.8</v>
      </c>
      <c r="N52" s="8">
        <v>0.22</v>
      </c>
      <c r="P52" s="7">
        <v>824.41800000000001</v>
      </c>
      <c r="Q52" s="8">
        <v>1.28</v>
      </c>
      <c r="R52" s="8"/>
    </row>
    <row r="53" spans="12:18">
      <c r="L53" s="7">
        <v>825.43</v>
      </c>
      <c r="M53" s="8">
        <v>1.8</v>
      </c>
      <c r="N53" s="8">
        <v>0.7</v>
      </c>
      <c r="P53" s="7">
        <v>850.41800000000001</v>
      </c>
      <c r="Q53" s="8">
        <v>3.84</v>
      </c>
      <c r="R53" s="8"/>
    </row>
    <row r="54" spans="12:18">
      <c r="L54" s="7">
        <v>725.43</v>
      </c>
      <c r="M54" s="8">
        <v>3.2</v>
      </c>
      <c r="N54" s="8">
        <v>0.7</v>
      </c>
      <c r="P54" s="7">
        <v>860.41800000000001</v>
      </c>
      <c r="Q54" s="8">
        <v>5.6</v>
      </c>
      <c r="R54" s="8"/>
    </row>
    <row r="55" spans="12:18">
      <c r="L55" s="7">
        <v>651.83000000000004</v>
      </c>
      <c r="M55" s="8">
        <v>2.4</v>
      </c>
      <c r="N55" s="8">
        <v>0.14000000000000001</v>
      </c>
      <c r="P55" s="7">
        <v>600.41800000000001</v>
      </c>
      <c r="Q55" s="8">
        <v>0.96</v>
      </c>
      <c r="R55" s="8"/>
    </row>
    <row r="56" spans="12:18">
      <c r="L56" s="7">
        <v>551.83000000000004</v>
      </c>
      <c r="M56" s="8">
        <v>1.4</v>
      </c>
      <c r="N56" s="8">
        <v>0.12</v>
      </c>
      <c r="P56" s="7">
        <v>926.41800000000001</v>
      </c>
      <c r="Q56" s="8">
        <v>4.96</v>
      </c>
      <c r="R56" s="8"/>
    </row>
    <row r="57" spans="12:18">
      <c r="P57" s="7">
        <v>924.41800000000001</v>
      </c>
      <c r="Q57" s="8">
        <v>4.96</v>
      </c>
      <c r="R57" s="8"/>
    </row>
    <row r="58" spans="12:18">
      <c r="P58" s="7">
        <v>928.41800000000001</v>
      </c>
      <c r="Q58" s="8">
        <v>5.12</v>
      </c>
      <c r="R58" s="8"/>
    </row>
    <row r="59" spans="12:18">
      <c r="P59" s="7"/>
      <c r="Q59" s="8"/>
      <c r="R59" s="8"/>
    </row>
    <row r="60" spans="12:18">
      <c r="P60" s="7"/>
      <c r="Q60" s="8"/>
      <c r="R60" s="8"/>
    </row>
    <row r="61" spans="12:18">
      <c r="P61" s="7"/>
      <c r="Q61" s="8"/>
      <c r="R61" s="8"/>
    </row>
    <row r="62" spans="12:18">
      <c r="P62" s="7"/>
      <c r="Q62" s="8"/>
      <c r="R62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1B75-EECD-4CD4-8240-881B7FB2CC0E}">
  <dimension ref="A1:N32"/>
  <sheetViews>
    <sheetView zoomScaleNormal="100" workbookViewId="0">
      <selection activeCell="X26" sqref="X26"/>
    </sheetView>
  </sheetViews>
  <sheetFormatPr defaultRowHeight="15"/>
  <cols>
    <col min="2" max="2" width="10" bestFit="1" customWidth="1"/>
    <col min="12" max="12" width="9.28515625" bestFit="1" customWidth="1"/>
  </cols>
  <sheetData>
    <row r="1" spans="1:14">
      <c r="A1" s="6" t="s">
        <v>0</v>
      </c>
      <c r="B1" s="5">
        <v>24.9</v>
      </c>
      <c r="D1" s="3" t="s">
        <v>1</v>
      </c>
      <c r="E1" s="7">
        <f>B10</f>
        <v>689.46697656045171</v>
      </c>
      <c r="H1" s="3" t="s">
        <v>1</v>
      </c>
      <c r="I1" s="7">
        <f>B7</f>
        <v>344.73348828022586</v>
      </c>
      <c r="L1" s="3" t="s">
        <v>6</v>
      </c>
      <c r="M1" s="2">
        <v>35.5</v>
      </c>
    </row>
    <row r="2" spans="1:14">
      <c r="A2" s="6" t="s">
        <v>3</v>
      </c>
      <c r="B2" s="5">
        <f>SQRT(1.4*1.380649*POWER(10,-23)*(B1+273.15)/((0.8*28+0.2*32)*1.661*POWER(10,-27)))</f>
        <v>347.03171153542735</v>
      </c>
      <c r="D2" s="3" t="s">
        <v>4</v>
      </c>
      <c r="E2" s="1">
        <v>6</v>
      </c>
      <c r="H2" s="3" t="s">
        <v>4</v>
      </c>
      <c r="I2" s="1">
        <v>3</v>
      </c>
      <c r="L2" s="3" t="s">
        <v>4</v>
      </c>
      <c r="M2" s="1">
        <v>6</v>
      </c>
    </row>
    <row r="3" spans="1:14">
      <c r="A3" s="6" t="s">
        <v>5</v>
      </c>
      <c r="B3" s="5">
        <v>75.5</v>
      </c>
      <c r="D3" s="3" t="s">
        <v>6</v>
      </c>
      <c r="E3" s="3" t="s">
        <v>7</v>
      </c>
      <c r="H3" s="15" t="s">
        <v>6</v>
      </c>
      <c r="I3" s="15" t="s">
        <v>7</v>
      </c>
      <c r="L3" s="3" t="s">
        <v>1</v>
      </c>
      <c r="M3" s="3" t="s">
        <v>7</v>
      </c>
      <c r="N3" s="3" t="s">
        <v>15</v>
      </c>
    </row>
    <row r="4" spans="1:14">
      <c r="D4" s="2">
        <v>75.5</v>
      </c>
      <c r="E4" s="8">
        <v>1.6</v>
      </c>
      <c r="H4" s="13">
        <v>75</v>
      </c>
      <c r="I4" s="14">
        <v>60</v>
      </c>
      <c r="L4" s="7">
        <v>689.46699999999998</v>
      </c>
      <c r="M4" s="8">
        <v>2.64</v>
      </c>
      <c r="N4" s="8">
        <v>0.26</v>
      </c>
    </row>
    <row r="5" spans="1:14">
      <c r="A5" s="6" t="s">
        <v>8</v>
      </c>
      <c r="B5" s="7">
        <f>B2/(4*B3*0.01)</f>
        <v>114.91116276007529</v>
      </c>
      <c r="D5" s="2">
        <v>74.900000000000006</v>
      </c>
      <c r="E5" s="8">
        <v>1.04</v>
      </c>
      <c r="H5" s="13">
        <f>H4-15</f>
        <v>60</v>
      </c>
      <c r="I5" s="14">
        <v>37.6</v>
      </c>
      <c r="L5" s="7">
        <f>L4+10</f>
        <v>699.46699999999998</v>
      </c>
      <c r="M5" s="8">
        <v>3.12</v>
      </c>
      <c r="N5" s="8">
        <v>0.28000000000000003</v>
      </c>
    </row>
    <row r="6" spans="1:14">
      <c r="A6" s="3" t="s">
        <v>9</v>
      </c>
      <c r="B6" s="7">
        <f>B5+$B$5</f>
        <v>229.82232552015057</v>
      </c>
      <c r="D6" s="2">
        <v>74.400000000000006</v>
      </c>
      <c r="E6" s="8">
        <v>0.72</v>
      </c>
      <c r="H6" s="13">
        <f t="shared" ref="H6:H9" si="0">H5-15</f>
        <v>45</v>
      </c>
      <c r="I6" s="14">
        <v>12.8</v>
      </c>
      <c r="L6" s="7">
        <f t="shared" ref="L6:L29" si="1">L5+10</f>
        <v>709.46699999999998</v>
      </c>
      <c r="M6" s="8">
        <v>3.84</v>
      </c>
      <c r="N6" s="8">
        <v>0.32</v>
      </c>
    </row>
    <row r="7" spans="1:14">
      <c r="A7" s="6" t="s">
        <v>10</v>
      </c>
      <c r="B7" s="7">
        <f t="shared" ref="B7:B10" si="2">B6+$B$5</f>
        <v>344.73348828022586</v>
      </c>
      <c r="D7" s="2">
        <v>69.400000000000006</v>
      </c>
      <c r="E7" s="8">
        <v>1.28</v>
      </c>
      <c r="H7" s="13">
        <f t="shared" si="0"/>
        <v>30</v>
      </c>
      <c r="I7" s="14">
        <v>57.6</v>
      </c>
      <c r="L7" s="7">
        <f t="shared" si="1"/>
        <v>719.46699999999998</v>
      </c>
      <c r="M7" s="8">
        <v>4.4000000000000004</v>
      </c>
      <c r="N7" s="8">
        <v>0.36</v>
      </c>
    </row>
    <row r="8" spans="1:14">
      <c r="A8" s="3" t="s">
        <v>11</v>
      </c>
      <c r="B8" s="7">
        <f t="shared" si="2"/>
        <v>459.64465104030114</v>
      </c>
      <c r="D8" s="2">
        <v>64.400000000000006</v>
      </c>
      <c r="E8" s="8">
        <v>2</v>
      </c>
      <c r="H8" s="13">
        <f t="shared" si="0"/>
        <v>15</v>
      </c>
      <c r="I8" s="14">
        <v>48.8</v>
      </c>
      <c r="L8" s="7">
        <f t="shared" si="1"/>
        <v>729.46699999999998</v>
      </c>
      <c r="M8" s="8">
        <v>4.72</v>
      </c>
      <c r="N8" s="8">
        <v>0.44</v>
      </c>
    </row>
    <row r="9" spans="1:14">
      <c r="A9" s="6" t="s">
        <v>12</v>
      </c>
      <c r="B9" s="7">
        <f t="shared" si="2"/>
        <v>574.55581380037643</v>
      </c>
      <c r="D9" s="2">
        <v>59.4</v>
      </c>
      <c r="E9" s="8">
        <v>2.08</v>
      </c>
      <c r="H9" s="13">
        <f t="shared" si="0"/>
        <v>0</v>
      </c>
      <c r="I9" s="14">
        <v>8.8000000000000007</v>
      </c>
      <c r="L9" s="7">
        <f t="shared" si="1"/>
        <v>739.46699999999998</v>
      </c>
      <c r="M9" s="8">
        <v>4.4800000000000004</v>
      </c>
      <c r="N9" s="8">
        <v>0.5</v>
      </c>
    </row>
    <row r="10" spans="1:14">
      <c r="A10" s="3" t="s">
        <v>13</v>
      </c>
      <c r="B10" s="7">
        <f t="shared" si="2"/>
        <v>689.46697656045171</v>
      </c>
      <c r="D10" s="2">
        <v>54.4</v>
      </c>
      <c r="E10" s="8">
        <v>1.6</v>
      </c>
      <c r="H10" s="13">
        <v>1</v>
      </c>
      <c r="I10" s="14">
        <v>10.4</v>
      </c>
      <c r="L10" s="7">
        <f t="shared" si="1"/>
        <v>749.46699999999998</v>
      </c>
      <c r="M10" s="8">
        <v>4.32</v>
      </c>
      <c r="N10" s="8">
        <v>0.56000000000000005</v>
      </c>
    </row>
    <row r="11" spans="1:14">
      <c r="D11" s="2">
        <v>49.4</v>
      </c>
      <c r="E11" s="8">
        <v>0.56000000000000005</v>
      </c>
      <c r="H11" s="13">
        <v>2</v>
      </c>
      <c r="I11" s="14">
        <v>15.2</v>
      </c>
      <c r="L11" s="7">
        <f t="shared" si="1"/>
        <v>759.46699999999998</v>
      </c>
      <c r="M11" s="8">
        <v>3.84</v>
      </c>
      <c r="N11" s="8">
        <v>0.6</v>
      </c>
    </row>
    <row r="12" spans="1:14">
      <c r="D12" s="2">
        <v>44.4</v>
      </c>
      <c r="E12" s="8">
        <v>1.1200000000000001</v>
      </c>
      <c r="H12" s="13">
        <v>3</v>
      </c>
      <c r="I12" s="14">
        <v>19.2</v>
      </c>
      <c r="L12" s="7">
        <f t="shared" si="1"/>
        <v>769.46699999999998</v>
      </c>
      <c r="M12" s="8">
        <v>3.16</v>
      </c>
      <c r="N12" s="8">
        <v>0.62</v>
      </c>
    </row>
    <row r="13" spans="1:14">
      <c r="D13" s="2">
        <v>39.4</v>
      </c>
      <c r="E13" s="8">
        <v>1.96</v>
      </c>
      <c r="H13" s="13">
        <v>50</v>
      </c>
      <c r="I13" s="14">
        <v>8.8000000000000007</v>
      </c>
      <c r="L13" s="7">
        <f t="shared" si="1"/>
        <v>779.46699999999998</v>
      </c>
      <c r="M13" s="8">
        <v>2.72</v>
      </c>
      <c r="N13" s="8">
        <v>0.64</v>
      </c>
    </row>
    <row r="14" spans="1:14">
      <c r="D14" s="2">
        <v>34.4</v>
      </c>
      <c r="E14" s="8">
        <v>2.08</v>
      </c>
      <c r="H14" s="10">
        <v>51</v>
      </c>
      <c r="I14" s="13">
        <v>12</v>
      </c>
      <c r="L14" s="7">
        <f t="shared" si="1"/>
        <v>789.46699999999998</v>
      </c>
      <c r="M14" s="8">
        <v>2.16</v>
      </c>
      <c r="N14" s="8">
        <v>0.66</v>
      </c>
    </row>
    <row r="15" spans="1:14">
      <c r="D15" s="2">
        <v>29.4</v>
      </c>
      <c r="E15" s="8">
        <v>1.6</v>
      </c>
      <c r="H15" s="13">
        <v>52</v>
      </c>
      <c r="I15" s="14">
        <v>15.2</v>
      </c>
      <c r="L15" s="7">
        <f t="shared" si="1"/>
        <v>799.46699999999998</v>
      </c>
      <c r="M15" s="8">
        <v>1.84</v>
      </c>
      <c r="N15" s="8">
        <v>0.68</v>
      </c>
    </row>
    <row r="16" spans="1:14">
      <c r="D16" s="2">
        <v>24.4</v>
      </c>
      <c r="E16" s="8">
        <v>0.64</v>
      </c>
      <c r="H16" s="13">
        <v>49</v>
      </c>
      <c r="I16" s="14">
        <v>4.8</v>
      </c>
      <c r="L16" s="7">
        <f t="shared" si="1"/>
        <v>809.46699999999998</v>
      </c>
      <c r="M16" s="8"/>
      <c r="N16" s="8">
        <v>0.7</v>
      </c>
    </row>
    <row r="17" spans="4:14">
      <c r="D17" s="2">
        <v>19.399999999999999</v>
      </c>
      <c r="E17" s="8">
        <v>1.04</v>
      </c>
      <c r="H17" s="13">
        <v>48</v>
      </c>
      <c r="I17" s="14">
        <v>2</v>
      </c>
      <c r="L17" s="7">
        <f t="shared" si="1"/>
        <v>819.46699999999998</v>
      </c>
      <c r="M17" s="8"/>
      <c r="N17" s="8">
        <v>0.7</v>
      </c>
    </row>
    <row r="18" spans="4:14">
      <c r="D18" s="2">
        <v>14.4</v>
      </c>
      <c r="E18" s="8">
        <v>1.9</v>
      </c>
      <c r="H18" s="13">
        <v>47</v>
      </c>
      <c r="I18" s="14">
        <v>5.12</v>
      </c>
      <c r="L18" s="7">
        <v>1219.4670000000001</v>
      </c>
      <c r="M18" s="8">
        <v>1.28</v>
      </c>
      <c r="N18" s="8">
        <v>0.8</v>
      </c>
    </row>
    <row r="19" spans="4:14">
      <c r="D19" s="2">
        <v>9.4</v>
      </c>
      <c r="E19" s="8">
        <v>2</v>
      </c>
      <c r="H19" s="13">
        <v>46</v>
      </c>
      <c r="I19" s="14">
        <v>8.8000000000000007</v>
      </c>
      <c r="L19" s="7">
        <v>239.46700000000001</v>
      </c>
      <c r="M19" s="8">
        <v>0.8</v>
      </c>
      <c r="N19" s="8">
        <v>0.14000000000000001</v>
      </c>
    </row>
    <row r="20" spans="4:14">
      <c r="D20" s="2">
        <v>4.4000000000000004</v>
      </c>
      <c r="E20" s="8">
        <v>1.6</v>
      </c>
      <c r="H20" s="13"/>
      <c r="I20" s="14"/>
      <c r="L20" s="7"/>
      <c r="M20" s="8"/>
      <c r="N20" s="8"/>
    </row>
    <row r="21" spans="4:14">
      <c r="D21" s="2">
        <v>0</v>
      </c>
      <c r="E21" s="8">
        <v>0.56000000000000005</v>
      </c>
      <c r="H21" s="13"/>
      <c r="I21" s="14"/>
      <c r="L21" s="7"/>
      <c r="M21" s="8"/>
      <c r="N21" s="8"/>
    </row>
    <row r="22" spans="4:14">
      <c r="D22" s="2">
        <v>0.5</v>
      </c>
      <c r="E22" s="8">
        <v>0.72</v>
      </c>
      <c r="H22" s="13"/>
      <c r="I22" s="14"/>
      <c r="L22" s="7"/>
      <c r="M22" s="8"/>
      <c r="N22" s="8"/>
    </row>
    <row r="23" spans="4:14">
      <c r="D23" s="2">
        <v>1</v>
      </c>
      <c r="E23" s="8">
        <v>0.88</v>
      </c>
      <c r="H23" s="13"/>
      <c r="I23" s="14"/>
      <c r="L23" s="7"/>
      <c r="M23" s="8"/>
      <c r="N23" s="8"/>
    </row>
    <row r="24" spans="4:14">
      <c r="D24" s="2">
        <v>1.5</v>
      </c>
      <c r="E24" s="8">
        <v>0.96</v>
      </c>
      <c r="H24" s="13"/>
      <c r="I24" s="14"/>
      <c r="L24" s="7"/>
      <c r="M24" s="8"/>
      <c r="N24" s="8"/>
    </row>
    <row r="25" spans="4:14">
      <c r="D25" s="2">
        <v>23.9</v>
      </c>
      <c r="E25" s="8">
        <v>0.48</v>
      </c>
      <c r="H25" s="13"/>
      <c r="I25" s="14"/>
      <c r="L25" s="7"/>
      <c r="M25" s="8"/>
      <c r="N25" s="8"/>
    </row>
    <row r="26" spans="4:14">
      <c r="D26" s="11">
        <v>23.4</v>
      </c>
      <c r="E26" s="12">
        <v>0.32</v>
      </c>
      <c r="H26" s="13"/>
      <c r="I26" s="14"/>
      <c r="L26" s="7"/>
      <c r="M26" s="8"/>
      <c r="N26" s="8"/>
    </row>
    <row r="27" spans="4:14">
      <c r="D27" s="10">
        <v>22.9</v>
      </c>
      <c r="E27" s="10">
        <v>0.48</v>
      </c>
      <c r="L27" s="7"/>
      <c r="M27" s="8"/>
      <c r="N27" s="8"/>
    </row>
    <row r="28" spans="4:14">
      <c r="D28" s="10">
        <v>22.4</v>
      </c>
      <c r="E28" s="10">
        <v>0.64</v>
      </c>
      <c r="L28" s="7"/>
      <c r="M28" s="8"/>
      <c r="N28" s="8"/>
    </row>
    <row r="29" spans="4:14">
      <c r="D29" s="10">
        <v>48.9</v>
      </c>
      <c r="E29" s="10">
        <v>0.4</v>
      </c>
      <c r="L29" s="7"/>
      <c r="M29" s="8"/>
      <c r="N29" s="8"/>
    </row>
    <row r="30" spans="4:14">
      <c r="D30" s="10">
        <v>48.4</v>
      </c>
      <c r="E30" s="10">
        <v>0.32</v>
      </c>
    </row>
    <row r="31" spans="4:14">
      <c r="D31" s="10">
        <v>47.9</v>
      </c>
      <c r="E31" s="10">
        <v>0.4</v>
      </c>
    </row>
    <row r="32" spans="4:14">
      <c r="D32" s="10">
        <v>47.4</v>
      </c>
      <c r="E32" s="10">
        <v>0.56000000000000005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842F-E914-44A7-A2B8-D92BB6F08239}">
  <dimension ref="A1:B10"/>
  <sheetViews>
    <sheetView workbookViewId="0">
      <selection activeCell="B2" sqref="B2"/>
    </sheetView>
  </sheetViews>
  <sheetFormatPr defaultRowHeight="15"/>
  <cols>
    <col min="2" max="2" width="9.5703125" bestFit="1" customWidth="1"/>
  </cols>
  <sheetData>
    <row r="1" spans="1:2">
      <c r="A1" s="6" t="s">
        <v>0</v>
      </c>
      <c r="B1" s="5">
        <v>24.9</v>
      </c>
    </row>
    <row r="2" spans="1:2">
      <c r="A2" s="6" t="s">
        <v>3</v>
      </c>
      <c r="B2" s="5">
        <f>SQRT(1.4*1.380649*POWER(10,-23)*(B1+273.15)/((0.8*28+0.2*32)*1.661*POWER(10,-27)))</f>
        <v>347.03171153542735</v>
      </c>
    </row>
    <row r="3" spans="1:2">
      <c r="A3" s="6" t="s">
        <v>5</v>
      </c>
      <c r="B3" s="5">
        <v>75</v>
      </c>
    </row>
    <row r="5" spans="1:2">
      <c r="A5" s="6" t="s">
        <v>8</v>
      </c>
      <c r="B5" s="7">
        <f>B2/(2*B3*0.01)</f>
        <v>231.35447435695156</v>
      </c>
    </row>
    <row r="6" spans="1:2">
      <c r="A6" s="3" t="s">
        <v>9</v>
      </c>
      <c r="B6" s="7">
        <f>2*B2/(2*B3*0.01)</f>
        <v>462.70894871390311</v>
      </c>
    </row>
    <row r="7" spans="1:2">
      <c r="A7" s="6" t="s">
        <v>10</v>
      </c>
      <c r="B7" s="7">
        <f>3*B2/(2*B3*0.01)</f>
        <v>694.0634230708547</v>
      </c>
    </row>
    <row r="8" spans="1:2">
      <c r="A8" s="3" t="s">
        <v>11</v>
      </c>
      <c r="B8" s="7">
        <f>4*B2/(2*B3*0.01)</f>
        <v>925.41789742780622</v>
      </c>
    </row>
    <row r="9" spans="1:2">
      <c r="A9" s="6" t="s">
        <v>12</v>
      </c>
      <c r="B9" s="7">
        <f>5*B2/(2*B3*0.01)</f>
        <v>1156.7723717847578</v>
      </c>
    </row>
    <row r="10" spans="1:2">
      <c r="A10" s="3" t="s">
        <v>13</v>
      </c>
      <c r="B10" s="7">
        <f>6*B2/(2*B3*0.01)</f>
        <v>1388.1268461417094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445-9827-4573-B9EB-558A41A8C675}">
  <dimension ref="B2:E33"/>
  <sheetViews>
    <sheetView workbookViewId="0">
      <selection activeCell="E5" sqref="E5"/>
    </sheetView>
  </sheetViews>
  <sheetFormatPr defaultRowHeight="15"/>
  <sheetData>
    <row r="2" spans="2:5">
      <c r="B2" s="3" t="s">
        <v>1</v>
      </c>
      <c r="C2" s="7">
        <f>'Aperto - Chiuso'!B10</f>
        <v>689.46697656045171</v>
      </c>
    </row>
    <row r="3" spans="2:5">
      <c r="B3" s="3" t="s">
        <v>4</v>
      </c>
      <c r="C3" s="1">
        <v>6</v>
      </c>
    </row>
    <row r="4" spans="2:5">
      <c r="B4" s="3" t="s">
        <v>6</v>
      </c>
      <c r="C4" s="3" t="s">
        <v>7</v>
      </c>
      <c r="E4" t="s">
        <v>16</v>
      </c>
    </row>
    <row r="5" spans="2:5">
      <c r="B5" s="16">
        <v>75.5</v>
      </c>
      <c r="C5" s="17">
        <v>1.6</v>
      </c>
    </row>
    <row r="6" spans="2:5">
      <c r="B6" s="16">
        <v>74.900000000000006</v>
      </c>
      <c r="C6" s="17">
        <v>1.04</v>
      </c>
    </row>
    <row r="7" spans="2:5">
      <c r="B7" s="16">
        <v>74.400000000000006</v>
      </c>
      <c r="C7" s="17">
        <v>0.72</v>
      </c>
    </row>
    <row r="8" spans="2:5">
      <c r="B8" s="16">
        <v>69.400000000000006</v>
      </c>
      <c r="C8" s="17">
        <v>1.28</v>
      </c>
    </row>
    <row r="9" spans="2:5">
      <c r="B9" s="16">
        <v>64.400000000000006</v>
      </c>
      <c r="C9" s="17">
        <v>2</v>
      </c>
    </row>
    <row r="10" spans="2:5">
      <c r="B10" s="2">
        <v>59.4</v>
      </c>
      <c r="C10" s="8">
        <v>2.08</v>
      </c>
    </row>
    <row r="11" spans="2:5">
      <c r="B11" s="2">
        <v>54.4</v>
      </c>
      <c r="C11" s="8">
        <v>1.6</v>
      </c>
    </row>
    <row r="12" spans="2:5">
      <c r="B12" s="2">
        <v>49.4</v>
      </c>
      <c r="C12" s="8">
        <v>0.56000000000000005</v>
      </c>
    </row>
    <row r="13" spans="2:5">
      <c r="B13" s="2">
        <v>44.4</v>
      </c>
      <c r="C13" s="8">
        <v>1.1200000000000001</v>
      </c>
    </row>
    <row r="14" spans="2:5">
      <c r="B14" s="2">
        <v>39.4</v>
      </c>
      <c r="C14" s="8">
        <v>1.96</v>
      </c>
    </row>
    <row r="15" spans="2:5">
      <c r="B15" s="2">
        <v>34.4</v>
      </c>
      <c r="C15" s="8">
        <v>2.08</v>
      </c>
    </row>
    <row r="16" spans="2:5">
      <c r="B16" s="2">
        <v>29.4</v>
      </c>
      <c r="C16" s="8">
        <v>1.6</v>
      </c>
    </row>
    <row r="17" spans="2:3">
      <c r="B17" s="2">
        <v>24.4</v>
      </c>
      <c r="C17" s="8">
        <v>0.64</v>
      </c>
    </row>
    <row r="18" spans="2:3">
      <c r="B18" s="2">
        <v>19.399999999999999</v>
      </c>
      <c r="C18" s="8">
        <v>1.04</v>
      </c>
    </row>
    <row r="19" spans="2:3">
      <c r="B19" s="2">
        <v>14.4</v>
      </c>
      <c r="C19" s="8">
        <v>1.9</v>
      </c>
    </row>
    <row r="20" spans="2:3">
      <c r="B20" s="2">
        <v>9.4</v>
      </c>
      <c r="C20" s="8">
        <v>2</v>
      </c>
    </row>
    <row r="21" spans="2:3">
      <c r="B21" s="2">
        <v>4.4000000000000004</v>
      </c>
      <c r="C21" s="8">
        <v>1.6</v>
      </c>
    </row>
    <row r="22" spans="2:3">
      <c r="B22" s="2">
        <v>0</v>
      </c>
      <c r="C22" s="8">
        <v>0.56000000000000005</v>
      </c>
    </row>
    <row r="23" spans="2:3">
      <c r="B23" s="2">
        <v>0.5</v>
      </c>
      <c r="C23" s="8">
        <v>0.72</v>
      </c>
    </row>
    <row r="24" spans="2:3">
      <c r="B24" s="2">
        <v>1</v>
      </c>
      <c r="C24" s="8">
        <v>0.88</v>
      </c>
    </row>
    <row r="25" spans="2:3">
      <c r="B25" s="2">
        <v>1.5</v>
      </c>
      <c r="C25" s="8">
        <v>0.96</v>
      </c>
    </row>
    <row r="26" spans="2:3">
      <c r="B26" s="2">
        <v>23.9</v>
      </c>
      <c r="C26" s="8">
        <v>0.48</v>
      </c>
    </row>
    <row r="27" spans="2:3">
      <c r="B27" s="11">
        <v>23.4</v>
      </c>
      <c r="C27" s="12">
        <v>0.32</v>
      </c>
    </row>
    <row r="28" spans="2:3">
      <c r="B28" s="10">
        <v>22.9</v>
      </c>
      <c r="C28" s="10">
        <v>0.48</v>
      </c>
    </row>
    <row r="29" spans="2:3">
      <c r="B29" s="10">
        <v>22.4</v>
      </c>
      <c r="C29" s="10">
        <v>0.64</v>
      </c>
    </row>
    <row r="30" spans="2:3">
      <c r="B30" s="10">
        <v>48.9</v>
      </c>
      <c r="C30" s="10">
        <v>0.4</v>
      </c>
    </row>
    <row r="31" spans="2:3">
      <c r="B31" s="10">
        <v>48.4</v>
      </c>
      <c r="C31" s="10">
        <v>0.32</v>
      </c>
    </row>
    <row r="32" spans="2:3">
      <c r="B32" s="10">
        <v>47.9</v>
      </c>
      <c r="C32" s="10">
        <v>0.4</v>
      </c>
    </row>
    <row r="33" spans="2:3">
      <c r="B33" s="10">
        <v>47.4</v>
      </c>
      <c r="C33" s="10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DA62-6993-4561-887F-50C2B7C927FC}">
  <dimension ref="B2:D27"/>
  <sheetViews>
    <sheetView tabSelected="1" workbookViewId="0">
      <selection activeCell="C25" sqref="C25"/>
    </sheetView>
  </sheetViews>
  <sheetFormatPr defaultRowHeight="15"/>
  <sheetData>
    <row r="2" spans="2:4">
      <c r="B2" s="3" t="s">
        <v>1</v>
      </c>
      <c r="C2" s="7">
        <f>'Chiuso - Chiuso'!$B$7</f>
        <v>694.0634230708547</v>
      </c>
      <c r="D2" s="20"/>
    </row>
    <row r="3" spans="2:4">
      <c r="B3" s="3" t="s">
        <v>4</v>
      </c>
      <c r="C3" s="1">
        <v>3</v>
      </c>
      <c r="D3" s="20"/>
    </row>
    <row r="4" spans="2:4">
      <c r="B4" s="3" t="s">
        <v>6</v>
      </c>
      <c r="C4" s="3" t="s">
        <v>7</v>
      </c>
      <c r="D4" s="20"/>
    </row>
    <row r="5" spans="2:4">
      <c r="B5" s="2">
        <v>63.5</v>
      </c>
      <c r="C5" s="17">
        <v>1.36</v>
      </c>
    </row>
    <row r="6" spans="2:4">
      <c r="B6" s="2">
        <v>64</v>
      </c>
      <c r="C6" s="17">
        <v>0.96</v>
      </c>
    </row>
    <row r="7" spans="2:4">
      <c r="B7" s="2">
        <v>64.5</v>
      </c>
      <c r="C7" s="17">
        <v>0.48</v>
      </c>
    </row>
    <row r="8" spans="2:4">
      <c r="B8" s="2">
        <v>65</v>
      </c>
      <c r="C8" s="22">
        <v>0.48</v>
      </c>
    </row>
    <row r="9" spans="2:4">
      <c r="B9" s="2">
        <v>65.5</v>
      </c>
      <c r="C9" s="22">
        <v>0.96</v>
      </c>
    </row>
    <row r="10" spans="2:4">
      <c r="B10" s="2">
        <v>66</v>
      </c>
      <c r="C10" s="22">
        <v>1.36</v>
      </c>
    </row>
    <row r="11" spans="2:4">
      <c r="B11" s="2">
        <v>52</v>
      </c>
      <c r="C11" s="8">
        <v>7.12</v>
      </c>
    </row>
    <row r="12" spans="2:4">
      <c r="B12" s="2">
        <v>38.5</v>
      </c>
      <c r="C12" s="8">
        <v>1.28</v>
      </c>
    </row>
    <row r="13" spans="2:4">
      <c r="B13" s="2">
        <v>38</v>
      </c>
      <c r="C13" s="8">
        <v>2.08</v>
      </c>
    </row>
    <row r="14" spans="2:4">
      <c r="B14" s="2">
        <v>39</v>
      </c>
      <c r="C14" s="8">
        <v>0.88</v>
      </c>
    </row>
    <row r="15" spans="2:4">
      <c r="B15" s="2">
        <v>40</v>
      </c>
      <c r="C15" s="8">
        <v>0.96</v>
      </c>
    </row>
    <row r="16" spans="2:4">
      <c r="B16" s="2">
        <v>41</v>
      </c>
      <c r="C16" s="8">
        <v>2.08</v>
      </c>
    </row>
    <row r="17" spans="2:3">
      <c r="B17" s="2">
        <v>47</v>
      </c>
      <c r="C17" s="8">
        <v>5.44</v>
      </c>
    </row>
    <row r="18" spans="2:3">
      <c r="B18" s="2">
        <v>57</v>
      </c>
      <c r="C18" s="8">
        <v>6.48</v>
      </c>
    </row>
    <row r="19" spans="2:3">
      <c r="B19" s="2">
        <v>60</v>
      </c>
      <c r="C19" s="8">
        <v>4.5599999999999996</v>
      </c>
    </row>
    <row r="20" spans="2:3">
      <c r="B20" s="2">
        <v>22</v>
      </c>
      <c r="C20" s="8">
        <v>5.2</v>
      </c>
    </row>
    <row r="21" spans="2:3">
      <c r="B21" s="2">
        <v>32</v>
      </c>
      <c r="C21" s="8">
        <v>6.16</v>
      </c>
    </row>
    <row r="22" spans="2:3">
      <c r="B22" s="2">
        <v>28</v>
      </c>
      <c r="C22" s="8">
        <v>7.44</v>
      </c>
    </row>
    <row r="23" spans="2:3">
      <c r="B23" s="2">
        <v>16</v>
      </c>
      <c r="C23" s="8">
        <v>1.36</v>
      </c>
    </row>
    <row r="24" spans="2:3">
      <c r="B24" s="2">
        <v>15</v>
      </c>
      <c r="C24" s="8">
        <v>0.64</v>
      </c>
    </row>
    <row r="25" spans="2:3">
      <c r="B25" s="2">
        <v>14.5</v>
      </c>
      <c r="C25" s="8">
        <v>0.48</v>
      </c>
    </row>
    <row r="26" spans="2:3">
      <c r="B26" s="2">
        <v>14</v>
      </c>
      <c r="C26" s="8">
        <v>0.88</v>
      </c>
    </row>
    <row r="27" spans="2:3">
      <c r="B27" s="2">
        <v>13.5</v>
      </c>
      <c r="C27" s="8">
        <v>1.6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2015-06-05T18:19:34Z</dcterms:created>
  <dcterms:modified xsi:type="dcterms:W3CDTF">2023-05-31T09:50:20Z</dcterms:modified>
  <cp:category/>
  <cp:contentStatus/>
</cp:coreProperties>
</file>