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534" documentId="8_{C53883D7-E8EA-485B-99E9-2BF119CFE4AD}" xr6:coauthVersionLast="47" xr6:coauthVersionMax="47" xr10:uidLastSave="{709CF7A7-391C-45BE-8C9E-7312E442B701}"/>
  <bookViews>
    <workbookView xWindow="-120" yWindow="-120" windowWidth="38640" windowHeight="15840" tabRatio="725" firstSheet="3" activeTab="6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7" l="1"/>
  <c r="S9" i="7"/>
  <c r="B17" i="1"/>
  <c r="F17" i="1" s="1"/>
  <c r="B17" i="7"/>
  <c r="F17" i="7" s="1"/>
  <c r="B17" i="11"/>
  <c r="F17" i="11" s="1"/>
  <c r="R16" i="1"/>
  <c r="F16" i="1"/>
  <c r="R16" i="7"/>
  <c r="F16" i="7"/>
  <c r="R17" i="11"/>
  <c r="F16" i="11"/>
  <c r="R16" i="11"/>
  <c r="S11" i="7"/>
  <c r="S8" i="1"/>
  <c r="N8" i="1"/>
  <c r="R17" i="1" l="1"/>
  <c r="R17" i="7"/>
  <c r="J2" i="8"/>
  <c r="I2" i="8"/>
  <c r="H2" i="8"/>
  <c r="J2" i="2"/>
  <c r="J2" i="12"/>
  <c r="H2" i="12"/>
  <c r="I2" i="12"/>
  <c r="H2" i="2"/>
  <c r="I2" i="2"/>
  <c r="K2" i="1"/>
  <c r="N7" i="1" s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M1" i="1" l="1" a="1"/>
  <c r="M1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9" i="11"/>
  <c r="N10" i="11"/>
  <c r="N9" i="7"/>
  <c r="N10" i="7"/>
  <c r="N9" i="1"/>
  <c r="N10" i="1"/>
  <c r="V9" i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<sst xmlns="http://schemas.openxmlformats.org/spreadsheetml/2006/main" count="158" uniqueCount="37">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</sst>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166" fontId="2" fillId="0" borderId="1" xfId="0" applyNumberFormat="1" applyFon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7"/>
  <sheetViews>
    <sheetView zoomScale="175" zoomScaleNormal="175" workbookViewId="0">
      <selection activeCell="G2" sqref="G2"/>
    </sheetView>
  </sheetViews>
  <sheetFormatPr defaultRowHeight="15" x14ac:dyDescent="0.25"/>
  <cols>
    <col min="3" max="3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17">
        <v>0.2</v>
      </c>
      <c r="I2" s="1">
        <v>1</v>
      </c>
      <c r="J2" s="8">
        <f t="shared" ref="J2:J14" si="0">POWER(F2,-1)</f>
        <v>2.5727443463942987E-3</v>
      </c>
      <c r="K2" s="8">
        <f>G2/POWER(F2,2)</f>
        <v>1.3238026943807656E-6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7.2768198943790443E-4</v>
      </c>
      <c r="T2" s="10" t="s">
        <v>17</v>
      </c>
      <c r="U2">
        <v>3.0245429152083819E-4</v>
      </c>
      <c r="V2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17">
        <v>0.2</v>
      </c>
      <c r="I3" s="1">
        <v>2</v>
      </c>
      <c r="J3" s="8">
        <f t="shared" si="0"/>
        <v>2.5975105458928166E-3</v>
      </c>
      <c r="K3" s="8">
        <f t="shared" ref="K3:K14" si="1">G3/POWER(F3,2)</f>
        <v>1.3494122072048796E-6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7.3119284755605288E-4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17">
        <v>0.2</v>
      </c>
      <c r="I4" s="1">
        <v>6</v>
      </c>
      <c r="J4" s="8">
        <f t="shared" si="0"/>
        <v>2.6571999489817611E-3</v>
      </c>
      <c r="K4" s="8">
        <f t="shared" si="1"/>
        <v>1.4121423137737348E-6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7.3972224627281557E-4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17">
        <v>0.2</v>
      </c>
      <c r="I5" s="1">
        <v>10</v>
      </c>
      <c r="J5" s="8">
        <f t="shared" si="0"/>
        <v>2.719416086977804E-3</v>
      </c>
      <c r="K5" s="8">
        <f t="shared" si="1"/>
        <v>1.4790447708227347E-6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7.4871188920752423E-4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17">
        <v>0.2</v>
      </c>
      <c r="I6" s="1">
        <v>14</v>
      </c>
      <c r="J6" s="8">
        <f t="shared" si="0"/>
        <v>2.7668870031016804E-3</v>
      </c>
      <c r="K6" s="8">
        <f t="shared" si="1"/>
        <v>1.5311327375865999E-6</v>
      </c>
      <c r="Q6" s="1">
        <v>13</v>
      </c>
      <c r="R6" s="8">
        <f>LN(F2/F6)</f>
        <v>7.2749694402199708E-2</v>
      </c>
      <c r="S6" s="8">
        <f>SQRT(POWER(G2/F2,2)+POWER(G6/F6,2))</f>
        <v>7.5563687469145724E-4</v>
      </c>
    </row>
    <row r="7" spans="1:22" x14ac:dyDescent="0.25">
      <c r="A7" s="24"/>
      <c r="B7" s="6"/>
      <c r="E7" s="9">
        <v>14.587999999999999</v>
      </c>
      <c r="F7" s="16">
        <v>355.22399999999999</v>
      </c>
      <c r="G7" s="17">
        <v>0.2</v>
      </c>
      <c r="I7" s="1">
        <v>18</v>
      </c>
      <c r="J7" s="8">
        <f t="shared" si="0"/>
        <v>2.8151251041596288E-3</v>
      </c>
      <c r="K7" s="8">
        <f t="shared" si="1"/>
        <v>1.5849858704139523E-6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9382.3522597815772</v>
      </c>
      <c r="Q7" s="1">
        <v>17</v>
      </c>
      <c r="R7" s="8">
        <f>LN(F2/F7)</f>
        <v>9.0033534342661245E-2</v>
      </c>
      <c r="S7" s="8">
        <f>SQRT(POWER(G2/F2,2)+POWER(G7/F7,2))</f>
        <v>7.6273043269489628E-4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5287.6326554434836</v>
      </c>
    </row>
    <row r="8" spans="1:22" x14ac:dyDescent="0.25">
      <c r="E8" s="9">
        <v>17.82</v>
      </c>
      <c r="F8" s="16">
        <v>353.33199999999999</v>
      </c>
      <c r="G8" s="17">
        <v>0.2</v>
      </c>
      <c r="I8" s="1">
        <v>22</v>
      </c>
      <c r="J8" s="8">
        <f t="shared" si="0"/>
        <v>2.8301993592428653E-3</v>
      </c>
      <c r="K8" s="8">
        <f t="shared" si="1"/>
        <v>1.6020056826117449E-6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7.6495861025188954E-4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17">
        <v>0.2</v>
      </c>
      <c r="I9" s="1">
        <v>26</v>
      </c>
      <c r="J9" s="8">
        <f t="shared" si="0"/>
        <v>2.8446669606155858E-3</v>
      </c>
      <c r="K9" s="8">
        <f t="shared" si="1"/>
        <v>1.6184260233635831E-6</v>
      </c>
      <c r="M9" s="4" t="s">
        <v>21</v>
      </c>
      <c r="N9" s="13">
        <f>N7/N8</f>
        <v>852.94111452559798</v>
      </c>
      <c r="Q9" s="1">
        <v>25</v>
      </c>
      <c r="R9" s="8">
        <f>LN(F2/F9)</f>
        <v>0.10047283119455862</v>
      </c>
      <c r="S9" s="8">
        <f>SQRT(POWER(G2/F2,2)+POWER(G9/F9,2))</f>
        <v>7.6710217282241467E-4</v>
      </c>
      <c r="U9" s="4" t="s">
        <v>21</v>
      </c>
      <c r="V9" s="13">
        <f>V7/V8</f>
        <v>480.69387776758941</v>
      </c>
    </row>
    <row r="10" spans="1:22" x14ac:dyDescent="0.25">
      <c r="E10" s="9">
        <v>25.036000000000001</v>
      </c>
      <c r="F10" s="16">
        <v>348.64400000000001</v>
      </c>
      <c r="G10" s="17">
        <v>0.2</v>
      </c>
      <c r="I10" s="1">
        <v>31</v>
      </c>
      <c r="J10" s="8">
        <f t="shared" si="0"/>
        <v>2.8682552976675348E-3</v>
      </c>
      <c r="K10" s="8">
        <f t="shared" si="1"/>
        <v>1.6453776905195756E-6</v>
      </c>
      <c r="M10" s="14" t="s">
        <v>23</v>
      </c>
      <c r="N10" s="15">
        <f>_xlfn.CHISQ.DIST.RT(N7,N8)</f>
        <v>0</v>
      </c>
      <c r="Q10" s="1">
        <v>30</v>
      </c>
      <c r="R10" s="8">
        <f>LN(F2/F10)</f>
        <v>0.10873076646234245</v>
      </c>
      <c r="S10" s="8">
        <f>SQRT(POWER(G2/F2,2)+POWER(G10/F10,2))</f>
        <v>7.7060760246708466E-4</v>
      </c>
      <c r="U10" s="14" t="s">
        <v>23</v>
      </c>
      <c r="V10" s="15">
        <f>_xlfn.CHISQ.DIST.RT(V7,V8)</f>
        <v>0</v>
      </c>
    </row>
    <row r="11" spans="1:22" x14ac:dyDescent="0.25">
      <c r="E11" s="9">
        <v>29.891999999999999</v>
      </c>
      <c r="F11" s="16">
        <v>346.92399999999998</v>
      </c>
      <c r="G11" s="17">
        <v>0.2</v>
      </c>
      <c r="I11" s="1">
        <v>37</v>
      </c>
      <c r="J11" s="8">
        <f t="shared" si="0"/>
        <v>2.8824757007298429E-3</v>
      </c>
      <c r="K11" s="8">
        <f t="shared" si="1"/>
        <v>1.6617332330596001E-6</v>
      </c>
      <c r="Q11" s="1">
        <v>36</v>
      </c>
      <c r="R11" s="8">
        <f>LN(F2/F11)</f>
        <v>0.11367637496013086</v>
      </c>
      <c r="S11" s="8">
        <f>SQRT(POWER(G2/F2,2)+POWER(G11/F11,2))</f>
        <v>7.7272710932648999E-4</v>
      </c>
    </row>
    <row r="12" spans="1:22" x14ac:dyDescent="0.25">
      <c r="E12" s="9">
        <v>32.299999999999997</v>
      </c>
      <c r="F12" s="16">
        <v>346.23599999999999</v>
      </c>
      <c r="G12" s="17">
        <v>0.2</v>
      </c>
      <c r="I12" s="1">
        <v>40</v>
      </c>
      <c r="J12" s="8">
        <f t="shared" si="0"/>
        <v>2.8882034219434144E-3</v>
      </c>
      <c r="K12" s="8">
        <f t="shared" si="1"/>
        <v>1.66834380130513E-6</v>
      </c>
      <c r="Q12" s="1">
        <v>39</v>
      </c>
      <c r="R12" s="8">
        <f>LN(F2/F12)</f>
        <v>0.11566148727455104</v>
      </c>
      <c r="S12" s="8">
        <f>SQRT(POWER(G2/F2,2)+POWER(G12/F12,2))</f>
        <v>7.7358212177969774E-4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17">
        <v>0.2</v>
      </c>
      <c r="I13" s="1">
        <v>43</v>
      </c>
      <c r="J13" s="8">
        <f t="shared" si="0"/>
        <v>2.8892799047693339E-3</v>
      </c>
      <c r="K13" s="8">
        <f t="shared" si="1"/>
        <v>1.6695876736207785E-6</v>
      </c>
      <c r="Q13" s="1">
        <v>42</v>
      </c>
      <c r="R13" s="8">
        <f>LN(F2/F13)</f>
        <v>0.11603413494049922</v>
      </c>
      <c r="S13" s="8">
        <f>SQRT(POWER(G2/F2,2)+POWER(G13/F13,2))</f>
        <v>7.7374289890137847E-4</v>
      </c>
    </row>
    <row r="14" spans="1:22" x14ac:dyDescent="0.25">
      <c r="A14" s="25" t="s">
        <v>31</v>
      </c>
      <c r="B14" s="26">
        <v>250</v>
      </c>
      <c r="E14" s="9">
        <v>37.164000000000001</v>
      </c>
      <c r="F14" s="16">
        <v>345.76299999999998</v>
      </c>
      <c r="G14" s="17">
        <v>0.2</v>
      </c>
      <c r="I14" s="1">
        <v>46</v>
      </c>
      <c r="J14" s="8">
        <f t="shared" si="0"/>
        <v>2.8921544526163876E-3</v>
      </c>
      <c r="K14" s="8">
        <f t="shared" si="1"/>
        <v>1.6729114755577595E-6</v>
      </c>
      <c r="Q14" s="1">
        <v>45</v>
      </c>
      <c r="R14" s="8">
        <f>LN(F2/F14)</f>
        <v>0.11702854148608427</v>
      </c>
      <c r="S14" s="8">
        <f>SQRT(POWER(G2/F2,2)+POWER(G14/F14,2))</f>
        <v>7.741723541871701E-4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Q16" s="4" t="s">
        <v>33</v>
      </c>
      <c r="R16" s="1">
        <f>U1/B16</f>
        <v>3.0448358664559765E-3</v>
      </c>
    </row>
    <row r="17" spans="1:18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Q17" s="4" t="s">
        <v>34</v>
      </c>
      <c r="R17" s="1">
        <f>R16*(U2/U1 + B17/B16)</f>
        <v>3.902187221488428E-4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7"/>
  <sheetViews>
    <sheetView zoomScale="175" zoomScaleNormal="175" workbookViewId="0">
      <selection activeCell="G3" sqref="G3:G14"/>
    </sheetView>
  </sheetViews>
  <sheetFormatPr defaultRowHeight="15" x14ac:dyDescent="0.25"/>
  <cols>
    <col min="3" max="3" width="4.5703125" customWidth="1"/>
    <col min="7" max="7" width="9.140625" customWidth="1"/>
    <col min="12" max="12" width="4.57031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17">
        <v>3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1.2920076396592269E-5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8.8045703120341774E-3</v>
      </c>
      <c r="T2" s="10" t="s">
        <v>17</v>
      </c>
      <c r="U2">
        <v>1.412009939718307E-4</v>
      </c>
      <c r="V2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17">
        <v>3</v>
      </c>
      <c r="I3" s="1">
        <v>5</v>
      </c>
      <c r="J3" s="8">
        <f t="shared" si="0"/>
        <v>2.122655526970461E-3</v>
      </c>
      <c r="K3" s="8">
        <f t="shared" si="1"/>
        <v>1.3516999458534739E-5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8.9056851261079869E-3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17">
        <v>3</v>
      </c>
      <c r="I4" s="1">
        <v>9</v>
      </c>
      <c r="J4" s="8">
        <f t="shared" si="0"/>
        <v>2.1452644360207061E-3</v>
      </c>
      <c r="K4" s="8">
        <f t="shared" si="1"/>
        <v>1.3806478501365715E-5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8.9543098390592879E-3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17">
        <v>3</v>
      </c>
      <c r="I5" s="1">
        <v>13</v>
      </c>
      <c r="J5" s="8">
        <f t="shared" si="0"/>
        <v>2.1718167681629035E-3</v>
      </c>
      <c r="K5" s="8">
        <f t="shared" si="1"/>
        <v>1.4150364223420678E-5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9.0117324560840591E-3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17">
        <v>3</v>
      </c>
      <c r="I6" s="1">
        <v>17</v>
      </c>
      <c r="J6" s="8">
        <f t="shared" si="0"/>
        <v>2.1930065022642792E-3</v>
      </c>
      <c r="K6" s="8">
        <f t="shared" si="1"/>
        <v>1.4427832556920223E-5</v>
      </c>
      <c r="Q6" s="1">
        <v>16</v>
      </c>
      <c r="R6" s="8">
        <f>LN(F2/F6)</f>
        <v>5.5188373081245995E-2</v>
      </c>
      <c r="S6" s="8">
        <f>SQRT(POWER(G2/F2,2)+POWER(G6/F6,2))</f>
        <v>9.0577992283190668E-3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17">
        <v>3</v>
      </c>
      <c r="I7" s="1">
        <v>21</v>
      </c>
      <c r="J7" s="8">
        <f t="shared" si="0"/>
        <v>2.2159044324736362E-3</v>
      </c>
      <c r="K7" s="8">
        <f t="shared" si="1"/>
        <v>1.4730697361568922E-5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13.3704840101869</v>
      </c>
      <c r="Q7" s="1">
        <v>20</v>
      </c>
      <c r="R7" s="8">
        <f>LN(F2/F7)</f>
        <v>6.5575580456122051E-2</v>
      </c>
      <c r="S7" s="8">
        <f>SQRT(POWER(G2/F2,2)+POWER(G7/F7,2))</f>
        <v>9.1078164932372006E-3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7.8152332908409399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17">
        <v>3</v>
      </c>
      <c r="I8" s="1">
        <v>25</v>
      </c>
      <c r="J8" s="8">
        <f t="shared" si="0"/>
        <v>2.2341925293070204E-3</v>
      </c>
      <c r="K8" s="8">
        <f t="shared" si="1"/>
        <v>1.4974848774033904E-5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9.1479383202926409E-3</v>
      </c>
      <c r="U8" s="4" t="s">
        <v>20</v>
      </c>
      <c r="V8" s="13">
        <f>13-2</f>
        <v>11</v>
      </c>
    </row>
    <row r="9" spans="1:22" x14ac:dyDescent="0.25">
      <c r="A9" s="6"/>
      <c r="B9" s="6"/>
      <c r="C9" s="5"/>
      <c r="E9" s="9">
        <v>23</v>
      </c>
      <c r="F9" s="16">
        <v>444.642</v>
      </c>
      <c r="G9" s="17">
        <v>3</v>
      </c>
      <c r="I9" s="1">
        <v>29</v>
      </c>
      <c r="J9" s="8">
        <f t="shared" si="0"/>
        <v>2.2490003193580453E-3</v>
      </c>
      <c r="K9" s="8">
        <f t="shared" si="1"/>
        <v>1.5174007309417769E-5</v>
      </c>
      <c r="M9" s="4" t="s">
        <v>21</v>
      </c>
      <c r="N9" s="13">
        <f>N7/N8</f>
        <v>1.2154985463806272</v>
      </c>
      <c r="Q9" s="1">
        <v>28</v>
      </c>
      <c r="R9" s="8">
        <f>LN(F2/F9)</f>
        <v>8.0400753618288079E-2</v>
      </c>
      <c r="S9" s="27">
        <f>SQRT(POWER(G2/F2,2)+POWER(G9/F9,2))</f>
        <v>9.1805365375902809E-3</v>
      </c>
      <c r="U9" s="4" t="s">
        <v>21</v>
      </c>
      <c r="V9" s="13">
        <f>V7/V8</f>
        <v>0.71047575371281269</v>
      </c>
    </row>
    <row r="10" spans="1:22" x14ac:dyDescent="0.25">
      <c r="C10" s="5"/>
      <c r="E10" s="9">
        <v>26.2</v>
      </c>
      <c r="F10" s="16">
        <v>440.14800000000002</v>
      </c>
      <c r="G10" s="17">
        <v>3</v>
      </c>
      <c r="I10" s="1">
        <v>33</v>
      </c>
      <c r="J10" s="8">
        <f t="shared" si="0"/>
        <v>2.2719630669683832E-3</v>
      </c>
      <c r="K10" s="8">
        <f t="shared" si="1"/>
        <v>1.5485448533005149E-5</v>
      </c>
      <c r="M10" s="14" t="s">
        <v>23</v>
      </c>
      <c r="N10" s="15">
        <f>_xlfn.CHISQ.DIST.RT(N7,N8)</f>
        <v>0.2698018232834945</v>
      </c>
      <c r="Q10" s="1">
        <v>32</v>
      </c>
      <c r="R10" s="8">
        <f>LN(F2/F10)</f>
        <v>9.0559183632131418E-2</v>
      </c>
      <c r="S10" s="8">
        <f>SQRT(POWER(G2/F2,2)+POWER(G10/F10,2))</f>
        <v>9.2312824021796806E-3</v>
      </c>
      <c r="U10" s="14" t="s">
        <v>23</v>
      </c>
      <c r="V10" s="15">
        <f>_xlfn.CHISQ.DIST.RT(V7,V8)</f>
        <v>0.72975317300015496</v>
      </c>
    </row>
    <row r="11" spans="1:22" x14ac:dyDescent="0.25">
      <c r="E11" s="9">
        <v>29.43</v>
      </c>
      <c r="F11" s="16">
        <v>438.10599999999999</v>
      </c>
      <c r="G11" s="17">
        <v>3</v>
      </c>
      <c r="I11" s="1">
        <v>37</v>
      </c>
      <c r="J11" s="8">
        <f t="shared" si="0"/>
        <v>2.282552624250752E-3</v>
      </c>
      <c r="K11" s="8">
        <f t="shared" si="1"/>
        <v>1.5630139447421988E-5</v>
      </c>
      <c r="Q11" s="1">
        <v>36</v>
      </c>
      <c r="R11" s="8">
        <f>LN(F2/F11)</f>
        <v>9.5209327393856319E-2</v>
      </c>
      <c r="S11" s="8">
        <f>SQRT(POWER(G2/F2,2)+POWER(G11/F11,2))</f>
        <v>9.2547635049223583E-3</v>
      </c>
    </row>
    <row r="12" spans="1:22" x14ac:dyDescent="0.25">
      <c r="E12" s="9">
        <v>32.619999999999997</v>
      </c>
      <c r="F12" s="16">
        <v>435.99799999999999</v>
      </c>
      <c r="G12" s="17">
        <v>3</v>
      </c>
      <c r="I12" s="1">
        <v>41</v>
      </c>
      <c r="J12" s="8">
        <f t="shared" si="0"/>
        <v>2.2935885026995539E-3</v>
      </c>
      <c r="K12" s="8">
        <f t="shared" si="1"/>
        <v>1.5781644659146744E-5</v>
      </c>
      <c r="Q12" s="1">
        <v>40</v>
      </c>
      <c r="R12" s="8">
        <f>LN(F2/F12)</f>
        <v>0.10003256144068649</v>
      </c>
      <c r="S12" s="8">
        <f>SQRT(POWER(G2/F2,2)+POWER(G12/F12,2))</f>
        <v>9.2792867811711168E-3</v>
      </c>
    </row>
    <row r="13" spans="1:22" x14ac:dyDescent="0.25">
      <c r="E13" s="9">
        <v>35.86</v>
      </c>
      <c r="F13" s="16">
        <v>434.49400000000003</v>
      </c>
      <c r="G13" s="17">
        <v>3</v>
      </c>
      <c r="I13" s="1">
        <v>45</v>
      </c>
      <c r="J13" s="8">
        <f t="shared" si="0"/>
        <v>2.3015277541231869E-3</v>
      </c>
      <c r="K13" s="8">
        <f t="shared" si="1"/>
        <v>1.589109000899796E-5</v>
      </c>
      <c r="Q13" s="1">
        <v>44</v>
      </c>
      <c r="R13" s="8">
        <f>LN(F2/F13)</f>
        <v>0.10348808198896861</v>
      </c>
      <c r="S13" s="8">
        <f>SQRT(POWER(G2/F2,2)+POWER(G13/F13,2))</f>
        <v>9.2969618272191849E-3</v>
      </c>
    </row>
    <row r="14" spans="1:22" x14ac:dyDescent="0.25">
      <c r="A14" s="23" t="s">
        <v>31</v>
      </c>
      <c r="B14" s="26">
        <v>100</v>
      </c>
      <c r="E14" s="9">
        <v>39.07</v>
      </c>
      <c r="F14" s="16">
        <v>433.11799999999999</v>
      </c>
      <c r="G14" s="17">
        <v>3</v>
      </c>
      <c r="I14" s="1">
        <v>49</v>
      </c>
      <c r="J14" s="8">
        <f t="shared" si="0"/>
        <v>2.3088396233820808E-3</v>
      </c>
      <c r="K14" s="8">
        <f t="shared" si="1"/>
        <v>1.5992221219497326E-5</v>
      </c>
      <c r="Q14" s="1">
        <v>48</v>
      </c>
      <c r="R14" s="8">
        <f>LN(F2/F14)</f>
        <v>0.10666000942583073</v>
      </c>
      <c r="S14" s="8">
        <f>SQRT(POWER(G2/F2,2)+POWER(G14/F14,2))</f>
        <v>9.3132643497470195E-3</v>
      </c>
    </row>
    <row r="16" spans="1:22" x14ac:dyDescent="0.25">
      <c r="A16" s="4" t="s">
        <v>30</v>
      </c>
      <c r="B16" s="9">
        <v>0.80359285182682905</v>
      </c>
      <c r="E16" s="4" t="s">
        <v>35</v>
      </c>
      <c r="F16" s="9">
        <f>2*PI()*B16</f>
        <v>5.0491227995528742</v>
      </c>
      <c r="Q16" s="4" t="s">
        <v>33</v>
      </c>
      <c r="R16" s="1">
        <f>U1/B16</f>
        <v>2.6437983243617932E-3</v>
      </c>
    </row>
    <row r="17" spans="1:18" x14ac:dyDescent="0.25">
      <c r="A17" s="4" t="s">
        <v>32</v>
      </c>
      <c r="B17" s="9">
        <f>1/B14</f>
        <v>0.01</v>
      </c>
      <c r="E17" s="4" t="s">
        <v>36</v>
      </c>
      <c r="F17" s="9">
        <f>2*PI()*B17</f>
        <v>6.2831853071795868E-2</v>
      </c>
      <c r="Q17" s="4" t="s">
        <v>34</v>
      </c>
      <c r="R17" s="1">
        <f>R16*(U2/U1 + B17/B16)</f>
        <v>2.0861183226599203E-4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7"/>
  <sheetViews>
    <sheetView zoomScale="175" zoomScaleNormal="175" workbookViewId="0">
      <selection activeCell="G3" sqref="G3:G14"/>
    </sheetView>
  </sheetViews>
  <sheetFormatPr defaultRowHeight="15" x14ac:dyDescent="0.25"/>
  <cols>
    <col min="3" max="3" width="4.5703125" customWidth="1"/>
    <col min="12" max="12" width="4.5703125" customWidth="1"/>
    <col min="15" max="15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17">
        <v>0.3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1.5222583039450076E-6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9.5569607217305455E-4</v>
      </c>
      <c r="T2" s="10" t="s">
        <v>17</v>
      </c>
      <c r="U2">
        <v>1.2535881166754082E-4</v>
      </c>
      <c r="V2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17">
        <v>0.3</v>
      </c>
      <c r="I3" s="1">
        <v>10</v>
      </c>
      <c r="J3" s="8">
        <f t="shared" si="0"/>
        <v>2.3216346165007857E-3</v>
      </c>
      <c r="K3" s="8">
        <f t="shared" si="1"/>
        <v>1.6169961877604253E-6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9.7045162038693605E-4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17">
        <v>0.3</v>
      </c>
      <c r="I4" s="1">
        <v>19</v>
      </c>
      <c r="J4" s="8">
        <f t="shared" si="0"/>
        <v>2.3730422401518746E-3</v>
      </c>
      <c r="K4" s="8">
        <f t="shared" si="1"/>
        <v>1.6893988420635083E-6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9.8157890350320529E-4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17">
        <v>0.3</v>
      </c>
      <c r="I5" s="1">
        <v>28</v>
      </c>
      <c r="J5" s="8">
        <f t="shared" si="0"/>
        <v>2.4111898498552081E-3</v>
      </c>
      <c r="K5" s="8">
        <f t="shared" si="1"/>
        <v>1.7441509476134342E-6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9.8991048861375957E-4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17">
        <v>0.3</v>
      </c>
      <c r="I6" s="1">
        <v>37</v>
      </c>
      <c r="J6" s="8">
        <f t="shared" si="0"/>
        <v>2.440542288496504E-3</v>
      </c>
      <c r="K6" s="8">
        <f t="shared" si="1"/>
        <v>1.7868739985819255E-6</v>
      </c>
      <c r="Q6" s="1">
        <v>36</v>
      </c>
      <c r="R6" s="8">
        <f>LN(F2/F6)</f>
        <v>8.0136382562980751E-2</v>
      </c>
      <c r="S6" s="8">
        <f>SQRT(POWER(G2/F2,2)+POWER(G6/F6,2))</f>
        <v>9.9636323233953162E-4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17">
        <v>0.3</v>
      </c>
      <c r="I7" s="1">
        <v>46</v>
      </c>
      <c r="J7" s="8">
        <f t="shared" si="0"/>
        <v>2.4612052522120084E-3</v>
      </c>
      <c r="K7" s="8">
        <f t="shared" si="1"/>
        <v>1.8172593880547922E-6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4851.7524637031638</v>
      </c>
      <c r="Q7" s="1">
        <v>45</v>
      </c>
      <c r="R7" s="8">
        <f>LN(F2/F7)</f>
        <v>8.8567288454267951E-2</v>
      </c>
      <c r="S7" s="8">
        <f>SQRT(POWER(G2/F2,2)+POWER(G7/F7,2))</f>
        <v>1.0009272239278636E-3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2641.1896285722596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17">
        <v>0.3</v>
      </c>
      <c r="I8" s="1">
        <v>55</v>
      </c>
      <c r="J8" s="8">
        <f t="shared" si="0"/>
        <v>2.4782410436368684E-3</v>
      </c>
      <c r="K8" s="8">
        <f t="shared" si="1"/>
        <v>1.8425036011099061E-6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1.0047032255927489E-3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17">
        <v>0.3</v>
      </c>
      <c r="I9" s="1">
        <v>64</v>
      </c>
      <c r="J9" s="8">
        <f t="shared" si="0"/>
        <v>2.4931189915832304E-3</v>
      </c>
      <c r="K9" s="8">
        <f t="shared" si="1"/>
        <v>1.8646926918578951E-6</v>
      </c>
      <c r="M9" s="4" t="s">
        <v>21</v>
      </c>
      <c r="N9" s="13">
        <f>N7/N8</f>
        <v>441.06840579119671</v>
      </c>
      <c r="Q9" s="1">
        <v>63</v>
      </c>
      <c r="R9" s="8">
        <f>LN(F2/F9)</f>
        <v>0.10145065224823087</v>
      </c>
      <c r="S9" s="8">
        <f>SQRT(POWER(G2/F2,2)+POWER(G9/F9,2))</f>
        <v>1.0080105647962579E-3</v>
      </c>
      <c r="U9" s="4" t="s">
        <v>21</v>
      </c>
      <c r="V9" s="13">
        <f>V7/V8</f>
        <v>240.10814805202361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17">
        <v>0.3</v>
      </c>
      <c r="I10" s="1">
        <v>73</v>
      </c>
      <c r="J10" s="8">
        <f t="shared" si="0"/>
        <v>2.5016010246557796E-3</v>
      </c>
      <c r="K10" s="8">
        <f t="shared" si="1"/>
        <v>1.8774023059676538E-6</v>
      </c>
      <c r="M10" s="14" t="s">
        <v>23</v>
      </c>
      <c r="N10" s="15">
        <f>_xlfn.CHISQ.DIST.RT(N7,N8)</f>
        <v>0</v>
      </c>
      <c r="Q10" s="1">
        <v>72</v>
      </c>
      <c r="R10" s="8">
        <f>LN(F2/F10)</f>
        <v>0.10484705532937122</v>
      </c>
      <c r="S10" s="8">
        <f>SQRT(POWER(G2/F2,2)+POWER(G10/F10,2))</f>
        <v>1.0099000856390687E-3</v>
      </c>
      <c r="U10" s="14" t="s">
        <v>23</v>
      </c>
      <c r="V10" s="15">
        <f>_xlfn.CHISQ.DIST.RT(V7,V8)</f>
        <v>0</v>
      </c>
    </row>
    <row r="11" spans="1:22" x14ac:dyDescent="0.25">
      <c r="E11" s="9">
        <v>73.135000000000005</v>
      </c>
      <c r="F11" s="16">
        <v>399.38400000000001</v>
      </c>
      <c r="G11" s="17">
        <v>0.3</v>
      </c>
      <c r="I11" s="1">
        <v>82</v>
      </c>
      <c r="J11" s="8">
        <f t="shared" si="0"/>
        <v>2.503855938144743E-3</v>
      </c>
      <c r="K11" s="8">
        <f t="shared" si="1"/>
        <v>1.880788367694807E-6</v>
      </c>
      <c r="Q11" s="1">
        <v>81</v>
      </c>
      <c r="R11" s="8">
        <f>LN(F2/F11)</f>
        <v>0.10574803746077709</v>
      </c>
      <c r="S11" s="8">
        <f>SQRT(POWER(G2/F2,2)+POWER(G11/F11,2))</f>
        <v>1.0104028906787353E-3</v>
      </c>
    </row>
    <row r="12" spans="1:22" x14ac:dyDescent="0.25">
      <c r="E12" s="9">
        <v>81.034999999999997</v>
      </c>
      <c r="F12" s="16">
        <v>398.00799999999998</v>
      </c>
      <c r="G12" s="17">
        <v>0.3</v>
      </c>
      <c r="I12" s="1">
        <v>91</v>
      </c>
      <c r="J12" s="8">
        <f t="shared" si="0"/>
        <v>2.5125123113103253E-3</v>
      </c>
      <c r="K12" s="8">
        <f t="shared" si="1"/>
        <v>1.8938154343457862E-6</v>
      </c>
      <c r="Q12" s="1">
        <v>90</v>
      </c>
      <c r="R12" s="8">
        <f>LN(F2/F12)</f>
        <v>0.10919929196499201</v>
      </c>
      <c r="S12" s="8">
        <f>SQRT(POWER(G2/F2,2)+POWER(G12/F12,2))</f>
        <v>1.0123349848183841E-3</v>
      </c>
    </row>
    <row r="13" spans="1:22" x14ac:dyDescent="0.25">
      <c r="E13" s="9">
        <v>88.954999999999998</v>
      </c>
      <c r="F13" s="16">
        <v>397.01600000000002</v>
      </c>
      <c r="G13" s="17">
        <v>0.3</v>
      </c>
      <c r="I13" s="1">
        <v>100</v>
      </c>
      <c r="J13" s="8">
        <f t="shared" si="0"/>
        <v>2.5187901747032865E-3</v>
      </c>
      <c r="K13" s="8">
        <f t="shared" si="1"/>
        <v>1.9032911832545433E-6</v>
      </c>
      <c r="Q13" s="1">
        <v>99</v>
      </c>
      <c r="R13" s="8">
        <f>LN(F2/F13)</f>
        <v>0.11169481540785137</v>
      </c>
      <c r="S13" s="8">
        <f>SQRT(POWER(G2/F2,2)+POWER(G13/F13,2))</f>
        <v>1.0137380559887576E-3</v>
      </c>
    </row>
    <row r="14" spans="1:22" x14ac:dyDescent="0.25">
      <c r="A14" s="23" t="s">
        <v>31</v>
      </c>
      <c r="B14" s="26">
        <v>200</v>
      </c>
      <c r="E14" s="9">
        <v>96.83</v>
      </c>
      <c r="F14" s="16">
        <v>396.11599999999999</v>
      </c>
      <c r="G14" s="17">
        <v>0.3</v>
      </c>
      <c r="I14" s="1">
        <v>109</v>
      </c>
      <c r="J14" s="8">
        <f t="shared" si="0"/>
        <v>2.5245130214381645E-3</v>
      </c>
      <c r="K14" s="8">
        <f t="shared" si="1"/>
        <v>1.9119497986232552E-6</v>
      </c>
      <c r="Q14" s="1">
        <v>108</v>
      </c>
      <c r="R14" s="8">
        <f>LN(F2/F14)</f>
        <v>0.11396429989792878</v>
      </c>
      <c r="S14" s="8">
        <f>SQRT(POWER(G2/F2,2)+POWER(G14/F14,2))</f>
        <v>1.0150184386357119E-3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Q16" s="4" t="s">
        <v>33</v>
      </c>
      <c r="R16" s="1">
        <f>U1/B16</f>
        <v>1.0398617659165908E-3</v>
      </c>
    </row>
    <row r="17" spans="1:18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Q17" s="4" t="s">
        <v>34</v>
      </c>
      <c r="R17" s="1">
        <f>R16*(U2/U1 + B17/B16)</f>
        <v>1.4872819622888491E-4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6" sqref="H6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2" t="s">
        <v>4</v>
      </c>
      <c r="F1" s="22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9">
        <v>0</v>
      </c>
      <c r="F2" s="20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9">
        <v>4.0000000000000001E-3</v>
      </c>
      <c r="F3" s="20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9">
        <v>8.0000000000000002E-3</v>
      </c>
      <c r="F4" s="20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9">
        <v>1.2E-2</v>
      </c>
      <c r="F5" s="20">
        <v>0.33604600000000001</v>
      </c>
    </row>
    <row r="6" spans="1:15" x14ac:dyDescent="0.25">
      <c r="A6" s="6"/>
      <c r="B6" s="6"/>
      <c r="C6" s="2"/>
      <c r="E6" s="19">
        <v>1.6E-2</v>
      </c>
      <c r="F6" s="20">
        <v>0.33584000000000003</v>
      </c>
      <c r="G6" s="18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tabSelected="1"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25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F4307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</row>
    <row r="3" spans="1:6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6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6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6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6" x14ac:dyDescent="0.25">
      <c r="E9" s="11">
        <v>7.0000000000000007E-2</v>
      </c>
      <c r="F9">
        <v>0.35452699999999998</v>
      </c>
    </row>
    <row r="10" spans="1:6" x14ac:dyDescent="0.25">
      <c r="E10" s="11">
        <v>0.08</v>
      </c>
      <c r="F10">
        <v>0.35414800000000002</v>
      </c>
    </row>
    <row r="11" spans="1:6" x14ac:dyDescent="0.25">
      <c r="E11" s="11">
        <v>0.09</v>
      </c>
      <c r="F11">
        <v>0.35411300000000001</v>
      </c>
    </row>
    <row r="12" spans="1:6" x14ac:dyDescent="0.25">
      <c r="E12" s="11">
        <v>0.1</v>
      </c>
      <c r="F12">
        <v>0.35440300000000002</v>
      </c>
    </row>
    <row r="13" spans="1:6" x14ac:dyDescent="0.25">
      <c r="E13" s="11">
        <v>0.11</v>
      </c>
      <c r="F13">
        <v>0.35522799999999999</v>
      </c>
    </row>
    <row r="14" spans="1:6" x14ac:dyDescent="0.25">
      <c r="E14" s="11">
        <v>0.12</v>
      </c>
      <c r="F14">
        <v>0.35639599999999999</v>
      </c>
    </row>
    <row r="15" spans="1:6" x14ac:dyDescent="0.25">
      <c r="E15" s="11">
        <v>0.13</v>
      </c>
      <c r="F15">
        <v>0.35790699999999998</v>
      </c>
    </row>
    <row r="16" spans="1:6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F20120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</row>
    <row r="3" spans="1:6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6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6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6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6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6" x14ac:dyDescent="0.25">
      <c r="E10" s="11">
        <v>0.04</v>
      </c>
      <c r="F10" s="7">
        <v>0.38031399999999999</v>
      </c>
    </row>
    <row r="11" spans="1:6" x14ac:dyDescent="0.25">
      <c r="E11" s="11">
        <v>4.4999999999999998E-2</v>
      </c>
      <c r="F11" s="7">
        <v>0.38254700000000003</v>
      </c>
    </row>
    <row r="12" spans="1:6" x14ac:dyDescent="0.25">
      <c r="E12" s="11">
        <v>0.05</v>
      </c>
      <c r="F12" s="7">
        <v>0.38481799999999999</v>
      </c>
    </row>
    <row r="13" spans="1:6" x14ac:dyDescent="0.25">
      <c r="E13" s="11">
        <v>5.5E-2</v>
      </c>
      <c r="F13" s="7">
        <v>0.38680199999999998</v>
      </c>
    </row>
    <row r="14" spans="1:6" x14ac:dyDescent="0.25">
      <c r="E14" s="11">
        <v>0.06</v>
      </c>
      <c r="F14" s="7">
        <v>0.38924599999999998</v>
      </c>
    </row>
    <row r="15" spans="1:6" x14ac:dyDescent="0.25">
      <c r="E15" s="11">
        <v>6.5000000000000002E-2</v>
      </c>
      <c r="F15" s="7">
        <v>0.39151799999999998</v>
      </c>
    </row>
    <row r="16" spans="1:6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2023-05-12T20:23:04Z</dcterms:modified>
</cp:coreProperties>
</file>