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\\SERVIDOR\Arquivos do servidor\CONSOLIDADOS - ÚLTIMAS CONTAS\"/>
    </mc:Choice>
  </mc:AlternateContent>
  <xr:revisionPtr revIDLastSave="0" documentId="13_ncr:1_{7703EBAB-1904-4E5D-8928-78D8DDB0CE0E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Primeiro Ano" sheetId="1" r:id="rId1"/>
    <sheet name="Segundo An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S48" i="1" l="1"/>
  <c r="AS49" i="1"/>
  <c r="AS50" i="1"/>
  <c r="AS51" i="1"/>
  <c r="AS52" i="1"/>
  <c r="AS53" i="1"/>
  <c r="AS54" i="1"/>
  <c r="AS55" i="1"/>
  <c r="AS56" i="1"/>
  <c r="AS57" i="1"/>
  <c r="R51" i="1"/>
  <c r="R52" i="1"/>
  <c r="R53" i="1"/>
  <c r="R54" i="1"/>
  <c r="R55" i="1"/>
  <c r="R56" i="1"/>
  <c r="R57" i="1"/>
  <c r="AJ27" i="1" l="1"/>
  <c r="AX27" i="1"/>
  <c r="AJ26" i="1"/>
  <c r="AX26" i="1"/>
  <c r="AJ25" i="1"/>
  <c r="AX25" i="1"/>
  <c r="AJ24" i="1"/>
  <c r="AX24" i="1"/>
  <c r="AJ23" i="1"/>
  <c r="AX23" i="1"/>
  <c r="AJ22" i="1"/>
  <c r="AX22" i="1"/>
  <c r="AJ21" i="1"/>
  <c r="AX21" i="1"/>
  <c r="AJ20" i="1"/>
  <c r="AX20" i="1"/>
  <c r="AJ19" i="1"/>
  <c r="AX19" i="1"/>
  <c r="AJ18" i="1"/>
  <c r="AX18" i="1"/>
  <c r="AJ17" i="1"/>
  <c r="AX17" i="1"/>
  <c r="AJ16" i="1"/>
  <c r="AX16" i="1"/>
  <c r="AJ15" i="1"/>
  <c r="AX15" i="1"/>
  <c r="AJ14" i="1"/>
  <c r="AX14" i="1"/>
  <c r="AJ13" i="1"/>
  <c r="AX13" i="1"/>
  <c r="AJ12" i="1"/>
  <c r="AX12" i="1"/>
  <c r="AG4" i="2"/>
  <c r="AH4" i="2"/>
  <c r="AI4" i="2"/>
  <c r="AJ4" i="2"/>
  <c r="AK4" i="2"/>
  <c r="AL4" i="2"/>
  <c r="AM4" i="2"/>
  <c r="AN4" i="2"/>
  <c r="AO4" i="2"/>
  <c r="AP4" i="2"/>
  <c r="AQ4" i="2"/>
  <c r="AR4" i="2"/>
  <c r="AG5" i="2"/>
  <c r="AH5" i="2"/>
  <c r="AI5" i="2"/>
  <c r="AJ5" i="2"/>
  <c r="AK5" i="2"/>
  <c r="AL5" i="2"/>
  <c r="AM5" i="2"/>
  <c r="AN5" i="2"/>
  <c r="AO5" i="2"/>
  <c r="AP5" i="2"/>
  <c r="AQ5" i="2"/>
  <c r="AR5" i="2"/>
  <c r="AG6" i="2"/>
  <c r="AH6" i="2"/>
  <c r="AI6" i="2"/>
  <c r="AJ6" i="2"/>
  <c r="AK6" i="2"/>
  <c r="AL6" i="2"/>
  <c r="AM6" i="2"/>
  <c r="AN6" i="2"/>
  <c r="AO6" i="2"/>
  <c r="AP6" i="2"/>
  <c r="AQ6" i="2"/>
  <c r="AR6" i="2"/>
  <c r="AG7" i="2"/>
  <c r="AH7" i="2"/>
  <c r="AI7" i="2"/>
  <c r="AJ7" i="2"/>
  <c r="AK7" i="2"/>
  <c r="AL7" i="2"/>
  <c r="AM7" i="2"/>
  <c r="AN7" i="2"/>
  <c r="AO7" i="2"/>
  <c r="AP7" i="2"/>
  <c r="AQ7" i="2"/>
  <c r="AR7" i="2"/>
  <c r="AG8" i="2"/>
  <c r="AH8" i="2"/>
  <c r="AI8" i="2"/>
  <c r="AJ8" i="2"/>
  <c r="AK8" i="2"/>
  <c r="AL8" i="2"/>
  <c r="AM8" i="2"/>
  <c r="AN8" i="2"/>
  <c r="AO8" i="2"/>
  <c r="AP8" i="2"/>
  <c r="AQ8" i="2"/>
  <c r="AR8" i="2"/>
  <c r="AG9" i="2"/>
  <c r="AH9" i="2"/>
  <c r="AI9" i="2"/>
  <c r="AJ9" i="2"/>
  <c r="AK9" i="2"/>
  <c r="AL9" i="2"/>
  <c r="AM9" i="2"/>
  <c r="AN9" i="2"/>
  <c r="AO9" i="2"/>
  <c r="AP9" i="2"/>
  <c r="AQ9" i="2"/>
  <c r="AR9" i="2"/>
  <c r="AG10" i="2"/>
  <c r="AH10" i="2"/>
  <c r="AI10" i="2"/>
  <c r="AJ10" i="2"/>
  <c r="AK10" i="2"/>
  <c r="AL10" i="2"/>
  <c r="AM10" i="2"/>
  <c r="AN10" i="2"/>
  <c r="AO10" i="2"/>
  <c r="AP10" i="2"/>
  <c r="AQ10" i="2"/>
  <c r="AR10" i="2"/>
  <c r="AG11" i="2"/>
  <c r="AH11" i="2"/>
  <c r="AI11" i="2"/>
  <c r="AJ11" i="2"/>
  <c r="AK11" i="2"/>
  <c r="AL11" i="2"/>
  <c r="AM11" i="2"/>
  <c r="AN11" i="2"/>
  <c r="AO11" i="2"/>
  <c r="AP11" i="2"/>
  <c r="AQ11" i="2"/>
  <c r="AR11" i="2"/>
  <c r="AG12" i="2"/>
  <c r="AH12" i="2"/>
  <c r="AI12" i="2"/>
  <c r="AJ12" i="2"/>
  <c r="AK12" i="2"/>
  <c r="AL12" i="2"/>
  <c r="AM12" i="2"/>
  <c r="AN12" i="2"/>
  <c r="AO12" i="2"/>
  <c r="AP12" i="2"/>
  <c r="AQ12" i="2"/>
  <c r="AR12" i="2"/>
  <c r="AG13" i="2"/>
  <c r="AH13" i="2"/>
  <c r="AI13" i="2"/>
  <c r="AJ13" i="2"/>
  <c r="AK13" i="2"/>
  <c r="AL13" i="2"/>
  <c r="AM13" i="2"/>
  <c r="AN13" i="2"/>
  <c r="AO13" i="2"/>
  <c r="AP13" i="2"/>
  <c r="AQ13" i="2"/>
  <c r="AR13" i="2"/>
  <c r="AG14" i="2"/>
  <c r="AH14" i="2"/>
  <c r="AI14" i="2"/>
  <c r="AJ14" i="2"/>
  <c r="AK14" i="2"/>
  <c r="AL14" i="2"/>
  <c r="AM14" i="2"/>
  <c r="AN14" i="2"/>
  <c r="AO14" i="2"/>
  <c r="AP14" i="2"/>
  <c r="AQ14" i="2"/>
  <c r="AR14" i="2"/>
  <c r="AG15" i="2"/>
  <c r="AH15" i="2"/>
  <c r="AI15" i="2"/>
  <c r="AJ15" i="2"/>
  <c r="AK15" i="2"/>
  <c r="AL15" i="2"/>
  <c r="AM15" i="2"/>
  <c r="AN15" i="2"/>
  <c r="AO15" i="2"/>
  <c r="AP15" i="2"/>
  <c r="AQ15" i="2"/>
  <c r="AR15" i="2"/>
  <c r="AG16" i="2"/>
  <c r="AH16" i="2"/>
  <c r="AI16" i="2"/>
  <c r="AJ16" i="2"/>
  <c r="AK16" i="2"/>
  <c r="AL16" i="2"/>
  <c r="AM16" i="2"/>
  <c r="AN16" i="2"/>
  <c r="AO16" i="2"/>
  <c r="AP16" i="2"/>
  <c r="AQ16" i="2"/>
  <c r="AR16" i="2"/>
  <c r="AG17" i="2"/>
  <c r="AH17" i="2"/>
  <c r="AI17" i="2"/>
  <c r="AJ17" i="2"/>
  <c r="AK17" i="2"/>
  <c r="AL17" i="2"/>
  <c r="AM17" i="2"/>
  <c r="AN17" i="2"/>
  <c r="AO17" i="2"/>
  <c r="AP17" i="2"/>
  <c r="AQ17" i="2"/>
  <c r="AR17" i="2"/>
  <c r="AG18" i="2"/>
  <c r="AH18" i="2"/>
  <c r="AI18" i="2"/>
  <c r="AJ18" i="2"/>
  <c r="AK18" i="2"/>
  <c r="AL18" i="2"/>
  <c r="AM18" i="2"/>
  <c r="AN18" i="2"/>
  <c r="AO18" i="2"/>
  <c r="AP18" i="2"/>
  <c r="AQ18" i="2"/>
  <c r="AR18" i="2"/>
  <c r="AG19" i="2"/>
  <c r="AH19" i="2"/>
  <c r="AI19" i="2"/>
  <c r="AJ19" i="2"/>
  <c r="AS19" i="2" s="1"/>
  <c r="AK19" i="2"/>
  <c r="AL19" i="2"/>
  <c r="AM19" i="2"/>
  <c r="AN19" i="2"/>
  <c r="AO19" i="2"/>
  <c r="AP19" i="2"/>
  <c r="AQ19" i="2"/>
  <c r="AR19" i="2"/>
  <c r="AG20" i="2"/>
  <c r="AH20" i="2"/>
  <c r="AI20" i="2"/>
  <c r="AJ20" i="2"/>
  <c r="AS20" i="2" s="1"/>
  <c r="AK20" i="2"/>
  <c r="AL20" i="2"/>
  <c r="AM20" i="2"/>
  <c r="AN20" i="2"/>
  <c r="AO20" i="2"/>
  <c r="AP20" i="2"/>
  <c r="AQ20" i="2"/>
  <c r="AR20" i="2"/>
  <c r="AG21" i="2"/>
  <c r="AH21" i="2"/>
  <c r="AI21" i="2"/>
  <c r="AJ21" i="2"/>
  <c r="AK21" i="2"/>
  <c r="AL21" i="2"/>
  <c r="AM21" i="2"/>
  <c r="AN21" i="2"/>
  <c r="AO21" i="2"/>
  <c r="AP21" i="2"/>
  <c r="AQ21" i="2"/>
  <c r="AR21" i="2"/>
  <c r="AG22" i="2"/>
  <c r="AH22" i="2"/>
  <c r="AI22" i="2"/>
  <c r="AJ22" i="2"/>
  <c r="AK22" i="2"/>
  <c r="AL22" i="2"/>
  <c r="AM22" i="2"/>
  <c r="AN22" i="2"/>
  <c r="AO22" i="2"/>
  <c r="AP22" i="2"/>
  <c r="AQ22" i="2"/>
  <c r="AR22" i="2"/>
  <c r="AG23" i="2"/>
  <c r="AH23" i="2"/>
  <c r="AI23" i="2"/>
  <c r="AJ23" i="2"/>
  <c r="AK23" i="2"/>
  <c r="AL23" i="2"/>
  <c r="AM23" i="2"/>
  <c r="AN23" i="2"/>
  <c r="AO23" i="2"/>
  <c r="AP23" i="2"/>
  <c r="AQ23" i="2"/>
  <c r="AR23" i="2"/>
  <c r="AG24" i="2"/>
  <c r="AH24" i="2"/>
  <c r="AI24" i="2"/>
  <c r="AJ24" i="2"/>
  <c r="AK24" i="2"/>
  <c r="AL24" i="2"/>
  <c r="AM24" i="2"/>
  <c r="AN24" i="2"/>
  <c r="AO24" i="2"/>
  <c r="AP24" i="2"/>
  <c r="AQ24" i="2"/>
  <c r="AR24" i="2"/>
  <c r="AG25" i="2"/>
  <c r="AH25" i="2"/>
  <c r="AI25" i="2"/>
  <c r="AJ25" i="2"/>
  <c r="AK25" i="2"/>
  <c r="AL25" i="2"/>
  <c r="AM25" i="2"/>
  <c r="AN25" i="2"/>
  <c r="AO25" i="2"/>
  <c r="AP25" i="2"/>
  <c r="AQ25" i="2"/>
  <c r="AR25" i="2"/>
  <c r="AG26" i="2"/>
  <c r="AH26" i="2"/>
  <c r="AI26" i="2"/>
  <c r="AJ26" i="2"/>
  <c r="AS26" i="2" s="1"/>
  <c r="AK26" i="2"/>
  <c r="AL26" i="2"/>
  <c r="AM26" i="2"/>
  <c r="AN26" i="2"/>
  <c r="AO26" i="2"/>
  <c r="AP26" i="2"/>
  <c r="AQ26" i="2"/>
  <c r="AR26" i="2"/>
  <c r="AG27" i="2"/>
  <c r="AH27" i="2"/>
  <c r="AI27" i="2"/>
  <c r="AJ27" i="2"/>
  <c r="AK27" i="2"/>
  <c r="AL27" i="2"/>
  <c r="AM27" i="2"/>
  <c r="AN27" i="2"/>
  <c r="AO27" i="2"/>
  <c r="AP27" i="2"/>
  <c r="AQ27" i="2"/>
  <c r="AR27" i="2"/>
  <c r="AG28" i="2"/>
  <c r="AH28" i="2"/>
  <c r="AI28" i="2"/>
  <c r="AJ28" i="2"/>
  <c r="AK28" i="2"/>
  <c r="AL28" i="2"/>
  <c r="AM28" i="2"/>
  <c r="AN28" i="2"/>
  <c r="AO28" i="2"/>
  <c r="AP28" i="2"/>
  <c r="AQ28" i="2"/>
  <c r="AR28" i="2"/>
  <c r="AG29" i="2"/>
  <c r="AH29" i="2"/>
  <c r="AI29" i="2"/>
  <c r="AJ29" i="2"/>
  <c r="AK29" i="2"/>
  <c r="AL29" i="2"/>
  <c r="AM29" i="2"/>
  <c r="AN29" i="2"/>
  <c r="AO29" i="2"/>
  <c r="AP29" i="2"/>
  <c r="AQ29" i="2"/>
  <c r="AR29" i="2"/>
  <c r="AG30" i="2"/>
  <c r="AH30" i="2"/>
  <c r="AI30" i="2"/>
  <c r="AJ30" i="2"/>
  <c r="AK30" i="2"/>
  <c r="AL30" i="2"/>
  <c r="AM30" i="2"/>
  <c r="AN30" i="2"/>
  <c r="AO30" i="2"/>
  <c r="AP30" i="2"/>
  <c r="AQ30" i="2"/>
  <c r="AR30" i="2"/>
  <c r="AG31" i="2"/>
  <c r="AH31" i="2"/>
  <c r="AI31" i="2"/>
  <c r="AJ31" i="2"/>
  <c r="AS31" i="2" s="1"/>
  <c r="AK31" i="2"/>
  <c r="AL31" i="2"/>
  <c r="AM31" i="2"/>
  <c r="AN31" i="2"/>
  <c r="AO31" i="2"/>
  <c r="AP31" i="2"/>
  <c r="AQ31" i="2"/>
  <c r="AR31" i="2"/>
  <c r="AG32" i="2"/>
  <c r="AH32" i="2"/>
  <c r="AI32" i="2"/>
  <c r="AJ32" i="2"/>
  <c r="AK32" i="2"/>
  <c r="AL32" i="2"/>
  <c r="AM32" i="2"/>
  <c r="AN32" i="2"/>
  <c r="AO32" i="2"/>
  <c r="AP32" i="2"/>
  <c r="AQ32" i="2"/>
  <c r="AR32" i="2"/>
  <c r="AG33" i="2"/>
  <c r="AH33" i="2"/>
  <c r="AI33" i="2"/>
  <c r="AJ33" i="2"/>
  <c r="AK33" i="2"/>
  <c r="AL33" i="2"/>
  <c r="AM33" i="2"/>
  <c r="AN33" i="2"/>
  <c r="AO33" i="2"/>
  <c r="AP33" i="2"/>
  <c r="AQ33" i="2"/>
  <c r="AR33" i="2"/>
  <c r="AG34" i="2"/>
  <c r="AH34" i="2"/>
  <c r="AI34" i="2"/>
  <c r="AJ34" i="2"/>
  <c r="AS34" i="2" s="1"/>
  <c r="AK34" i="2"/>
  <c r="AL34" i="2"/>
  <c r="AM34" i="2"/>
  <c r="AN34" i="2"/>
  <c r="AO34" i="2"/>
  <c r="AP34" i="2"/>
  <c r="AQ34" i="2"/>
  <c r="AR34" i="2"/>
  <c r="AG35" i="2"/>
  <c r="AH35" i="2"/>
  <c r="AI35" i="2"/>
  <c r="AJ35" i="2"/>
  <c r="AK35" i="2"/>
  <c r="AL35" i="2"/>
  <c r="AM35" i="2"/>
  <c r="AN35" i="2"/>
  <c r="AO35" i="2"/>
  <c r="AP35" i="2"/>
  <c r="AQ35" i="2"/>
  <c r="AR35" i="2"/>
  <c r="AG36" i="2"/>
  <c r="AH36" i="2"/>
  <c r="AI36" i="2"/>
  <c r="AJ36" i="2"/>
  <c r="AK36" i="2"/>
  <c r="AL36" i="2"/>
  <c r="AM36" i="2"/>
  <c r="AN36" i="2"/>
  <c r="AO36" i="2"/>
  <c r="AP36" i="2"/>
  <c r="AQ36" i="2"/>
  <c r="AR36" i="2"/>
  <c r="AG37" i="2"/>
  <c r="AH37" i="2"/>
  <c r="AI37" i="2"/>
  <c r="AJ37" i="2"/>
  <c r="AK37" i="2"/>
  <c r="AL37" i="2"/>
  <c r="AM37" i="2"/>
  <c r="AN37" i="2"/>
  <c r="AO37" i="2"/>
  <c r="AP37" i="2"/>
  <c r="AQ37" i="2"/>
  <c r="AR37" i="2"/>
  <c r="AG38" i="2"/>
  <c r="AH38" i="2"/>
  <c r="AI38" i="2"/>
  <c r="AJ38" i="2"/>
  <c r="AS38" i="2" s="1"/>
  <c r="AK38" i="2"/>
  <c r="AL38" i="2"/>
  <c r="AM38" i="2"/>
  <c r="AN38" i="2"/>
  <c r="AO38" i="2"/>
  <c r="AP38" i="2"/>
  <c r="AQ38" i="2"/>
  <c r="AR38" i="2"/>
  <c r="AG39" i="2"/>
  <c r="AH39" i="2"/>
  <c r="AI39" i="2"/>
  <c r="AJ39" i="2"/>
  <c r="AK39" i="2"/>
  <c r="AL39" i="2"/>
  <c r="AM39" i="2"/>
  <c r="AN39" i="2"/>
  <c r="AO39" i="2"/>
  <c r="AP39" i="2"/>
  <c r="AQ39" i="2"/>
  <c r="AR39" i="2"/>
  <c r="AG40" i="2"/>
  <c r="AH40" i="2"/>
  <c r="AI40" i="2"/>
  <c r="AJ40" i="2"/>
  <c r="AK40" i="2"/>
  <c r="AL40" i="2"/>
  <c r="AM40" i="2"/>
  <c r="AN40" i="2"/>
  <c r="AO40" i="2"/>
  <c r="AP40" i="2"/>
  <c r="AQ40" i="2"/>
  <c r="AR40" i="2"/>
  <c r="AG41" i="2"/>
  <c r="AH41" i="2"/>
  <c r="AI41" i="2"/>
  <c r="AJ41" i="2"/>
  <c r="AK41" i="2"/>
  <c r="AL41" i="2"/>
  <c r="AM41" i="2"/>
  <c r="AN41" i="2"/>
  <c r="AO41" i="2"/>
  <c r="AP41" i="2"/>
  <c r="AQ41" i="2"/>
  <c r="AR41" i="2"/>
  <c r="AG42" i="2"/>
  <c r="AH42" i="2"/>
  <c r="AI42" i="2"/>
  <c r="AJ42" i="2"/>
  <c r="AS42" i="2" s="1"/>
  <c r="AK42" i="2"/>
  <c r="AL42" i="2"/>
  <c r="AM42" i="2"/>
  <c r="AN42" i="2"/>
  <c r="AO42" i="2"/>
  <c r="AP42" i="2"/>
  <c r="AQ42" i="2"/>
  <c r="AR42" i="2"/>
  <c r="AG43" i="2"/>
  <c r="AH43" i="2"/>
  <c r="AI43" i="2"/>
  <c r="AJ43" i="2"/>
  <c r="AK43" i="2"/>
  <c r="AL43" i="2"/>
  <c r="AM43" i="2"/>
  <c r="AN43" i="2"/>
  <c r="AO43" i="2"/>
  <c r="AP43" i="2"/>
  <c r="AQ43" i="2"/>
  <c r="AR43" i="2"/>
  <c r="AG44" i="2"/>
  <c r="AH44" i="2"/>
  <c r="AI44" i="2"/>
  <c r="AJ44" i="2"/>
  <c r="AK44" i="2"/>
  <c r="AL44" i="2"/>
  <c r="AM44" i="2"/>
  <c r="AN44" i="2"/>
  <c r="AO44" i="2"/>
  <c r="AP44" i="2"/>
  <c r="AQ44" i="2"/>
  <c r="AR44" i="2"/>
  <c r="AG45" i="2"/>
  <c r="AH45" i="2"/>
  <c r="AI45" i="2"/>
  <c r="AJ45" i="2"/>
  <c r="AK45" i="2"/>
  <c r="AL45" i="2"/>
  <c r="AM45" i="2"/>
  <c r="AN45" i="2"/>
  <c r="AO45" i="2"/>
  <c r="AP45" i="2"/>
  <c r="AQ45" i="2"/>
  <c r="AR45" i="2"/>
  <c r="AG46" i="2"/>
  <c r="AH46" i="2"/>
  <c r="AI46" i="2"/>
  <c r="AJ46" i="2"/>
  <c r="AK46" i="2"/>
  <c r="AL46" i="2"/>
  <c r="AM46" i="2"/>
  <c r="AN46" i="2"/>
  <c r="AO46" i="2"/>
  <c r="AP46" i="2"/>
  <c r="AQ46" i="2"/>
  <c r="AR46" i="2"/>
  <c r="AG47" i="2"/>
  <c r="AH47" i="2"/>
  <c r="AI47" i="2"/>
  <c r="AJ47" i="2"/>
  <c r="AK47" i="2"/>
  <c r="AL47" i="2"/>
  <c r="AM47" i="2"/>
  <c r="AN47" i="2"/>
  <c r="AO47" i="2"/>
  <c r="AP47" i="2"/>
  <c r="AQ47" i="2"/>
  <c r="AR47" i="2"/>
  <c r="AG48" i="2"/>
  <c r="AH48" i="2"/>
  <c r="AI48" i="2"/>
  <c r="AJ48" i="2"/>
  <c r="AK48" i="2"/>
  <c r="AL48" i="2"/>
  <c r="AM48" i="2"/>
  <c r="AN48" i="2"/>
  <c r="AO48" i="2"/>
  <c r="AP48" i="2"/>
  <c r="AQ48" i="2"/>
  <c r="AR48" i="2"/>
  <c r="AG49" i="2"/>
  <c r="AH49" i="2"/>
  <c r="AI49" i="2"/>
  <c r="AJ49" i="2"/>
  <c r="AK49" i="2"/>
  <c r="AL49" i="2"/>
  <c r="AM49" i="2"/>
  <c r="AN49" i="2"/>
  <c r="AO49" i="2"/>
  <c r="AP49" i="2"/>
  <c r="AQ49" i="2"/>
  <c r="AR49" i="2"/>
  <c r="AG50" i="2"/>
  <c r="AH50" i="2"/>
  <c r="AI50" i="2"/>
  <c r="AJ50" i="2"/>
  <c r="AK50" i="2"/>
  <c r="AL50" i="2"/>
  <c r="AM50" i="2"/>
  <c r="AN50" i="2"/>
  <c r="AO50" i="2"/>
  <c r="AP50" i="2"/>
  <c r="AQ50" i="2"/>
  <c r="AR50" i="2"/>
  <c r="AG51" i="2"/>
  <c r="AH51" i="2"/>
  <c r="AI51" i="2"/>
  <c r="AJ51" i="2"/>
  <c r="AK51" i="2"/>
  <c r="AL51" i="2"/>
  <c r="AM51" i="2"/>
  <c r="AN51" i="2"/>
  <c r="AO51" i="2"/>
  <c r="AP51" i="2"/>
  <c r="AQ51" i="2"/>
  <c r="AR51" i="2"/>
  <c r="AG52" i="2"/>
  <c r="AH52" i="2"/>
  <c r="AI52" i="2"/>
  <c r="AJ52" i="2"/>
  <c r="AK52" i="2"/>
  <c r="AL52" i="2"/>
  <c r="AM52" i="2"/>
  <c r="AN52" i="2"/>
  <c r="AO52" i="2"/>
  <c r="AP52" i="2"/>
  <c r="AQ52" i="2"/>
  <c r="AR52" i="2"/>
  <c r="AG53" i="2"/>
  <c r="AH53" i="2"/>
  <c r="AI53" i="2"/>
  <c r="AJ53" i="2"/>
  <c r="AK53" i="2"/>
  <c r="AL53" i="2"/>
  <c r="AM53" i="2"/>
  <c r="AN53" i="2"/>
  <c r="AO53" i="2"/>
  <c r="AP53" i="2"/>
  <c r="AQ53" i="2"/>
  <c r="AR53" i="2"/>
  <c r="AG54" i="2"/>
  <c r="AH54" i="2"/>
  <c r="AI54" i="2"/>
  <c r="AJ54" i="2"/>
  <c r="AK54" i="2"/>
  <c r="AL54" i="2"/>
  <c r="AM54" i="2"/>
  <c r="AN54" i="2"/>
  <c r="AO54" i="2"/>
  <c r="AP54" i="2"/>
  <c r="AQ54" i="2"/>
  <c r="AR54" i="2"/>
  <c r="AG55" i="2"/>
  <c r="AH55" i="2"/>
  <c r="AI55" i="2"/>
  <c r="AJ55" i="2"/>
  <c r="AK55" i="2"/>
  <c r="AL55" i="2"/>
  <c r="AM55" i="2"/>
  <c r="AN55" i="2"/>
  <c r="AO55" i="2"/>
  <c r="AP55" i="2"/>
  <c r="AQ55" i="2"/>
  <c r="AR55" i="2"/>
  <c r="AG56" i="2"/>
  <c r="AH56" i="2"/>
  <c r="AI56" i="2"/>
  <c r="AJ56" i="2"/>
  <c r="AK56" i="2"/>
  <c r="AL56" i="2"/>
  <c r="AM56" i="2"/>
  <c r="AN56" i="2"/>
  <c r="AO56" i="2"/>
  <c r="AP56" i="2"/>
  <c r="AQ56" i="2"/>
  <c r="AR56" i="2"/>
  <c r="AG3" i="2"/>
  <c r="AJ8" i="1"/>
  <c r="AV3" i="2"/>
  <c r="BH56" i="2"/>
  <c r="AE56" i="2"/>
  <c r="AF56" i="2" s="1"/>
  <c r="BH55" i="2"/>
  <c r="AE55" i="2"/>
  <c r="AF55" i="2" s="1"/>
  <c r="BH54" i="2"/>
  <c r="AE54" i="2"/>
  <c r="AF54" i="2" s="1"/>
  <c r="BH53" i="2"/>
  <c r="AE53" i="2"/>
  <c r="AF53" i="2" s="1"/>
  <c r="BH52" i="2"/>
  <c r="AE52" i="2"/>
  <c r="AF52" i="2" s="1"/>
  <c r="BH51" i="2"/>
  <c r="AE51" i="2"/>
  <c r="AF51" i="2" s="1"/>
  <c r="BH50" i="2"/>
  <c r="AE50" i="2"/>
  <c r="AF50" i="2" s="1"/>
  <c r="BI49" i="2"/>
  <c r="AE49" i="2"/>
  <c r="R49" i="2"/>
  <c r="BI48" i="2"/>
  <c r="AE48" i="2"/>
  <c r="R48" i="2"/>
  <c r="BI47" i="2"/>
  <c r="AE47" i="2"/>
  <c r="AF47" i="2" s="1"/>
  <c r="R47" i="2"/>
  <c r="BH46" i="2"/>
  <c r="AS46" i="2"/>
  <c r="AE46" i="2"/>
  <c r="AF46" i="2" s="1"/>
  <c r="R46" i="2"/>
  <c r="BH45" i="2"/>
  <c r="AS45" i="2"/>
  <c r="AF45" i="2"/>
  <c r="AE45" i="2"/>
  <c r="R45" i="2"/>
  <c r="BH44" i="2"/>
  <c r="AE44" i="2"/>
  <c r="R44" i="2"/>
  <c r="BH43" i="2"/>
  <c r="AE43" i="2"/>
  <c r="AF43" i="2" s="1"/>
  <c r="R43" i="2"/>
  <c r="BI42" i="2"/>
  <c r="AE42" i="2"/>
  <c r="R42" i="2"/>
  <c r="BH41" i="2"/>
  <c r="AE41" i="2"/>
  <c r="R41" i="2"/>
  <c r="AF41" i="2" s="1"/>
  <c r="BH40" i="2"/>
  <c r="AE40" i="2"/>
  <c r="AF40" i="2" s="1"/>
  <c r="R40" i="2"/>
  <c r="BH39" i="2"/>
  <c r="AE39" i="2"/>
  <c r="AF39" i="2" s="1"/>
  <c r="R39" i="2"/>
  <c r="BH38" i="2"/>
  <c r="AE38" i="2"/>
  <c r="AF38" i="2" s="1"/>
  <c r="R38" i="2"/>
  <c r="BH37" i="2"/>
  <c r="AE37" i="2"/>
  <c r="AF37" i="2" s="1"/>
  <c r="R37" i="2"/>
  <c r="BH36" i="2"/>
  <c r="AE36" i="2"/>
  <c r="R36" i="2"/>
  <c r="AE35" i="2"/>
  <c r="AF35" i="2" s="1"/>
  <c r="R35" i="2"/>
  <c r="BH34" i="2"/>
  <c r="AV34" i="2"/>
  <c r="AE34" i="2"/>
  <c r="AF34" i="2" s="1"/>
  <c r="R34" i="2"/>
  <c r="BH33" i="2"/>
  <c r="AE33" i="2"/>
  <c r="AF33" i="2" s="1"/>
  <c r="R33" i="2"/>
  <c r="AE32" i="2"/>
  <c r="AF32" i="2" s="1"/>
  <c r="R32" i="2"/>
  <c r="BH31" i="2"/>
  <c r="AV31" i="2"/>
  <c r="AU31" i="2"/>
  <c r="AE31" i="2"/>
  <c r="AF31" i="2" s="1"/>
  <c r="R31" i="2"/>
  <c r="BH30" i="2"/>
  <c r="BF30" i="2"/>
  <c r="AV30" i="2"/>
  <c r="AU30" i="2"/>
  <c r="AE30" i="2"/>
  <c r="R30" i="2"/>
  <c r="BH29" i="2"/>
  <c r="BF29" i="2"/>
  <c r="AV29" i="2"/>
  <c r="AU29" i="2"/>
  <c r="AE29" i="2"/>
  <c r="AF29" i="2" s="1"/>
  <c r="R29" i="2"/>
  <c r="AV28" i="2"/>
  <c r="AU28" i="2"/>
  <c r="AE28" i="2"/>
  <c r="AF28" i="2" s="1"/>
  <c r="R28" i="2"/>
  <c r="BF27" i="2"/>
  <c r="AV27" i="2"/>
  <c r="AE27" i="2"/>
  <c r="AF27" i="2" s="1"/>
  <c r="R27" i="2"/>
  <c r="BH26" i="2"/>
  <c r="BF26" i="2"/>
  <c r="AV26" i="2"/>
  <c r="AU26" i="2"/>
  <c r="AE26" i="2"/>
  <c r="AF26" i="2" s="1"/>
  <c r="R26" i="2"/>
  <c r="BH25" i="2"/>
  <c r="BF25" i="2"/>
  <c r="BE25" i="2"/>
  <c r="AV25" i="2"/>
  <c r="AU25" i="2"/>
  <c r="AE25" i="2"/>
  <c r="R25" i="2"/>
  <c r="BH24" i="2"/>
  <c r="BF24" i="2"/>
  <c r="BE24" i="2"/>
  <c r="AV24" i="2"/>
  <c r="AU24" i="2"/>
  <c r="AE24" i="2"/>
  <c r="AF24" i="2" s="1"/>
  <c r="R24" i="2"/>
  <c r="BH23" i="2"/>
  <c r="BF23" i="2"/>
  <c r="BE23" i="2"/>
  <c r="AV23" i="2"/>
  <c r="AU23" i="2"/>
  <c r="AE23" i="2"/>
  <c r="AF23" i="2" s="1"/>
  <c r="R23" i="2"/>
  <c r="BH22" i="2"/>
  <c r="BF22" i="2"/>
  <c r="BE22" i="2"/>
  <c r="AV22" i="2"/>
  <c r="AU22" i="2"/>
  <c r="AE22" i="2"/>
  <c r="AF22" i="2" s="1"/>
  <c r="R22" i="2"/>
  <c r="BH21" i="2"/>
  <c r="BF21" i="2"/>
  <c r="BE21" i="2"/>
  <c r="AV21" i="2"/>
  <c r="AU21" i="2"/>
  <c r="AE21" i="2"/>
  <c r="BD21" i="2"/>
  <c r="R21" i="2"/>
  <c r="BH20" i="2"/>
  <c r="BF20" i="2"/>
  <c r="BE20" i="2"/>
  <c r="AV20" i="2"/>
  <c r="AU20" i="2"/>
  <c r="AE20" i="2"/>
  <c r="AF20" i="2" s="1"/>
  <c r="BD20" i="2"/>
  <c r="R20" i="2"/>
  <c r="BH19" i="2"/>
  <c r="BF19" i="2"/>
  <c r="BE19" i="2"/>
  <c r="BD19" i="2"/>
  <c r="BC19" i="2"/>
  <c r="AV19" i="2"/>
  <c r="AU19" i="2"/>
  <c r="AE19" i="2"/>
  <c r="R19" i="2"/>
  <c r="BH18" i="2"/>
  <c r="BF18" i="2"/>
  <c r="BE18" i="2"/>
  <c r="BD18" i="2"/>
  <c r="BC18" i="2"/>
  <c r="AV18" i="2"/>
  <c r="AU18" i="2"/>
  <c r="AE18" i="2"/>
  <c r="R18" i="2"/>
  <c r="BH17" i="2"/>
  <c r="BF17" i="2"/>
  <c r="BE17" i="2"/>
  <c r="BD17" i="2"/>
  <c r="BC17" i="2"/>
  <c r="BB17" i="2"/>
  <c r="BA17" i="2"/>
  <c r="AV17" i="2"/>
  <c r="AU17" i="2"/>
  <c r="AE17" i="2"/>
  <c r="R17" i="2"/>
  <c r="BH16" i="2"/>
  <c r="BF16" i="2"/>
  <c r="BE16" i="2"/>
  <c r="BD16" i="2"/>
  <c r="BC16" i="2"/>
  <c r="BB16" i="2"/>
  <c r="BA16" i="2"/>
  <c r="AV16" i="2"/>
  <c r="AU16" i="2"/>
  <c r="AE16" i="2"/>
  <c r="AF16" i="2" s="1"/>
  <c r="R16" i="2"/>
  <c r="BH15" i="2"/>
  <c r="BF15" i="2"/>
  <c r="BE15" i="2"/>
  <c r="BD15" i="2"/>
  <c r="BC15" i="2"/>
  <c r="BB15" i="2"/>
  <c r="BA15" i="2"/>
  <c r="AV15" i="2"/>
  <c r="AU15" i="2"/>
  <c r="AE15" i="2"/>
  <c r="AF15" i="2" s="1"/>
  <c r="R15" i="2"/>
  <c r="BH14" i="2"/>
  <c r="BF14" i="2"/>
  <c r="BE14" i="2"/>
  <c r="BC14" i="2"/>
  <c r="AV14" i="2"/>
  <c r="AU14" i="2"/>
  <c r="BB14" i="2"/>
  <c r="BA14" i="2"/>
  <c r="R14" i="2"/>
  <c r="BH13" i="2"/>
  <c r="BF13" i="2"/>
  <c r="BE13" i="2"/>
  <c r="BD13" i="2"/>
  <c r="BC13" i="2"/>
  <c r="BB13" i="2"/>
  <c r="BA13" i="2"/>
  <c r="AV13" i="2"/>
  <c r="AU13" i="2"/>
  <c r="AE13" i="2"/>
  <c r="AF13" i="2" s="1"/>
  <c r="R13" i="2"/>
  <c r="BH12" i="2"/>
  <c r="BF12" i="2"/>
  <c r="BE12" i="2"/>
  <c r="BD12" i="2"/>
  <c r="BC12" i="2"/>
  <c r="BB12" i="2"/>
  <c r="BA12" i="2"/>
  <c r="AZ12" i="2"/>
  <c r="AW12" i="2"/>
  <c r="AV12" i="2"/>
  <c r="AU12" i="2"/>
  <c r="AE12" i="2"/>
  <c r="AF12" i="2" s="1"/>
  <c r="R12" i="2"/>
  <c r="BH11" i="2"/>
  <c r="BE11" i="2"/>
  <c r="BD11" i="2"/>
  <c r="BC11" i="2"/>
  <c r="BB11" i="2"/>
  <c r="BA11" i="2"/>
  <c r="AZ11" i="2"/>
  <c r="AW11" i="2"/>
  <c r="AV11" i="2"/>
  <c r="AU11" i="2"/>
  <c r="AE11" i="2"/>
  <c r="AF11" i="2" s="1"/>
  <c r="R11" i="2"/>
  <c r="BH10" i="2"/>
  <c r="BF10" i="2"/>
  <c r="BE10" i="2"/>
  <c r="BD10" i="2"/>
  <c r="BC10" i="2"/>
  <c r="BB10" i="2"/>
  <c r="BA10" i="2"/>
  <c r="AZ10" i="2"/>
  <c r="AY10" i="2"/>
  <c r="AX10" i="2"/>
  <c r="AW10" i="2"/>
  <c r="AU10" i="2"/>
  <c r="AE10" i="2"/>
  <c r="R10" i="2"/>
  <c r="BH9" i="2"/>
  <c r="BF9" i="2"/>
  <c r="BE9" i="2"/>
  <c r="BD9" i="2"/>
  <c r="BC9" i="2"/>
  <c r="BB9" i="2"/>
  <c r="BA9" i="2"/>
  <c r="AZ9" i="2"/>
  <c r="AY9" i="2"/>
  <c r="AX9" i="2"/>
  <c r="AW9" i="2"/>
  <c r="AV9" i="2"/>
  <c r="AU9" i="2"/>
  <c r="AE9" i="2"/>
  <c r="R9" i="2"/>
  <c r="BH8" i="2"/>
  <c r="BF8" i="2"/>
  <c r="BE8" i="2"/>
  <c r="BD8" i="2"/>
  <c r="BC8" i="2"/>
  <c r="BB8" i="2"/>
  <c r="BA8" i="2"/>
  <c r="AZ8" i="2"/>
  <c r="AY8" i="2"/>
  <c r="AX8" i="2"/>
  <c r="AW8" i="2"/>
  <c r="AV8" i="2"/>
  <c r="AU8" i="2"/>
  <c r="AE8" i="2"/>
  <c r="AF8" i="2" s="1"/>
  <c r="R8" i="2"/>
  <c r="BH7" i="2"/>
  <c r="BF7" i="2"/>
  <c r="BE7" i="2"/>
  <c r="BD7" i="2"/>
  <c r="BC7" i="2"/>
  <c r="BB7" i="2"/>
  <c r="BA7" i="2"/>
  <c r="AZ7" i="2"/>
  <c r="AV7" i="2"/>
  <c r="AU7" i="2"/>
  <c r="AE7" i="2"/>
  <c r="R7" i="2"/>
  <c r="BH6" i="2"/>
  <c r="BF6" i="2"/>
  <c r="BE6" i="2"/>
  <c r="BD6" i="2"/>
  <c r="BC6" i="2"/>
  <c r="BB6" i="2"/>
  <c r="BA6" i="2"/>
  <c r="AZ6" i="2"/>
  <c r="AY6" i="2"/>
  <c r="AX6" i="2"/>
  <c r="AW6" i="2"/>
  <c r="AV6" i="2"/>
  <c r="AU6" i="2"/>
  <c r="AE6" i="2"/>
  <c r="AF6" i="2" s="1"/>
  <c r="R6" i="2"/>
  <c r="BH5" i="2"/>
  <c r="BF5" i="2"/>
  <c r="BE5" i="2"/>
  <c r="BD5" i="2"/>
  <c r="BC5" i="2"/>
  <c r="BB5" i="2"/>
  <c r="BA5" i="2"/>
  <c r="AZ5" i="2"/>
  <c r="AY5" i="2"/>
  <c r="AX5" i="2"/>
  <c r="AV5" i="2"/>
  <c r="AU5" i="2"/>
  <c r="AE5" i="2"/>
  <c r="R5" i="2"/>
  <c r="BH4" i="2"/>
  <c r="BF4" i="2"/>
  <c r="BE4" i="2"/>
  <c r="BD4" i="2"/>
  <c r="BC4" i="2"/>
  <c r="BB4" i="2"/>
  <c r="BA4" i="2"/>
  <c r="AZ4" i="2"/>
  <c r="AY4" i="2"/>
  <c r="AX4" i="2"/>
  <c r="AW4" i="2"/>
  <c r="AV4" i="2"/>
  <c r="AU4" i="2"/>
  <c r="AE4" i="2"/>
  <c r="AF4" i="2" s="1"/>
  <c r="R4" i="2"/>
  <c r="BH3" i="2"/>
  <c r="BF3" i="2"/>
  <c r="BE3" i="2"/>
  <c r="BD3" i="2"/>
  <c r="BC3" i="2"/>
  <c r="BB3" i="2"/>
  <c r="BA3" i="2"/>
  <c r="AZ3" i="2"/>
  <c r="AY3" i="2"/>
  <c r="AX3" i="2"/>
  <c r="AW3" i="2"/>
  <c r="AU3" i="2"/>
  <c r="AR3" i="2"/>
  <c r="AQ3" i="2"/>
  <c r="AP3" i="2"/>
  <c r="AO3" i="2"/>
  <c r="AN3" i="2"/>
  <c r="AM3" i="2"/>
  <c r="AL3" i="2"/>
  <c r="AK3" i="2"/>
  <c r="AJ3" i="2"/>
  <c r="AI3" i="2"/>
  <c r="AH3" i="2"/>
  <c r="AE3" i="2"/>
  <c r="R3" i="2"/>
  <c r="AS43" i="2" l="1"/>
  <c r="AS40" i="2"/>
  <c r="AS37" i="2"/>
  <c r="AS36" i="2"/>
  <c r="AS33" i="2"/>
  <c r="AS32" i="2"/>
  <c r="AS30" i="2"/>
  <c r="AS22" i="2"/>
  <c r="BH57" i="2"/>
  <c r="AF10" i="2"/>
  <c r="AF18" i="2"/>
  <c r="AF21" i="2"/>
  <c r="AF36" i="2"/>
  <c r="AF42" i="2"/>
  <c r="AF49" i="2"/>
  <c r="AF3" i="2"/>
  <c r="AF5" i="2"/>
  <c r="AF7" i="2"/>
  <c r="AF9" i="2"/>
  <c r="AF17" i="2"/>
  <c r="AF19" i="2"/>
  <c r="AF25" i="2"/>
  <c r="AF30" i="2"/>
  <c r="BI57" i="2"/>
  <c r="AF48" i="2"/>
  <c r="AS44" i="2"/>
  <c r="AS41" i="2"/>
  <c r="AS39" i="2"/>
  <c r="AS35" i="2"/>
  <c r="AS29" i="2"/>
  <c r="AS4" i="2"/>
  <c r="AS24" i="2"/>
  <c r="AS23" i="2"/>
  <c r="AS27" i="2"/>
  <c r="AS28" i="2"/>
  <c r="AF44" i="2"/>
  <c r="AS25" i="2"/>
  <c r="AS3" i="2"/>
  <c r="AS6" i="2"/>
  <c r="AS10" i="2"/>
  <c r="AS13" i="2"/>
  <c r="AS21" i="2"/>
  <c r="AS8" i="2"/>
  <c r="AS17" i="2"/>
  <c r="AS18" i="2"/>
  <c r="AS5" i="2"/>
  <c r="AS7" i="2"/>
  <c r="AS9" i="2"/>
  <c r="AS11" i="2"/>
  <c r="AS12" i="2"/>
  <c r="AS15" i="2"/>
  <c r="AS16" i="2"/>
  <c r="AE14" i="2"/>
  <c r="AF14" i="2" s="1"/>
  <c r="BD14" i="2"/>
  <c r="BH52" i="1"/>
  <c r="BH53" i="1"/>
  <c r="BH54" i="1"/>
  <c r="BH55" i="1"/>
  <c r="BH56" i="1"/>
  <c r="BH57" i="1"/>
  <c r="BH44" i="1"/>
  <c r="BH45" i="1"/>
  <c r="BH46" i="1"/>
  <c r="BH47" i="1"/>
  <c r="BI48" i="1"/>
  <c r="BI49" i="1"/>
  <c r="BI50" i="1"/>
  <c r="BI51" i="1"/>
  <c r="BI43" i="1"/>
  <c r="AE43" i="1"/>
  <c r="AE44" i="1"/>
  <c r="AE45" i="1"/>
  <c r="AE46" i="1"/>
  <c r="AE47" i="1"/>
  <c r="AE48" i="1"/>
  <c r="AE49" i="1"/>
  <c r="AE50" i="1"/>
  <c r="AE51" i="1"/>
  <c r="AE52" i="1"/>
  <c r="AF52" i="1" s="1"/>
  <c r="AE53" i="1"/>
  <c r="AF53" i="1" s="1"/>
  <c r="AE54" i="1"/>
  <c r="AF54" i="1" s="1"/>
  <c r="AE55" i="1"/>
  <c r="AE56" i="1"/>
  <c r="AF56" i="1" s="1"/>
  <c r="AE57" i="1"/>
  <c r="AF57" i="1" s="1"/>
  <c r="AF51" i="1"/>
  <c r="AF55" i="1"/>
  <c r="AS44" i="1"/>
  <c r="AS45" i="1"/>
  <c r="AS46" i="1"/>
  <c r="AS47" i="1"/>
  <c r="AS43" i="1"/>
  <c r="AF45" i="1" l="1"/>
  <c r="BJ57" i="2"/>
  <c r="AS14" i="2"/>
  <c r="R49" i="1"/>
  <c r="AF49" i="1" s="1"/>
  <c r="R50" i="1"/>
  <c r="AF50" i="1" s="1"/>
  <c r="R43" i="1"/>
  <c r="AF43" i="1" s="1"/>
  <c r="R44" i="1"/>
  <c r="AF44" i="1" s="1"/>
  <c r="R45" i="1"/>
  <c r="R46" i="1"/>
  <c r="AF46" i="1" s="1"/>
  <c r="R47" i="1"/>
  <c r="AF47" i="1" s="1"/>
  <c r="R48" i="1"/>
  <c r="AF48" i="1" s="1"/>
  <c r="AW13" i="1" l="1"/>
  <c r="AW12" i="1"/>
  <c r="AV35" i="1" l="1"/>
  <c r="AV15" i="1"/>
  <c r="AV16" i="1"/>
  <c r="AV17" i="1"/>
  <c r="AV18" i="1"/>
  <c r="AV19" i="1"/>
  <c r="AV20" i="1"/>
  <c r="AV21" i="1"/>
  <c r="AV22" i="1"/>
  <c r="AV23" i="1"/>
  <c r="AV24" i="1"/>
  <c r="AV25" i="1"/>
  <c r="AV26" i="1"/>
  <c r="AV27" i="1"/>
  <c r="AV28" i="1"/>
  <c r="AV29" i="1"/>
  <c r="AV30" i="1"/>
  <c r="AV31" i="1"/>
  <c r="AV32" i="1"/>
  <c r="AV10" i="1"/>
  <c r="AV12" i="1"/>
  <c r="AV13" i="1"/>
  <c r="AV6" i="1"/>
  <c r="AV7" i="1"/>
  <c r="AV8" i="1"/>
  <c r="AH35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10" i="1"/>
  <c r="AH11" i="1"/>
  <c r="AH12" i="1"/>
  <c r="AH13" i="1"/>
  <c r="AH8" i="1"/>
  <c r="AH6" i="1"/>
  <c r="AH7" i="1"/>
  <c r="AE34" i="1"/>
  <c r="AE33" i="1"/>
  <c r="AE35" i="1"/>
  <c r="AE36" i="1"/>
  <c r="AE37" i="1"/>
  <c r="AE38" i="1"/>
  <c r="AE39" i="1"/>
  <c r="AE40" i="1"/>
  <c r="AE41" i="1"/>
  <c r="AE42" i="1"/>
  <c r="AE27" i="1"/>
  <c r="AV14" i="1" l="1"/>
  <c r="AU14" i="1"/>
  <c r="AH14" i="1"/>
  <c r="BH42" i="1" l="1"/>
  <c r="AG5" i="1" l="1"/>
  <c r="AG27" i="1"/>
  <c r="AU29" i="1" l="1"/>
  <c r="AU30" i="1"/>
  <c r="AU31" i="1"/>
  <c r="AU32" i="1"/>
  <c r="AU27" i="1"/>
  <c r="AU5" i="1"/>
  <c r="AU6" i="1"/>
  <c r="AU7" i="1"/>
  <c r="AU8" i="1"/>
  <c r="AU9" i="1"/>
  <c r="AU10" i="1"/>
  <c r="AU11" i="1"/>
  <c r="AU12" i="1"/>
  <c r="AU13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4" i="1"/>
  <c r="AV4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8" i="1"/>
  <c r="AG29" i="1"/>
  <c r="AG30" i="1"/>
  <c r="AG31" i="1"/>
  <c r="AG32" i="1"/>
  <c r="AG4" i="1"/>
  <c r="AE32" i="1"/>
  <c r="AE17" i="1"/>
  <c r="AE29" i="1"/>
  <c r="BF28" i="1" l="1"/>
  <c r="AR28" i="1"/>
  <c r="AS42" i="1" l="1"/>
  <c r="AE28" i="1" l="1"/>
  <c r="R28" i="1"/>
  <c r="BH41" i="1" l="1"/>
  <c r="AS41" i="1"/>
  <c r="R42" i="1"/>
  <c r="AF42" i="1" s="1"/>
  <c r="R41" i="1" l="1"/>
  <c r="AF41" i="1" s="1"/>
  <c r="BH40" i="1" l="1"/>
  <c r="AS40" i="1"/>
  <c r="R40" i="1"/>
  <c r="AF40" i="1" s="1"/>
  <c r="BH37" i="1" l="1"/>
  <c r="BH38" i="1"/>
  <c r="BH39" i="1"/>
  <c r="BI58" i="1"/>
  <c r="AS39" i="1"/>
  <c r="R39" i="1"/>
  <c r="AF39" i="1" s="1"/>
  <c r="R38" i="1"/>
  <c r="AF38" i="1" s="1"/>
  <c r="AS38" i="1"/>
  <c r="R37" i="1"/>
  <c r="AF37" i="1" s="1"/>
  <c r="AS37" i="1"/>
  <c r="R36" i="1"/>
  <c r="AF36" i="1" s="1"/>
  <c r="AS36" i="1"/>
  <c r="BH35" i="1" l="1"/>
  <c r="AR17" i="1" l="1"/>
  <c r="AR5" i="1" l="1"/>
  <c r="AR6" i="1"/>
  <c r="AR7" i="1"/>
  <c r="AR8" i="1"/>
  <c r="AR9" i="1"/>
  <c r="AR10" i="1"/>
  <c r="AR11" i="1"/>
  <c r="AR12" i="1"/>
  <c r="AR13" i="1"/>
  <c r="AR14" i="1"/>
  <c r="AR15" i="1"/>
  <c r="AR16" i="1"/>
  <c r="AR18" i="1"/>
  <c r="AR19" i="1"/>
  <c r="AR20" i="1"/>
  <c r="AR21" i="1"/>
  <c r="AR22" i="1"/>
  <c r="AR23" i="1"/>
  <c r="AR24" i="1"/>
  <c r="AR25" i="1"/>
  <c r="AR26" i="1"/>
  <c r="AR27" i="1"/>
  <c r="AR30" i="1"/>
  <c r="AR31" i="1"/>
  <c r="AR4" i="1"/>
  <c r="AQ4" i="1"/>
  <c r="BF5" i="1"/>
  <c r="BF6" i="1"/>
  <c r="BF7" i="1"/>
  <c r="BF8" i="1"/>
  <c r="BF9" i="1"/>
  <c r="BF10" i="1"/>
  <c r="BF11" i="1"/>
  <c r="BF13" i="1"/>
  <c r="BF14" i="1"/>
  <c r="BF15" i="1"/>
  <c r="BF16" i="1"/>
  <c r="BF17" i="1"/>
  <c r="BF18" i="1"/>
  <c r="BF19" i="1"/>
  <c r="BF20" i="1"/>
  <c r="BF21" i="1"/>
  <c r="BF22" i="1"/>
  <c r="BF23" i="1"/>
  <c r="BF24" i="1"/>
  <c r="BF25" i="1"/>
  <c r="BF26" i="1"/>
  <c r="BF27" i="1"/>
  <c r="BF30" i="1"/>
  <c r="BF31" i="1"/>
  <c r="BF4" i="1"/>
  <c r="BE4" i="1"/>
  <c r="BE7" i="1"/>
  <c r="AE30" i="1"/>
  <c r="AE31" i="1"/>
  <c r="AE19" i="1"/>
  <c r="AE9" i="1"/>
  <c r="BH32" i="1" l="1"/>
  <c r="AS27" i="1" l="1"/>
  <c r="AS28" i="1"/>
  <c r="AS29" i="1"/>
  <c r="AS30" i="1"/>
  <c r="AS31" i="1"/>
  <c r="AS32" i="1"/>
  <c r="AS33" i="1"/>
  <c r="AS34" i="1"/>
  <c r="AS35" i="1"/>
  <c r="BE5" i="1" l="1"/>
  <c r="BE6" i="1"/>
  <c r="BE8" i="1"/>
  <c r="BE9" i="1"/>
  <c r="BE10" i="1"/>
  <c r="BE11" i="1"/>
  <c r="BE12" i="1"/>
  <c r="BE13" i="1"/>
  <c r="BE14" i="1"/>
  <c r="BE15" i="1"/>
  <c r="BE16" i="1"/>
  <c r="BE17" i="1"/>
  <c r="BE18" i="1"/>
  <c r="BE19" i="1"/>
  <c r="BE20" i="1"/>
  <c r="BE21" i="1"/>
  <c r="BE22" i="1"/>
  <c r="BE23" i="1"/>
  <c r="BE24" i="1"/>
  <c r="BE25" i="1"/>
  <c r="BE26" i="1"/>
  <c r="AQ5" i="1"/>
  <c r="AQ6" i="1"/>
  <c r="AQ7" i="1"/>
  <c r="AQ8" i="1"/>
  <c r="AQ9" i="1"/>
  <c r="AQ10" i="1"/>
  <c r="AQ11" i="1"/>
  <c r="AQ12" i="1"/>
  <c r="AQ13" i="1"/>
  <c r="AQ14" i="1"/>
  <c r="AQ15" i="1"/>
  <c r="AQ16" i="1"/>
  <c r="AQ17" i="1"/>
  <c r="AQ18" i="1"/>
  <c r="AQ19" i="1"/>
  <c r="AQ20" i="1"/>
  <c r="AQ21" i="1"/>
  <c r="AQ22" i="1"/>
  <c r="AQ23" i="1"/>
  <c r="AS23" i="1" s="1"/>
  <c r="AQ24" i="1"/>
  <c r="AS24" i="1" s="1"/>
  <c r="AQ25" i="1"/>
  <c r="AS25" i="1" s="1"/>
  <c r="AQ26" i="1"/>
  <c r="AS26" i="1" s="1"/>
  <c r="AN9" i="1"/>
  <c r="BB9" i="1"/>
  <c r="AM9" i="1"/>
  <c r="BA9" i="1"/>
  <c r="AE26" i="1"/>
  <c r="AE23" i="1"/>
  <c r="AE24" i="1"/>
  <c r="AE25" i="1"/>
  <c r="BH31" i="1" l="1"/>
  <c r="BH30" i="1"/>
  <c r="BH34" i="1"/>
  <c r="R35" i="1"/>
  <c r="AF35" i="1" s="1"/>
  <c r="R34" i="1"/>
  <c r="AF34" i="1" s="1"/>
  <c r="AP12" i="1" l="1"/>
  <c r="BD12" i="1"/>
  <c r="AE4" i="1" l="1"/>
  <c r="AE20" i="1" l="1"/>
  <c r="AE6" i="1"/>
  <c r="AE7" i="1"/>
  <c r="AE8" i="1"/>
  <c r="AE10" i="1"/>
  <c r="AE11" i="1"/>
  <c r="AE12" i="1"/>
  <c r="AE13" i="1"/>
  <c r="AE14" i="1"/>
  <c r="AE16" i="1"/>
  <c r="AE18" i="1"/>
  <c r="AE5" i="1"/>
  <c r="R23" i="1"/>
  <c r="AF23" i="1" s="1"/>
  <c r="R24" i="1"/>
  <c r="AF24" i="1" s="1"/>
  <c r="R25" i="1"/>
  <c r="AF25" i="1" s="1"/>
  <c r="R26" i="1"/>
  <c r="AF26" i="1" s="1"/>
  <c r="R27" i="1"/>
  <c r="AF27" i="1" s="1"/>
  <c r="AF28" i="1"/>
  <c r="R29" i="1"/>
  <c r="AF29" i="1" s="1"/>
  <c r="R30" i="1"/>
  <c r="AF30" i="1" s="1"/>
  <c r="R31" i="1"/>
  <c r="AF31" i="1" s="1"/>
  <c r="R32" i="1"/>
  <c r="AF32" i="1" s="1"/>
  <c r="R33" i="1"/>
  <c r="AF33" i="1" s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4" i="1"/>
  <c r="AF4" i="1" s="1"/>
  <c r="AP4" i="1"/>
  <c r="BD9" i="1" l="1"/>
  <c r="BD20" i="1"/>
  <c r="BD5" i="1"/>
  <c r="BD6" i="1"/>
  <c r="BD7" i="1"/>
  <c r="BD8" i="1"/>
  <c r="BD10" i="1"/>
  <c r="BD11" i="1"/>
  <c r="BD13" i="1"/>
  <c r="BD14" i="1"/>
  <c r="BD16" i="1"/>
  <c r="BD17" i="1"/>
  <c r="BD18" i="1"/>
  <c r="BD19" i="1"/>
  <c r="BD4" i="1"/>
  <c r="BC8" i="1"/>
  <c r="AP20" i="1" l="1"/>
  <c r="AP19" i="1"/>
  <c r="AP18" i="1"/>
  <c r="AP17" i="1"/>
  <c r="AP16" i="1"/>
  <c r="AP14" i="1"/>
  <c r="AP13" i="1"/>
  <c r="AP11" i="1"/>
  <c r="AP10" i="1"/>
  <c r="AP9" i="1"/>
  <c r="AP8" i="1"/>
  <c r="AP7" i="1"/>
  <c r="AP6" i="1"/>
  <c r="AP5" i="1"/>
  <c r="AF10" i="1"/>
  <c r="AB21" i="1"/>
  <c r="AE21" i="1" l="1"/>
  <c r="AF21" i="1" s="1"/>
  <c r="BD21" i="1"/>
  <c r="AP21" i="1"/>
  <c r="AS21" i="1" s="1"/>
  <c r="AB22" i="1"/>
  <c r="AE22" i="1" l="1"/>
  <c r="AF22" i="1" s="1"/>
  <c r="AP22" i="1"/>
  <c r="AS22" i="1" s="1"/>
  <c r="BD22" i="1"/>
  <c r="AB15" i="1"/>
  <c r="BD15" i="1" l="1"/>
  <c r="AP15" i="1"/>
  <c r="BH5" i="1"/>
  <c r="BH6" i="1"/>
  <c r="BH7" i="1"/>
  <c r="BH8" i="1"/>
  <c r="BH9" i="1"/>
  <c r="BH10" i="1"/>
  <c r="BH11" i="1"/>
  <c r="BH12" i="1"/>
  <c r="BH13" i="1"/>
  <c r="BH14" i="1"/>
  <c r="BH15" i="1"/>
  <c r="BH16" i="1"/>
  <c r="BH17" i="1"/>
  <c r="BH18" i="1"/>
  <c r="BH19" i="1"/>
  <c r="BH20" i="1"/>
  <c r="BH21" i="1"/>
  <c r="BH22" i="1"/>
  <c r="BH23" i="1"/>
  <c r="BH24" i="1"/>
  <c r="BH25" i="1"/>
  <c r="BH26" i="1"/>
  <c r="BH27" i="1"/>
  <c r="BH4" i="1"/>
  <c r="BH58" i="1" l="1"/>
  <c r="BJ58" i="1" s="1"/>
  <c r="AO9" i="1"/>
  <c r="BC9" i="1"/>
  <c r="BC19" i="1" l="1"/>
  <c r="BC20" i="1"/>
  <c r="AO19" i="1"/>
  <c r="AS19" i="1" s="1"/>
  <c r="AO17" i="1"/>
  <c r="AO18" i="1"/>
  <c r="AO20" i="1"/>
  <c r="AS20" i="1" s="1"/>
  <c r="AO4" i="1"/>
  <c r="BC4" i="1"/>
  <c r="BC5" i="1"/>
  <c r="BC6" i="1"/>
  <c r="BC7" i="1"/>
  <c r="BC10" i="1"/>
  <c r="BC11" i="1"/>
  <c r="BC12" i="1"/>
  <c r="BC13" i="1"/>
  <c r="BC14" i="1"/>
  <c r="BC16" i="1"/>
  <c r="BC17" i="1"/>
  <c r="BC18" i="1"/>
  <c r="BB4" i="1"/>
  <c r="AO13" i="1"/>
  <c r="AO7" i="1"/>
  <c r="AN4" i="1"/>
  <c r="AO5" i="1"/>
  <c r="AO6" i="1"/>
  <c r="AO8" i="1"/>
  <c r="AO10" i="1"/>
  <c r="AO11" i="1"/>
  <c r="AO12" i="1"/>
  <c r="AO14" i="1"/>
  <c r="AO16" i="1"/>
  <c r="AN17" i="1" l="1"/>
  <c r="AA15" i="1"/>
  <c r="AF19" i="1" l="1"/>
  <c r="AF20" i="1"/>
  <c r="BC15" i="1"/>
  <c r="AO15" i="1"/>
  <c r="AN14" i="1"/>
  <c r="AM4" i="1"/>
  <c r="BB5" i="1"/>
  <c r="BB6" i="1"/>
  <c r="BB7" i="1"/>
  <c r="BB8" i="1"/>
  <c r="BB10" i="1"/>
  <c r="BB11" i="1"/>
  <c r="BB12" i="1"/>
  <c r="BB13" i="1"/>
  <c r="BB14" i="1"/>
  <c r="BB16" i="1"/>
  <c r="BB17" i="1"/>
  <c r="BB18" i="1"/>
  <c r="BA4" i="1"/>
  <c r="AN18" i="1"/>
  <c r="AN6" i="1"/>
  <c r="AN5" i="1"/>
  <c r="AN7" i="1"/>
  <c r="AN8" i="1"/>
  <c r="AN10" i="1"/>
  <c r="AN11" i="1"/>
  <c r="AN12" i="1"/>
  <c r="AN13" i="1"/>
  <c r="AN16" i="1"/>
  <c r="Z15" i="1"/>
  <c r="BB15" i="1" s="1"/>
  <c r="AN15" i="1" l="1"/>
  <c r="AM14" i="1"/>
  <c r="AS14" i="1" s="1"/>
  <c r="BA14" i="1"/>
  <c r="BA17" i="1" l="1"/>
  <c r="AM17" i="1"/>
  <c r="AS17" i="1" s="1"/>
  <c r="AM16" i="1" l="1"/>
  <c r="AS16" i="1" s="1"/>
  <c r="BA6" i="1" l="1"/>
  <c r="BA5" i="1"/>
  <c r="BA7" i="1"/>
  <c r="BA8" i="1"/>
  <c r="BA10" i="1"/>
  <c r="BA11" i="1"/>
  <c r="BA12" i="1"/>
  <c r="BA13" i="1"/>
  <c r="BA16" i="1"/>
  <c r="BA18" i="1"/>
  <c r="AZ4" i="1"/>
  <c r="AZ13" i="1"/>
  <c r="AM12" i="1"/>
  <c r="AM18" i="1"/>
  <c r="AS18" i="1" s="1"/>
  <c r="AM13" i="1"/>
  <c r="AM11" i="1"/>
  <c r="AM10" i="1"/>
  <c r="AM8" i="1"/>
  <c r="AM6" i="1"/>
  <c r="AM5" i="1"/>
  <c r="AM7" i="1"/>
  <c r="AL4" i="1"/>
  <c r="Y15" i="1"/>
  <c r="AE15" i="1" s="1"/>
  <c r="BA15" i="1" l="1"/>
  <c r="AM15" i="1"/>
  <c r="AS15" i="1" s="1"/>
  <c r="AF18" i="1" l="1"/>
  <c r="AF17" i="1"/>
  <c r="AF16" i="1"/>
  <c r="AF15" i="1"/>
  <c r="AF14" i="1"/>
  <c r="AF5" i="1" l="1"/>
  <c r="AF6" i="1"/>
  <c r="AF7" i="1"/>
  <c r="AF8" i="1"/>
  <c r="AF9" i="1"/>
  <c r="AF11" i="1"/>
  <c r="AF12" i="1"/>
  <c r="AF13" i="1"/>
  <c r="AL8" i="1"/>
  <c r="AS8" i="1" s="1"/>
  <c r="AZ12" i="1" l="1"/>
  <c r="AZ11" i="1"/>
  <c r="AY11" i="1"/>
  <c r="AX11" i="1"/>
  <c r="AW11" i="1"/>
  <c r="AZ10" i="1"/>
  <c r="AY10" i="1"/>
  <c r="AX10" i="1"/>
  <c r="AW10" i="1"/>
  <c r="AZ9" i="1"/>
  <c r="AY9" i="1"/>
  <c r="AX9" i="1"/>
  <c r="AW9" i="1"/>
  <c r="AV9" i="1"/>
  <c r="AZ8" i="1"/>
  <c r="AZ7" i="1"/>
  <c r="AY7" i="1"/>
  <c r="AX7" i="1"/>
  <c r="AW7" i="1"/>
  <c r="AZ6" i="1"/>
  <c r="AY6" i="1"/>
  <c r="AX6" i="1"/>
  <c r="AW5" i="1"/>
  <c r="AV5" i="1"/>
  <c r="AZ5" i="1"/>
  <c r="AY5" i="1"/>
  <c r="AX5" i="1"/>
  <c r="AW4" i="1"/>
  <c r="AX4" i="1"/>
  <c r="AY4" i="1"/>
  <c r="AL13" i="1"/>
  <c r="AS13" i="1" s="1"/>
  <c r="AL12" i="1"/>
  <c r="AS12" i="1" s="1"/>
  <c r="AL11" i="1"/>
  <c r="AL10" i="1"/>
  <c r="AL9" i="1"/>
  <c r="AL7" i="1"/>
  <c r="AL6" i="1"/>
  <c r="AL5" i="1"/>
  <c r="AJ11" i="1"/>
  <c r="AK11" i="1"/>
  <c r="AJ10" i="1"/>
  <c r="AK10" i="1"/>
  <c r="AH9" i="1"/>
  <c r="AI9" i="1"/>
  <c r="AJ9" i="1"/>
  <c r="AK9" i="1"/>
  <c r="AJ7" i="1"/>
  <c r="AK7" i="1"/>
  <c r="AK6" i="1"/>
  <c r="AJ6" i="1"/>
  <c r="AS6" i="1" s="1"/>
  <c r="AJ5" i="1"/>
  <c r="AH4" i="1"/>
  <c r="AH5" i="1"/>
  <c r="AI5" i="1"/>
  <c r="AK5" i="1"/>
  <c r="AI4" i="1"/>
  <c r="AJ4" i="1"/>
  <c r="AK4" i="1"/>
  <c r="AS11" i="1" l="1"/>
  <c r="AS9" i="1"/>
  <c r="AS7" i="1"/>
  <c r="AS10" i="1"/>
  <c r="AS5" i="1"/>
  <c r="AS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Marlon Colovini</author>
  </authors>
  <commentList>
    <comment ref="D17" authorId="0" shapeId="0" xr:uid="{00000000-0006-0000-0000-000001000000}">
      <text>
        <r>
          <rPr>
            <b/>
            <sz val="9"/>
            <color indexed="81"/>
            <rFont val="Segoe UI"/>
            <family val="2"/>
          </rPr>
          <t>Marlon Colovini:</t>
        </r>
        <r>
          <rPr>
            <sz val="9"/>
            <color indexed="81"/>
            <rFont val="Segoe UI"/>
            <family val="2"/>
          </rPr>
          <t xml:space="preserve">
senha de INSTALADOR:
 - SMA123456</t>
        </r>
      </text>
    </comment>
    <comment ref="A32" authorId="0" shapeId="0" xr:uid="{00000000-0006-0000-0000-000002000000}">
      <text>
        <r>
          <rPr>
            <b/>
            <sz val="9"/>
            <color indexed="81"/>
            <rFont val="Segoe UI"/>
            <family val="2"/>
          </rPr>
          <t>Marlon Colovini:</t>
        </r>
        <r>
          <rPr>
            <sz val="9"/>
            <color indexed="81"/>
            <rFont val="Segoe UI"/>
            <family val="2"/>
          </rPr>
          <t xml:space="preserve">
VERIFICAR SE A CLASSIFICAÇÃO TARIFÁRIA FOI ALTERADA PARA INDUSTRIAL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Marlon Colovini</author>
  </authors>
  <commentList>
    <comment ref="D16" authorId="0" shapeId="0" xr:uid="{8E6A97AE-CA30-445E-884F-55C4CFE505E4}">
      <text>
        <r>
          <rPr>
            <b/>
            <sz val="9"/>
            <color indexed="81"/>
            <rFont val="Segoe UI"/>
            <family val="2"/>
          </rPr>
          <t>Marlon Colovini:</t>
        </r>
        <r>
          <rPr>
            <sz val="9"/>
            <color indexed="81"/>
            <rFont val="Segoe UI"/>
            <family val="2"/>
          </rPr>
          <t xml:space="preserve">
senha de INSTALADOR:
 - SMA123456</t>
        </r>
      </text>
    </comment>
    <comment ref="A31" authorId="0" shapeId="0" xr:uid="{19D8A834-438A-45DC-BEC7-0E1199F06C3E}">
      <text>
        <r>
          <rPr>
            <b/>
            <sz val="9"/>
            <color indexed="81"/>
            <rFont val="Segoe UI"/>
            <family val="2"/>
          </rPr>
          <t>Marlon Colovini:</t>
        </r>
        <r>
          <rPr>
            <sz val="9"/>
            <color indexed="81"/>
            <rFont val="Segoe UI"/>
            <family val="2"/>
          </rPr>
          <t xml:space="preserve">
VERIFICAR SE A CLASSIFICAÇÃO TARIFÁRIA FOI ALTERADA PARA INDUSTRIAL</t>
        </r>
      </text>
    </comment>
  </commentList>
</comments>
</file>

<file path=xl/sharedStrings.xml><?xml version="1.0" encoding="utf-8"?>
<sst xmlns="http://schemas.openxmlformats.org/spreadsheetml/2006/main" count="547" uniqueCount="151">
  <si>
    <t>Cliente</t>
  </si>
  <si>
    <t>JAN</t>
  </si>
  <si>
    <t>FEV</t>
  </si>
  <si>
    <t xml:space="preserve">JUN </t>
  </si>
  <si>
    <t>JUL</t>
  </si>
  <si>
    <t>AGO</t>
  </si>
  <si>
    <t>SET</t>
  </si>
  <si>
    <t>OUT</t>
  </si>
  <si>
    <t>NOV</t>
  </si>
  <si>
    <t>DEZ</t>
  </si>
  <si>
    <t xml:space="preserve">ABR </t>
  </si>
  <si>
    <t>MAR</t>
  </si>
  <si>
    <t xml:space="preserve">Geração prevista  </t>
  </si>
  <si>
    <t xml:space="preserve">Geração efetiva </t>
  </si>
  <si>
    <t xml:space="preserve">Geração efetiva por módulo  </t>
  </si>
  <si>
    <t>Diferença</t>
  </si>
  <si>
    <t xml:space="preserve">Ildo e Marlon </t>
  </si>
  <si>
    <t>Pot.do módulo</t>
  </si>
  <si>
    <t xml:space="preserve">Nº de módulos </t>
  </si>
  <si>
    <t xml:space="preserve">Mara </t>
  </si>
  <si>
    <t xml:space="preserve">Jandira </t>
  </si>
  <si>
    <t xml:space="preserve">MAI </t>
  </si>
  <si>
    <t xml:space="preserve">Contri </t>
  </si>
  <si>
    <t xml:space="preserve">Paulo Bohn </t>
  </si>
  <si>
    <t>Analia</t>
  </si>
  <si>
    <t xml:space="preserve">Cassio Burin </t>
  </si>
  <si>
    <t xml:space="preserve">Gelson Posser </t>
  </si>
  <si>
    <t xml:space="preserve">Biroh </t>
  </si>
  <si>
    <t xml:space="preserve">Luis Fernando </t>
  </si>
  <si>
    <t xml:space="preserve">Senha </t>
  </si>
  <si>
    <t xml:space="preserve">Portal </t>
  </si>
  <si>
    <t>Usuário</t>
  </si>
  <si>
    <t xml:space="preserve">SMA </t>
  </si>
  <si>
    <t>marlon@energens.com.br</t>
  </si>
  <si>
    <t>SMA12345</t>
  </si>
  <si>
    <t>mararebasi@gmail.com</t>
  </si>
  <si>
    <t>albano1960</t>
  </si>
  <si>
    <t>jandiratdutra@gmail.com</t>
  </si>
  <si>
    <t>luisfkruger@gmail.com</t>
  </si>
  <si>
    <t>maiconviniciuscontri@gmail.com</t>
  </si>
  <si>
    <t>clodoaldocalegaro@gmail.com</t>
  </si>
  <si>
    <t>cassioaburin@hotmail.com</t>
  </si>
  <si>
    <t>gaposser@hotmail.com</t>
  </si>
  <si>
    <t>valdecir@biroh.com.br</t>
  </si>
  <si>
    <t>paulooscarbohn43@gmail.com</t>
  </si>
  <si>
    <t>MÉDIA MENSAL</t>
  </si>
  <si>
    <t xml:space="preserve">Piaia Móveis </t>
  </si>
  <si>
    <t>SolarView</t>
  </si>
  <si>
    <t>piaiamoveis@hotmail.com</t>
  </si>
  <si>
    <t>Supermercado Caryone</t>
  </si>
  <si>
    <t>zanusobarichello@gmail.com</t>
  </si>
  <si>
    <t xml:space="preserve">Ernani Minetto </t>
  </si>
  <si>
    <t>esminetto@terra.com.br</t>
  </si>
  <si>
    <t xml:space="preserve">Jair Moscon </t>
  </si>
  <si>
    <t>jairmoscon@gmail.com</t>
  </si>
  <si>
    <t xml:space="preserve">Fábio Milke </t>
  </si>
  <si>
    <t>familke13@gmail.com</t>
  </si>
  <si>
    <t>RELAÇÃO %</t>
  </si>
  <si>
    <t>PREVISÃO X GERAÇÃO</t>
  </si>
  <si>
    <t>sma12345</t>
  </si>
  <si>
    <t>Osmar Veronese</t>
  </si>
  <si>
    <t xml:space="preserve">José Luis Morais </t>
  </si>
  <si>
    <t>Erno Schiefelbain</t>
  </si>
  <si>
    <t xml:space="preserve">SMA  </t>
  </si>
  <si>
    <t>ernoschiefelbain@gmail.com</t>
  </si>
  <si>
    <t>SMA</t>
  </si>
  <si>
    <t>joseluizmorais1@gmail.com</t>
  </si>
  <si>
    <t>Supermercado Cripy</t>
  </si>
  <si>
    <t>darizanuso@gmail.com</t>
  </si>
  <si>
    <t>Supermecado Popular</t>
  </si>
  <si>
    <t>gelsotofolo@gmail.com</t>
  </si>
  <si>
    <t>Solar12345</t>
  </si>
  <si>
    <t>Cleci Rubi</t>
  </si>
  <si>
    <t>NetEco</t>
  </si>
  <si>
    <t>clemensrubi@gmail.com</t>
  </si>
  <si>
    <t>Glaucio Lipski</t>
  </si>
  <si>
    <t>Betine Rost</t>
  </si>
  <si>
    <t>Robinson Fetter</t>
  </si>
  <si>
    <t>glaulipski@hotmail.com</t>
  </si>
  <si>
    <t>José Paulo Backes</t>
  </si>
  <si>
    <t>Rochele</t>
  </si>
  <si>
    <t>Fabio de Moura</t>
  </si>
  <si>
    <t>Posto Kairã</t>
  </si>
  <si>
    <t>Diamantino</t>
  </si>
  <si>
    <t>AABB</t>
  </si>
  <si>
    <t>Executado</t>
  </si>
  <si>
    <t>Em Projeto</t>
  </si>
  <si>
    <t>KWp</t>
  </si>
  <si>
    <t>solar12345</t>
  </si>
  <si>
    <t>Fetter12345</t>
  </si>
  <si>
    <t>robinsonfetter@yahoo.com.br</t>
  </si>
  <si>
    <t>veronese@unijui.edu.br</t>
  </si>
  <si>
    <t>betiner@bol.com.br</t>
  </si>
  <si>
    <t>Moura12345</t>
  </si>
  <si>
    <t>fabiomoura@fema.com.br</t>
  </si>
  <si>
    <t>Mercado Bueno</t>
  </si>
  <si>
    <t>Rosa Maria Radunz</t>
  </si>
  <si>
    <t>vitafisio2012@hotmail.com</t>
  </si>
  <si>
    <t>Fisio12345</t>
  </si>
  <si>
    <t>Somatório da diferença</t>
  </si>
  <si>
    <t>SOMA</t>
  </si>
  <si>
    <t>gicelinunes@hotmail.com</t>
  </si>
  <si>
    <t>SEM MONITORAMENTO</t>
  </si>
  <si>
    <t>ULTIMAS CONTAS</t>
  </si>
  <si>
    <t>Mês Ref.</t>
  </si>
  <si>
    <t>Valor</t>
  </si>
  <si>
    <t>ireneu.valmor@bol.com.br</t>
  </si>
  <si>
    <t>Radunz12345</t>
  </si>
  <si>
    <t>Eldo Rost</t>
  </si>
  <si>
    <t>Ivo Amaral de Oliveira</t>
  </si>
  <si>
    <t>Mauricio Luis Lunardi</t>
  </si>
  <si>
    <t>Silvio Robert Lemos</t>
  </si>
  <si>
    <t>Indians</t>
  </si>
  <si>
    <t>evandro.massalai@bol.com.br</t>
  </si>
  <si>
    <t>mercadobueno@yahoo.com.br</t>
  </si>
  <si>
    <t>santoangelo@aabb.com.br</t>
  </si>
  <si>
    <t>mauricio.lunardi@bol.com.br</t>
  </si>
  <si>
    <t>esaestruturas@bol.com.br</t>
  </si>
  <si>
    <t>ivoamaral.oliveira1234@gmail.com</t>
  </si>
  <si>
    <t>silvioavilar@hotmail.com</t>
  </si>
  <si>
    <t>indians@indians.com.br</t>
  </si>
  <si>
    <t>marcos.kessler@yahoo.com.br</t>
  </si>
  <si>
    <t>Marcos Rogério Kessler</t>
  </si>
  <si>
    <t>Lunardi12345</t>
  </si>
  <si>
    <t>Indians12345</t>
  </si>
  <si>
    <t>Daniela (Evandro -Prolar)</t>
  </si>
  <si>
    <t>Oliveira12345</t>
  </si>
  <si>
    <t>Avilar12345</t>
  </si>
  <si>
    <t>Massalai12345</t>
  </si>
  <si>
    <t>Kessler12345</t>
  </si>
  <si>
    <t xml:space="preserve"> </t>
  </si>
  <si>
    <t>Morais12345</t>
  </si>
  <si>
    <t>PATRICK KRISTOSCHEK DA SILVA</t>
  </si>
  <si>
    <t>CRISTIANO ANSCHAU</t>
  </si>
  <si>
    <t>LUCIANA CLAUDETE MEIRELLES CORREA</t>
  </si>
  <si>
    <t>MARCIO JOSE SIQUEIRA</t>
  </si>
  <si>
    <t>WANDA</t>
  </si>
  <si>
    <t>APAE</t>
  </si>
  <si>
    <t>COMERCIAL DE ALIMENTOS</t>
  </si>
  <si>
    <t>Siqueira12345</t>
  </si>
  <si>
    <t>Marcio_Siqueira</t>
  </si>
  <si>
    <t>Luciana_Correa</t>
  </si>
  <si>
    <t>Correa12345</t>
  </si>
  <si>
    <t>Cristiano_Anschau</t>
  </si>
  <si>
    <t>Anschau12345</t>
  </si>
  <si>
    <t>PADARIA AVENIDA</t>
  </si>
  <si>
    <t>padaria-avenida@bol.com.br</t>
  </si>
  <si>
    <t>Rost12345</t>
  </si>
  <si>
    <t xml:space="preserve">SILVIO ROBERT LEMOS AVILA ME </t>
  </si>
  <si>
    <t>Wanda_Burkard</t>
  </si>
  <si>
    <t>Burkard12345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</si>
</sst>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&quot;R$&quot;* #,##0.00_-;\-&quot;R$&quot;* #,##0.00_-;_-&quot;R$&quot;* &quot;-&quot;??_-;_-@_-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u/>
      <sz val="11"/>
      <color theme="4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F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8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198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2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3" fillId="0" borderId="8" xfId="1" applyBorder="1"/>
    <xf numFmtId="0" fontId="3" fillId="0" borderId="9" xfId="1" applyBorder="1"/>
    <xf numFmtId="0" fontId="0" fillId="0" borderId="16" xfId="0" applyBorder="1"/>
    <xf numFmtId="0" fontId="0" fillId="2" borderId="18" xfId="0" applyFill="1" applyBorder="1"/>
    <xf numFmtId="0" fontId="0" fillId="2" borderId="19" xfId="0" applyFill="1" applyBorder="1"/>
    <xf numFmtId="0" fontId="0" fillId="2" borderId="20" xfId="0" applyFill="1" applyBorder="1"/>
    <xf numFmtId="0" fontId="0" fillId="4" borderId="18" xfId="0" applyFill="1" applyBorder="1"/>
    <xf numFmtId="0" fontId="0" fillId="4" borderId="19" xfId="0" applyFill="1" applyBorder="1"/>
    <xf numFmtId="0" fontId="0" fillId="4" borderId="20" xfId="0" applyFill="1" applyBorder="1"/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0" fillId="0" borderId="21" xfId="0" applyBorder="1"/>
    <xf numFmtId="0" fontId="3" fillId="0" borderId="21" xfId="1" applyBorder="1"/>
    <xf numFmtId="0" fontId="0" fillId="0" borderId="22" xfId="0" applyBorder="1"/>
    <xf numFmtId="1" fontId="0" fillId="0" borderId="2" xfId="0" applyNumberFormat="1" applyBorder="1"/>
    <xf numFmtId="0" fontId="0" fillId="0" borderId="1" xfId="0" quotePrefix="1" applyBorder="1"/>
    <xf numFmtId="1" fontId="0" fillId="0" borderId="1" xfId="0" applyNumberFormat="1" applyBorder="1"/>
    <xf numFmtId="0" fontId="0" fillId="2" borderId="23" xfId="0" applyFill="1" applyBorder="1" applyAlignment="1">
      <alignment horizontal="center"/>
    </xf>
    <xf numFmtId="1" fontId="0" fillId="0" borderId="24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7" xfId="0" applyBorder="1"/>
    <xf numFmtId="0" fontId="0" fillId="0" borderId="28" xfId="0" applyBorder="1"/>
    <xf numFmtId="0" fontId="0" fillId="0" borderId="21" xfId="0" applyBorder="1" applyAlignment="1">
      <alignment horizontal="center"/>
    </xf>
    <xf numFmtId="1" fontId="0" fillId="0" borderId="27" xfId="0" applyNumberFormat="1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 applyAlignment="1">
      <alignment horizontal="center"/>
    </xf>
    <xf numFmtId="1" fontId="0" fillId="0" borderId="9" xfId="0" applyNumberFormat="1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4" xfId="0" applyBorder="1"/>
    <xf numFmtId="0" fontId="0" fillId="6" borderId="1" xfId="0" applyFill="1" applyBorder="1"/>
    <xf numFmtId="0" fontId="0" fillId="0" borderId="35" xfId="0" applyBorder="1"/>
    <xf numFmtId="0" fontId="0" fillId="0" borderId="39" xfId="0" applyBorder="1"/>
    <xf numFmtId="0" fontId="0" fillId="0" borderId="9" xfId="0" applyFill="1" applyBorder="1"/>
    <xf numFmtId="0" fontId="0" fillId="0" borderId="10" xfId="0" applyFill="1" applyBorder="1"/>
    <xf numFmtId="0" fontId="0" fillId="0" borderId="40" xfId="0" applyBorder="1"/>
    <xf numFmtId="0" fontId="0" fillId="0" borderId="41" xfId="0" applyBorder="1" applyAlignment="1">
      <alignment horizontal="center"/>
    </xf>
    <xf numFmtId="0" fontId="0" fillId="0" borderId="33" xfId="0" applyBorder="1"/>
    <xf numFmtId="0" fontId="0" fillId="0" borderId="41" xfId="0" applyBorder="1"/>
    <xf numFmtId="0" fontId="7" fillId="0" borderId="9" xfId="1" applyFont="1" applyBorder="1"/>
    <xf numFmtId="0" fontId="7" fillId="0" borderId="38" xfId="1" applyFont="1" applyBorder="1"/>
    <xf numFmtId="0" fontId="3" fillId="0" borderId="41" xfId="1" applyBorder="1"/>
    <xf numFmtId="0" fontId="3" fillId="0" borderId="33" xfId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21" xfId="0" applyFill="1" applyBorder="1"/>
    <xf numFmtId="0" fontId="3" fillId="0" borderId="30" xfId="1" applyBorder="1"/>
    <xf numFmtId="0" fontId="0" fillId="0" borderId="0" xfId="0" applyFill="1" applyBorder="1"/>
    <xf numFmtId="0" fontId="3" fillId="0" borderId="0" xfId="1" applyBorder="1"/>
    <xf numFmtId="0" fontId="0" fillId="5" borderId="44" xfId="0" applyFill="1" applyBorder="1" applyAlignment="1">
      <alignment horizontal="center"/>
    </xf>
    <xf numFmtId="0" fontId="0" fillId="5" borderId="45" xfId="0" applyFill="1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50" xfId="0" applyBorder="1"/>
    <xf numFmtId="0" fontId="8" fillId="6" borderId="27" xfId="0" applyFont="1" applyFill="1" applyBorder="1"/>
    <xf numFmtId="1" fontId="0" fillId="0" borderId="33" xfId="0" applyNumberFormat="1" applyBorder="1" applyAlignment="1">
      <alignment horizontal="center"/>
    </xf>
    <xf numFmtId="1" fontId="0" fillId="0" borderId="51" xfId="0" applyNumberFormat="1" applyBorder="1" applyAlignment="1">
      <alignment horizontal="center"/>
    </xf>
    <xf numFmtId="1" fontId="0" fillId="0" borderId="37" xfId="0" applyNumberFormat="1" applyBorder="1" applyAlignment="1">
      <alignment horizontal="center"/>
    </xf>
    <xf numFmtId="1" fontId="0" fillId="0" borderId="30" xfId="0" applyNumberFormat="1" applyBorder="1" applyAlignment="1">
      <alignment horizontal="center"/>
    </xf>
    <xf numFmtId="0" fontId="0" fillId="0" borderId="27" xfId="0" applyFill="1" applyBorder="1"/>
    <xf numFmtId="0" fontId="0" fillId="0" borderId="52" xfId="0" applyBorder="1" applyAlignment="1">
      <alignment horizontal="center"/>
    </xf>
    <xf numFmtId="0" fontId="0" fillId="3" borderId="36" xfId="0" applyFill="1" applyBorder="1"/>
    <xf numFmtId="0" fontId="0" fillId="3" borderId="14" xfId="0" applyFill="1" applyBorder="1"/>
    <xf numFmtId="0" fontId="0" fillId="0" borderId="53" xfId="0" applyBorder="1" applyAlignment="1">
      <alignment horizontal="center"/>
    </xf>
    <xf numFmtId="49" fontId="9" fillId="0" borderId="30" xfId="1" applyNumberFormat="1" applyFont="1" applyBorder="1" applyAlignment="1">
      <alignment horizontal="center"/>
    </xf>
    <xf numFmtId="0" fontId="0" fillId="0" borderId="1" xfId="0" applyFont="1" applyBorder="1"/>
    <xf numFmtId="0" fontId="0" fillId="6" borderId="1" xfId="0" applyFont="1" applyFill="1" applyBorder="1"/>
    <xf numFmtId="0" fontId="0" fillId="0" borderId="33" xfId="0" applyBorder="1" applyAlignment="1">
      <alignment horizontal="center"/>
    </xf>
    <xf numFmtId="1" fontId="0" fillId="0" borderId="17" xfId="0" applyNumberFormat="1" applyBorder="1"/>
    <xf numFmtId="1" fontId="0" fillId="0" borderId="4" xfId="0" applyNumberFormat="1" applyBorder="1"/>
    <xf numFmtId="1" fontId="0" fillId="0" borderId="28" xfId="0" applyNumberFormat="1" applyBorder="1"/>
    <xf numFmtId="0" fontId="0" fillId="0" borderId="1" xfId="0" applyBorder="1" applyAlignment="1"/>
    <xf numFmtId="164" fontId="0" fillId="0" borderId="47" xfId="3" applyFont="1" applyBorder="1" applyAlignment="1">
      <alignment horizontal="center"/>
    </xf>
    <xf numFmtId="164" fontId="0" fillId="0" borderId="54" xfId="3" applyFont="1" applyBorder="1"/>
    <xf numFmtId="0" fontId="0" fillId="0" borderId="55" xfId="0" applyBorder="1"/>
    <xf numFmtId="0" fontId="0" fillId="4" borderId="56" xfId="0" applyFill="1" applyBorder="1" applyAlignment="1">
      <alignment horizontal="center"/>
    </xf>
    <xf numFmtId="9" fontId="0" fillId="0" borderId="51" xfId="2" applyFont="1" applyBorder="1" applyAlignment="1">
      <alignment horizontal="center"/>
    </xf>
    <xf numFmtId="9" fontId="0" fillId="0" borderId="33" xfId="2" applyFont="1" applyBorder="1" applyAlignment="1">
      <alignment horizontal="center"/>
    </xf>
    <xf numFmtId="9" fontId="0" fillId="0" borderId="30" xfId="2" applyFont="1" applyBorder="1" applyAlignment="1">
      <alignment horizontal="center"/>
    </xf>
    <xf numFmtId="0" fontId="0" fillId="4" borderId="57" xfId="0" applyFill="1" applyBorder="1" applyAlignment="1">
      <alignment horizontal="center"/>
    </xf>
    <xf numFmtId="0" fontId="0" fillId="4" borderId="58" xfId="0" applyFill="1" applyBorder="1" applyAlignment="1">
      <alignment horizontal="center"/>
    </xf>
    <xf numFmtId="1" fontId="0" fillId="0" borderId="21" xfId="0" applyNumberFormat="1" applyBorder="1" applyAlignment="1">
      <alignment horizontal="center"/>
    </xf>
    <xf numFmtId="0" fontId="0" fillId="0" borderId="59" xfId="0" applyBorder="1"/>
    <xf numFmtId="0" fontId="0" fillId="0" borderId="60" xfId="0" applyBorder="1"/>
    <xf numFmtId="0" fontId="0" fillId="0" borderId="61" xfId="0" applyBorder="1"/>
    <xf numFmtId="0" fontId="0" fillId="3" borderId="19" xfId="0" applyFill="1" applyBorder="1"/>
    <xf numFmtId="0" fontId="0" fillId="0" borderId="2" xfId="0" applyFont="1" applyBorder="1"/>
    <xf numFmtId="0" fontId="0" fillId="3" borderId="20" xfId="0" applyFill="1" applyBorder="1"/>
    <xf numFmtId="0" fontId="0" fillId="0" borderId="60" xfId="0" applyFont="1" applyBorder="1"/>
    <xf numFmtId="0" fontId="0" fillId="0" borderId="63" xfId="0" applyBorder="1" applyAlignment="1">
      <alignment horizontal="center"/>
    </xf>
    <xf numFmtId="0" fontId="0" fillId="0" borderId="65" xfId="0" applyBorder="1" applyAlignment="1">
      <alignment horizontal="center"/>
    </xf>
    <xf numFmtId="0" fontId="0" fillId="0" borderId="66" xfId="0" applyBorder="1" applyAlignment="1">
      <alignment horizontal="center"/>
    </xf>
    <xf numFmtId="0" fontId="0" fillId="3" borderId="15" xfId="0" applyFill="1" applyBorder="1"/>
    <xf numFmtId="0" fontId="0" fillId="0" borderId="44" xfId="0" applyBorder="1"/>
    <xf numFmtId="0" fontId="0" fillId="0" borderId="67" xfId="0" applyBorder="1"/>
    <xf numFmtId="0" fontId="0" fillId="0" borderId="67" xfId="0" applyFont="1" applyBorder="1"/>
    <xf numFmtId="0" fontId="0" fillId="0" borderId="46" xfId="0" applyBorder="1"/>
    <xf numFmtId="0" fontId="0" fillId="0" borderId="48" xfId="0" applyBorder="1"/>
    <xf numFmtId="0" fontId="0" fillId="0" borderId="68" xfId="0" applyBorder="1"/>
    <xf numFmtId="0" fontId="0" fillId="0" borderId="68" xfId="0" applyFont="1" applyBorder="1"/>
    <xf numFmtId="0" fontId="8" fillId="0" borderId="4" xfId="0" applyFont="1" applyBorder="1"/>
    <xf numFmtId="0" fontId="10" fillId="0" borderId="3" xfId="0" applyFont="1" applyBorder="1"/>
    <xf numFmtId="0" fontId="10" fillId="0" borderId="16" xfId="0" applyFont="1" applyBorder="1"/>
    <xf numFmtId="0" fontId="10" fillId="0" borderId="2" xfId="0" applyFont="1" applyBorder="1"/>
    <xf numFmtId="0" fontId="10" fillId="0" borderId="17" xfId="0" applyFont="1" applyBorder="1"/>
    <xf numFmtId="0" fontId="10" fillId="0" borderId="1" xfId="0" applyFont="1" applyBorder="1"/>
    <xf numFmtId="0" fontId="10" fillId="0" borderId="4" xfId="0" applyFont="1" applyBorder="1"/>
    <xf numFmtId="0" fontId="8" fillId="0" borderId="32" xfId="0" applyFont="1" applyBorder="1"/>
    <xf numFmtId="0" fontId="8" fillId="0" borderId="27" xfId="0" applyFont="1" applyBorder="1"/>
    <xf numFmtId="1" fontId="10" fillId="0" borderId="2" xfId="0" applyNumberFormat="1" applyFont="1" applyBorder="1"/>
    <xf numFmtId="0" fontId="10" fillId="0" borderId="15" xfId="0" applyFont="1" applyBorder="1"/>
    <xf numFmtId="0" fontId="10" fillId="0" borderId="1" xfId="0" quotePrefix="1" applyFont="1" applyBorder="1"/>
    <xf numFmtId="1" fontId="10" fillId="0" borderId="1" xfId="0" quotePrefix="1" applyNumberFormat="1" applyFont="1" applyBorder="1"/>
    <xf numFmtId="0" fontId="10" fillId="0" borderId="28" xfId="0" applyFont="1" applyBorder="1"/>
    <xf numFmtId="1" fontId="10" fillId="0" borderId="1" xfId="0" applyNumberFormat="1" applyFont="1" applyBorder="1"/>
    <xf numFmtId="0" fontId="10" fillId="6" borderId="2" xfId="0" applyFont="1" applyFill="1" applyBorder="1"/>
    <xf numFmtId="0" fontId="9" fillId="0" borderId="32" xfId="0" applyFont="1" applyBorder="1"/>
    <xf numFmtId="0" fontId="9" fillId="0" borderId="27" xfId="0" applyFont="1" applyBorder="1"/>
    <xf numFmtId="0" fontId="9" fillId="6" borderId="27" xfId="0" applyFont="1" applyFill="1" applyBorder="1"/>
    <xf numFmtId="0" fontId="9" fillId="0" borderId="28" xfId="0" applyFont="1" applyBorder="1"/>
    <xf numFmtId="0" fontId="10" fillId="6" borderId="1" xfId="0" applyFont="1" applyFill="1" applyBorder="1"/>
    <xf numFmtId="0" fontId="0" fillId="0" borderId="35" xfId="0" applyFill="1" applyBorder="1"/>
    <xf numFmtId="1" fontId="0" fillId="0" borderId="27" xfId="4" applyNumberFormat="1" applyFont="1" applyBorder="1"/>
    <xf numFmtId="1" fontId="0" fillId="0" borderId="32" xfId="4" applyNumberFormat="1" applyFont="1" applyBorder="1"/>
    <xf numFmtId="0" fontId="0" fillId="0" borderId="70" xfId="0" applyBorder="1" applyAlignment="1">
      <alignment horizontal="center"/>
    </xf>
    <xf numFmtId="0" fontId="0" fillId="0" borderId="32" xfId="0" applyNumberFormat="1" applyBorder="1"/>
    <xf numFmtId="0" fontId="0" fillId="0" borderId="27" xfId="0" applyNumberFormat="1" applyBorder="1"/>
    <xf numFmtId="0" fontId="0" fillId="0" borderId="28" xfId="0" applyNumberFormat="1" applyBorder="1"/>
    <xf numFmtId="3" fontId="0" fillId="0" borderId="0" xfId="0" applyNumberFormat="1" applyBorder="1"/>
    <xf numFmtId="4" fontId="0" fillId="0" borderId="0" xfId="0" applyNumberFormat="1" applyBorder="1"/>
    <xf numFmtId="1" fontId="0" fillId="0" borderId="32" xfId="0" applyNumberFormat="1" applyBorder="1"/>
    <xf numFmtId="0" fontId="0" fillId="0" borderId="71" xfId="0" applyBorder="1" applyAlignment="1">
      <alignment horizontal="center"/>
    </xf>
    <xf numFmtId="0" fontId="0" fillId="4" borderId="72" xfId="0" applyFill="1" applyBorder="1" applyAlignment="1">
      <alignment horizontal="center"/>
    </xf>
    <xf numFmtId="0" fontId="0" fillId="4" borderId="73" xfId="0" applyFill="1" applyBorder="1" applyAlignment="1">
      <alignment horizontal="center"/>
    </xf>
    <xf numFmtId="0" fontId="0" fillId="4" borderId="77" xfId="0" applyFill="1" applyBorder="1"/>
    <xf numFmtId="0" fontId="0" fillId="0" borderId="78" xfId="0" applyBorder="1"/>
    <xf numFmtId="0" fontId="0" fillId="0" borderId="69" xfId="0" applyBorder="1"/>
    <xf numFmtId="0" fontId="0" fillId="4" borderId="80" xfId="0" applyFill="1" applyBorder="1" applyAlignment="1">
      <alignment horizontal="center"/>
    </xf>
    <xf numFmtId="1" fontId="0" fillId="0" borderId="74" xfId="0" applyNumberFormat="1" applyBorder="1" applyAlignment="1">
      <alignment horizontal="center"/>
    </xf>
    <xf numFmtId="1" fontId="0" fillId="0" borderId="75" xfId="0" applyNumberFormat="1" applyBorder="1" applyAlignment="1">
      <alignment horizontal="center"/>
    </xf>
    <xf numFmtId="0" fontId="0" fillId="0" borderId="75" xfId="0" applyBorder="1" applyAlignment="1">
      <alignment horizontal="center"/>
    </xf>
    <xf numFmtId="0" fontId="0" fillId="0" borderId="76" xfId="0" applyBorder="1" applyAlignment="1">
      <alignment horizontal="center"/>
    </xf>
    <xf numFmtId="0" fontId="9" fillId="0" borderId="2" xfId="0" applyFont="1" applyBorder="1"/>
    <xf numFmtId="1" fontId="9" fillId="0" borderId="2" xfId="0" applyNumberFormat="1" applyFont="1" applyBorder="1"/>
    <xf numFmtId="0" fontId="9" fillId="0" borderId="15" xfId="0" applyFont="1" applyBorder="1"/>
    <xf numFmtId="0" fontId="9" fillId="0" borderId="1" xfId="0" quotePrefix="1" applyFont="1" applyBorder="1"/>
    <xf numFmtId="1" fontId="9" fillId="0" borderId="1" xfId="0" quotePrefix="1" applyNumberFormat="1" applyFont="1" applyBorder="1"/>
    <xf numFmtId="0" fontId="9" fillId="0" borderId="1" xfId="0" applyFont="1" applyBorder="1"/>
    <xf numFmtId="1" fontId="9" fillId="0" borderId="1" xfId="0" applyNumberFormat="1" applyFont="1" applyBorder="1"/>
    <xf numFmtId="0" fontId="9" fillId="6" borderId="2" xfId="0" applyFont="1" applyFill="1" applyBorder="1"/>
    <xf numFmtId="1" fontId="9" fillId="0" borderId="27" xfId="0" applyNumberFormat="1" applyFont="1" applyBorder="1"/>
    <xf numFmtId="9" fontId="0" fillId="0" borderId="81" xfId="2" applyFont="1" applyBorder="1" applyAlignment="1">
      <alignment horizontal="center"/>
    </xf>
    <xf numFmtId="9" fontId="0" fillId="0" borderId="82" xfId="2" applyFont="1" applyBorder="1" applyAlignment="1">
      <alignment horizontal="center"/>
    </xf>
    <xf numFmtId="9" fontId="0" fillId="0" borderId="83" xfId="2" applyFont="1" applyBorder="1" applyAlignment="1">
      <alignment horizontal="center"/>
    </xf>
    <xf numFmtId="9" fontId="0" fillId="0" borderId="84" xfId="2" applyFont="1" applyBorder="1" applyAlignment="1">
      <alignment horizontal="center"/>
    </xf>
    <xf numFmtId="0" fontId="0" fillId="0" borderId="52" xfId="0" applyBorder="1"/>
    <xf numFmtId="0" fontId="0" fillId="0" borderId="45" xfId="0" applyFont="1" applyBorder="1"/>
    <xf numFmtId="0" fontId="0" fillId="0" borderId="47" xfId="0" applyFont="1" applyBorder="1"/>
    <xf numFmtId="0" fontId="0" fillId="0" borderId="49" xfId="0" applyFont="1" applyBorder="1"/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3" borderId="36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2" borderId="25" xfId="0" applyFont="1" applyFill="1" applyBorder="1" applyAlignment="1">
      <alignment horizontal="center"/>
    </xf>
    <xf numFmtId="0" fontId="2" fillId="2" borderId="23" xfId="0" applyFont="1" applyFill="1" applyBorder="1" applyAlignment="1">
      <alignment horizontal="center"/>
    </xf>
    <xf numFmtId="0" fontId="2" fillId="2" borderId="26" xfId="0" applyFont="1" applyFill="1" applyBorder="1" applyAlignment="1">
      <alignment horizontal="center"/>
    </xf>
    <xf numFmtId="0" fontId="2" fillId="4" borderId="25" xfId="0" applyFont="1" applyFill="1" applyBorder="1" applyAlignment="1">
      <alignment horizontal="center"/>
    </xf>
    <xf numFmtId="0" fontId="2" fillId="4" borderId="23" xfId="0" applyFont="1" applyFill="1" applyBorder="1" applyAlignment="1">
      <alignment horizontal="center"/>
    </xf>
    <xf numFmtId="0" fontId="2" fillId="4" borderId="26" xfId="0" applyFont="1" applyFill="1" applyBorder="1" applyAlignment="1">
      <alignment horizontal="center"/>
    </xf>
    <xf numFmtId="0" fontId="1" fillId="5" borderId="42" xfId="0" applyFont="1" applyFill="1" applyBorder="1" applyAlignment="1">
      <alignment horizontal="center"/>
    </xf>
    <xf numFmtId="0" fontId="1" fillId="5" borderId="43" xfId="0" applyFont="1" applyFill="1" applyBorder="1" applyAlignment="1">
      <alignment horizontal="center"/>
    </xf>
    <xf numFmtId="0" fontId="1" fillId="5" borderId="64" xfId="0" applyFont="1" applyFill="1" applyBorder="1" applyAlignment="1">
      <alignment horizontal="center"/>
    </xf>
    <xf numFmtId="0" fontId="1" fillId="5" borderId="63" xfId="0" applyFont="1" applyFill="1" applyBorder="1" applyAlignment="1">
      <alignment horizontal="center"/>
    </xf>
    <xf numFmtId="0" fontId="2" fillId="5" borderId="13" xfId="0" applyFont="1" applyFill="1" applyBorder="1" applyAlignment="1">
      <alignment horizontal="center"/>
    </xf>
    <xf numFmtId="0" fontId="2" fillId="5" borderId="14" xfId="0" applyFont="1" applyFill="1" applyBorder="1" applyAlignment="1">
      <alignment horizontal="center"/>
    </xf>
    <xf numFmtId="0" fontId="2" fillId="5" borderId="15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 wrapText="1"/>
    </xf>
    <xf numFmtId="0" fontId="1" fillId="3" borderId="62" xfId="0" applyFont="1" applyFill="1" applyBorder="1" applyAlignment="1">
      <alignment horizontal="center" wrapText="1"/>
    </xf>
    <xf numFmtId="0" fontId="2" fillId="4" borderId="79" xfId="0" applyFont="1" applyFill="1" applyBorder="1" applyAlignment="1">
      <alignment horizontal="center"/>
    </xf>
  </cellXfs>
  <cellStyles count="5">
    <cellStyle name="Hiperlink" xfId="1" builtinId="8"/>
    <cellStyle name="Moeda" xfId="3" builtinId="4"/>
    <cellStyle name="Normal" xfId="0" builtinId="0"/>
    <cellStyle name="Porcentagem" xfId="2" builtinId="5"/>
    <cellStyle name="Vírgula" xfId="4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assioaburin@hotmail.com" TargetMode="External"/><Relationship Id="rId13" Type="http://schemas.openxmlformats.org/officeDocument/2006/relationships/hyperlink" Target="mailto:esminetto@terra.com.br" TargetMode="External"/><Relationship Id="rId18" Type="http://schemas.openxmlformats.org/officeDocument/2006/relationships/hyperlink" Target="mailto:ernoschiefelbain@gmail.com" TargetMode="External"/><Relationship Id="rId26" Type="http://schemas.openxmlformats.org/officeDocument/2006/relationships/hyperlink" Target="mailto:padaria-avenida@bol.com.br" TargetMode="External"/><Relationship Id="rId3" Type="http://schemas.openxmlformats.org/officeDocument/2006/relationships/hyperlink" Target="mailto:jandiratdutra@gmail.com" TargetMode="External"/><Relationship Id="rId21" Type="http://schemas.openxmlformats.org/officeDocument/2006/relationships/hyperlink" Target="mailto:clemensrubi@gmail.com" TargetMode="External"/><Relationship Id="rId7" Type="http://schemas.openxmlformats.org/officeDocument/2006/relationships/hyperlink" Target="mailto:clodoaldocalegaro@gmail.com" TargetMode="External"/><Relationship Id="rId12" Type="http://schemas.openxmlformats.org/officeDocument/2006/relationships/hyperlink" Target="mailto:zanusobarichello@gmail.com" TargetMode="External"/><Relationship Id="rId17" Type="http://schemas.openxmlformats.org/officeDocument/2006/relationships/hyperlink" Target="mailto:veronese@unijui.edu.br" TargetMode="External"/><Relationship Id="rId25" Type="http://schemas.openxmlformats.org/officeDocument/2006/relationships/hyperlink" Target="mailto:santoangelo@aabb.com.br" TargetMode="External"/><Relationship Id="rId2" Type="http://schemas.openxmlformats.org/officeDocument/2006/relationships/hyperlink" Target="mailto:mararebasi@gmail.com" TargetMode="External"/><Relationship Id="rId16" Type="http://schemas.openxmlformats.org/officeDocument/2006/relationships/hyperlink" Target="mailto:joseluizmorais1@gmail.com" TargetMode="External"/><Relationship Id="rId20" Type="http://schemas.openxmlformats.org/officeDocument/2006/relationships/hyperlink" Target="mailto:gelsotofolo@gmail.com" TargetMode="External"/><Relationship Id="rId29" Type="http://schemas.openxmlformats.org/officeDocument/2006/relationships/comments" Target="../comments1.xml"/><Relationship Id="rId1" Type="http://schemas.openxmlformats.org/officeDocument/2006/relationships/hyperlink" Target="mailto:marlon@energens.com.br" TargetMode="External"/><Relationship Id="rId6" Type="http://schemas.openxmlformats.org/officeDocument/2006/relationships/hyperlink" Target="mailto:paulooscarbohn43@gmail.com" TargetMode="External"/><Relationship Id="rId11" Type="http://schemas.openxmlformats.org/officeDocument/2006/relationships/hyperlink" Target="mailto:piaiamoveis@hotmail.com" TargetMode="External"/><Relationship Id="rId24" Type="http://schemas.openxmlformats.org/officeDocument/2006/relationships/hyperlink" Target="mailto:gicelinunes@hotmail.com" TargetMode="External"/><Relationship Id="rId5" Type="http://schemas.openxmlformats.org/officeDocument/2006/relationships/hyperlink" Target="mailto:maiconviniciuscontri@gmail.com" TargetMode="External"/><Relationship Id="rId15" Type="http://schemas.openxmlformats.org/officeDocument/2006/relationships/hyperlink" Target="mailto:familke13@gmail.com" TargetMode="External"/><Relationship Id="rId23" Type="http://schemas.openxmlformats.org/officeDocument/2006/relationships/hyperlink" Target="mailto:betiner@bol.com.br" TargetMode="External"/><Relationship Id="rId28" Type="http://schemas.openxmlformats.org/officeDocument/2006/relationships/vmlDrawing" Target="../drawings/vmlDrawing1.vml"/><Relationship Id="rId10" Type="http://schemas.openxmlformats.org/officeDocument/2006/relationships/hyperlink" Target="mailto:valdecir@biroh.com.br" TargetMode="External"/><Relationship Id="rId19" Type="http://schemas.openxmlformats.org/officeDocument/2006/relationships/hyperlink" Target="mailto:darizanuso@gmail.com" TargetMode="External"/><Relationship Id="rId4" Type="http://schemas.openxmlformats.org/officeDocument/2006/relationships/hyperlink" Target="mailto:luisfkruger@gmail.com" TargetMode="External"/><Relationship Id="rId9" Type="http://schemas.openxmlformats.org/officeDocument/2006/relationships/hyperlink" Target="mailto:gaposser@hotmail.com" TargetMode="External"/><Relationship Id="rId14" Type="http://schemas.openxmlformats.org/officeDocument/2006/relationships/hyperlink" Target="mailto:jairmoscon@gmail.com" TargetMode="External"/><Relationship Id="rId22" Type="http://schemas.openxmlformats.org/officeDocument/2006/relationships/hyperlink" Target="mailto:glaulipski@hotmail.com" TargetMode="External"/><Relationship Id="rId27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cassioaburin@hotmail.com" TargetMode="External"/><Relationship Id="rId13" Type="http://schemas.openxmlformats.org/officeDocument/2006/relationships/hyperlink" Target="mailto:esminetto@terra.com.br" TargetMode="External"/><Relationship Id="rId18" Type="http://schemas.openxmlformats.org/officeDocument/2006/relationships/hyperlink" Target="mailto:ernoschiefelbain@gmail.com" TargetMode="External"/><Relationship Id="rId26" Type="http://schemas.openxmlformats.org/officeDocument/2006/relationships/hyperlink" Target="mailto:padaria-avenida@bol.com.br" TargetMode="External"/><Relationship Id="rId3" Type="http://schemas.openxmlformats.org/officeDocument/2006/relationships/hyperlink" Target="mailto:jandiratdutra@gmail.com" TargetMode="External"/><Relationship Id="rId21" Type="http://schemas.openxmlformats.org/officeDocument/2006/relationships/hyperlink" Target="mailto:clemensrubi@gmail.com" TargetMode="External"/><Relationship Id="rId7" Type="http://schemas.openxmlformats.org/officeDocument/2006/relationships/hyperlink" Target="mailto:clodoaldocalegaro@gmail.com" TargetMode="External"/><Relationship Id="rId12" Type="http://schemas.openxmlformats.org/officeDocument/2006/relationships/hyperlink" Target="mailto:zanusobarichello@gmail.com" TargetMode="External"/><Relationship Id="rId17" Type="http://schemas.openxmlformats.org/officeDocument/2006/relationships/hyperlink" Target="mailto:veronese@unijui.edu.br" TargetMode="External"/><Relationship Id="rId25" Type="http://schemas.openxmlformats.org/officeDocument/2006/relationships/hyperlink" Target="mailto:santoangelo@aabb.com.br" TargetMode="External"/><Relationship Id="rId2" Type="http://schemas.openxmlformats.org/officeDocument/2006/relationships/hyperlink" Target="mailto:mararebasi@gmail.com" TargetMode="External"/><Relationship Id="rId16" Type="http://schemas.openxmlformats.org/officeDocument/2006/relationships/hyperlink" Target="mailto:joseluizmorais1@gmail.com" TargetMode="External"/><Relationship Id="rId20" Type="http://schemas.openxmlformats.org/officeDocument/2006/relationships/hyperlink" Target="mailto:gelsotofolo@gmail.com" TargetMode="External"/><Relationship Id="rId1" Type="http://schemas.openxmlformats.org/officeDocument/2006/relationships/hyperlink" Target="mailto:marlon@energens.com.br" TargetMode="External"/><Relationship Id="rId6" Type="http://schemas.openxmlformats.org/officeDocument/2006/relationships/hyperlink" Target="mailto:paulooscarbohn43@gmail.com" TargetMode="External"/><Relationship Id="rId11" Type="http://schemas.openxmlformats.org/officeDocument/2006/relationships/hyperlink" Target="mailto:piaiamoveis@hotmail.com" TargetMode="External"/><Relationship Id="rId24" Type="http://schemas.openxmlformats.org/officeDocument/2006/relationships/hyperlink" Target="mailto:gicelinunes@hotmail.com" TargetMode="External"/><Relationship Id="rId5" Type="http://schemas.openxmlformats.org/officeDocument/2006/relationships/hyperlink" Target="mailto:maiconviniciuscontri@gmail.com" TargetMode="External"/><Relationship Id="rId15" Type="http://schemas.openxmlformats.org/officeDocument/2006/relationships/hyperlink" Target="mailto:familke13@gmail.com" TargetMode="External"/><Relationship Id="rId23" Type="http://schemas.openxmlformats.org/officeDocument/2006/relationships/hyperlink" Target="mailto:betiner@bol.com.br" TargetMode="External"/><Relationship Id="rId28" Type="http://schemas.openxmlformats.org/officeDocument/2006/relationships/comments" Target="../comments2.xml"/><Relationship Id="rId10" Type="http://schemas.openxmlformats.org/officeDocument/2006/relationships/hyperlink" Target="mailto:valdecir@biroh.com.br" TargetMode="External"/><Relationship Id="rId19" Type="http://schemas.openxmlformats.org/officeDocument/2006/relationships/hyperlink" Target="mailto:darizanuso@gmail.com" TargetMode="External"/><Relationship Id="rId4" Type="http://schemas.openxmlformats.org/officeDocument/2006/relationships/hyperlink" Target="mailto:luisfkruger@gmail.com" TargetMode="External"/><Relationship Id="rId9" Type="http://schemas.openxmlformats.org/officeDocument/2006/relationships/hyperlink" Target="mailto:gaposser@hotmail.com" TargetMode="External"/><Relationship Id="rId14" Type="http://schemas.openxmlformats.org/officeDocument/2006/relationships/hyperlink" Target="mailto:jairmoscon@gmail.com" TargetMode="External"/><Relationship Id="rId22" Type="http://schemas.openxmlformats.org/officeDocument/2006/relationships/hyperlink" Target="mailto:glaulipski@hotmail.com" TargetMode="External"/><Relationship Id="rId27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BL82"/>
  <sheetViews>
    <sheetView showGridLines="0" tabSelected="1" zoomScaleNormal="100" workbookViewId="0">
      <pane xSplit="1" ySplit="3" topLeftCell="B37" activePane="bottomRight" state="frozen"/>
      <selection pane="topRight" activeCell="B1" sqref="B1"/>
      <selection pane="bottomLeft" activeCell="A4" sqref="A4"/>
      <selection pane="bottomRight" activeCell="D49" sqref="D49"/>
    </sheetView>
  </sheetViews>
  <sheetFormatPr defaultRowHeight="15" x14ac:dyDescent="0.25"/>
  <cols>
    <col min="1" max="1" width="36.140625" bestFit="1" customWidth="1"/>
    <col min="2" max="2" width="10" bestFit="1" customWidth="1"/>
    <col min="3" max="3" width="32.7109375" bestFit="1" customWidth="1"/>
    <col min="4" max="4" width="13.7109375" bestFit="1" customWidth="1"/>
    <col min="5" max="5" width="14.85546875" bestFit="1" customWidth="1"/>
    <col min="6" max="17" width="7.140625" bestFit="1" customWidth="1"/>
    <col min="18" max="18" width="14.7109375" style="31" bestFit="1" customWidth="1"/>
    <col min="19" max="20" width="5" bestFit="1" customWidth="1"/>
    <col min="21" max="21" width="6" bestFit="1" customWidth="1"/>
    <col min="22" max="28" width="5" bestFit="1" customWidth="1"/>
    <col min="29" max="29" width="5.140625" bestFit="1" customWidth="1"/>
    <col min="30" max="30" width="5" bestFit="1" customWidth="1"/>
    <col min="31" max="31" width="14.7109375" bestFit="1" customWidth="1"/>
    <col min="32" max="32" width="20.7109375" bestFit="1" customWidth="1"/>
    <col min="33" max="34" width="5" bestFit="1" customWidth="1"/>
    <col min="35" max="35" width="5.140625" bestFit="1" customWidth="1"/>
    <col min="36" max="37" width="5" bestFit="1" customWidth="1"/>
    <col min="38" max="38" width="4.85546875" bestFit="1" customWidth="1"/>
    <col min="39" max="42" width="5" bestFit="1" customWidth="1"/>
    <col min="43" max="43" width="5.140625" bestFit="1" customWidth="1"/>
    <col min="44" max="44" width="5.7109375" bestFit="1" customWidth="1"/>
    <col min="45" max="45" width="22" bestFit="1" customWidth="1"/>
    <col min="46" max="46" width="14.28515625" style="31" bestFit="1" customWidth="1"/>
    <col min="47" max="48" width="12" bestFit="1" customWidth="1"/>
    <col min="49" max="49" width="8" bestFit="1" customWidth="1"/>
    <col min="50" max="50" width="12" bestFit="1" customWidth="1"/>
    <col min="51" max="51" width="5" bestFit="1" customWidth="1"/>
    <col min="52" max="53" width="12" bestFit="1" customWidth="1"/>
    <col min="54" max="54" width="5" bestFit="1" customWidth="1"/>
    <col min="55" max="55" width="12" bestFit="1" customWidth="1"/>
    <col min="56" max="56" width="4.7109375" bestFit="1" customWidth="1"/>
    <col min="57" max="57" width="5.140625" bestFit="1" customWidth="1"/>
    <col min="58" max="58" width="12" bestFit="1" customWidth="1"/>
    <col min="59" max="59" width="3" bestFit="1" customWidth="1"/>
    <col min="60" max="60" width="10.140625" style="31" bestFit="1" customWidth="1"/>
    <col min="61" max="61" width="10.7109375" style="31" bestFit="1" customWidth="1"/>
    <col min="62" max="62" width="6.42578125" bestFit="1" customWidth="1"/>
    <col min="63" max="63" width="8.7109375" bestFit="1" customWidth="1"/>
    <col min="64" max="64" width="11.7109375" bestFit="1" customWidth="1"/>
  </cols>
  <sheetData>
    <row r="1" spans="1:64" ht="15.75" thickBot="1" x14ac:dyDescent="0.3">
      <c r="AF1" s="92"/>
    </row>
    <row r="2" spans="1:64" ht="18.75" thickTop="1" thickBot="1" x14ac:dyDescent="0.35">
      <c r="A2" s="177" t="s">
        <v>0</v>
      </c>
      <c r="B2" s="177" t="s">
        <v>30</v>
      </c>
      <c r="C2" s="177" t="s">
        <v>31</v>
      </c>
      <c r="D2" s="177" t="s">
        <v>29</v>
      </c>
      <c r="E2" s="177" t="s">
        <v>18</v>
      </c>
      <c r="F2" s="182" t="s">
        <v>12</v>
      </c>
      <c r="G2" s="183"/>
      <c r="H2" s="183"/>
      <c r="I2" s="183"/>
      <c r="J2" s="183"/>
      <c r="K2" s="183"/>
      <c r="L2" s="183"/>
      <c r="M2" s="183"/>
      <c r="N2" s="183"/>
      <c r="O2" s="183"/>
      <c r="P2" s="183"/>
      <c r="Q2" s="183"/>
      <c r="R2" s="184"/>
      <c r="S2" s="185" t="s">
        <v>13</v>
      </c>
      <c r="T2" s="186"/>
      <c r="U2" s="186"/>
      <c r="V2" s="186"/>
      <c r="W2" s="186"/>
      <c r="X2" s="186"/>
      <c r="Y2" s="186"/>
      <c r="Z2" s="186"/>
      <c r="AA2" s="186"/>
      <c r="AB2" s="186"/>
      <c r="AC2" s="186"/>
      <c r="AD2" s="186"/>
      <c r="AE2" s="187"/>
      <c r="AF2" s="97" t="s">
        <v>57</v>
      </c>
      <c r="AG2" s="179" t="s">
        <v>15</v>
      </c>
      <c r="AH2" s="180"/>
      <c r="AI2" s="180"/>
      <c r="AJ2" s="180"/>
      <c r="AK2" s="180"/>
      <c r="AL2" s="180"/>
      <c r="AM2" s="180"/>
      <c r="AN2" s="180"/>
      <c r="AO2" s="180"/>
      <c r="AP2" s="180"/>
      <c r="AQ2" s="180"/>
      <c r="AR2" s="181"/>
      <c r="AS2" s="195" t="s">
        <v>99</v>
      </c>
      <c r="AT2" s="177" t="s">
        <v>17</v>
      </c>
      <c r="AU2" s="192" t="s">
        <v>14</v>
      </c>
      <c r="AV2" s="193"/>
      <c r="AW2" s="193"/>
      <c r="AX2" s="193"/>
      <c r="AY2" s="193"/>
      <c r="AZ2" s="193"/>
      <c r="BA2" s="193"/>
      <c r="BB2" s="193"/>
      <c r="BC2" s="193"/>
      <c r="BD2" s="193"/>
      <c r="BE2" s="193"/>
      <c r="BF2" s="194"/>
      <c r="BH2" s="190" t="s">
        <v>87</v>
      </c>
      <c r="BI2" s="191"/>
      <c r="BK2" s="188" t="s">
        <v>103</v>
      </c>
      <c r="BL2" s="189"/>
    </row>
    <row r="3" spans="1:64" ht="16.5" thickTop="1" thickBot="1" x14ac:dyDescent="0.3">
      <c r="A3" s="178"/>
      <c r="B3" s="178"/>
      <c r="C3" s="178"/>
      <c r="D3" s="178"/>
      <c r="E3" s="178"/>
      <c r="F3" s="14" t="s">
        <v>1</v>
      </c>
      <c r="G3" s="15" t="s">
        <v>2</v>
      </c>
      <c r="H3" s="15" t="s">
        <v>11</v>
      </c>
      <c r="I3" s="15" t="s">
        <v>10</v>
      </c>
      <c r="J3" s="15" t="s">
        <v>21</v>
      </c>
      <c r="K3" s="15" t="s">
        <v>3</v>
      </c>
      <c r="L3" s="15" t="s">
        <v>4</v>
      </c>
      <c r="M3" s="15" t="s">
        <v>5</v>
      </c>
      <c r="N3" s="15" t="s">
        <v>6</v>
      </c>
      <c r="O3" s="15" t="s">
        <v>7</v>
      </c>
      <c r="P3" s="15" t="s">
        <v>8</v>
      </c>
      <c r="Q3" s="16" t="s">
        <v>9</v>
      </c>
      <c r="R3" s="29" t="s">
        <v>45</v>
      </c>
      <c r="S3" s="17" t="s">
        <v>1</v>
      </c>
      <c r="T3" s="18" t="s">
        <v>2</v>
      </c>
      <c r="U3" s="18" t="s">
        <v>11</v>
      </c>
      <c r="V3" s="18" t="s">
        <v>10</v>
      </c>
      <c r="W3" s="18" t="s">
        <v>21</v>
      </c>
      <c r="X3" s="18" t="s">
        <v>3</v>
      </c>
      <c r="Y3" s="18" t="s">
        <v>4</v>
      </c>
      <c r="Z3" s="18" t="s">
        <v>5</v>
      </c>
      <c r="AA3" s="18" t="s">
        <v>6</v>
      </c>
      <c r="AB3" s="18" t="s">
        <v>7</v>
      </c>
      <c r="AC3" s="18" t="s">
        <v>8</v>
      </c>
      <c r="AD3" s="19" t="s">
        <v>9</v>
      </c>
      <c r="AE3" s="98" t="s">
        <v>45</v>
      </c>
      <c r="AF3" s="93" t="s">
        <v>58</v>
      </c>
      <c r="AG3" s="79" t="s">
        <v>1</v>
      </c>
      <c r="AH3" s="80" t="s">
        <v>2</v>
      </c>
      <c r="AI3" s="80" t="s">
        <v>11</v>
      </c>
      <c r="AJ3" s="80" t="s">
        <v>10</v>
      </c>
      <c r="AK3" s="80" t="s">
        <v>21</v>
      </c>
      <c r="AL3" s="103" t="s">
        <v>3</v>
      </c>
      <c r="AM3" s="80" t="s">
        <v>4</v>
      </c>
      <c r="AN3" s="103" t="s">
        <v>5</v>
      </c>
      <c r="AO3" s="103" t="s">
        <v>6</v>
      </c>
      <c r="AP3" s="103" t="s">
        <v>7</v>
      </c>
      <c r="AQ3" s="103" t="s">
        <v>8</v>
      </c>
      <c r="AR3" s="105" t="s">
        <v>9</v>
      </c>
      <c r="AS3" s="196"/>
      <c r="AT3" s="178"/>
      <c r="AU3" s="20" t="s">
        <v>1</v>
      </c>
      <c r="AV3" s="21" t="s">
        <v>2</v>
      </c>
      <c r="AW3" s="21" t="s">
        <v>11</v>
      </c>
      <c r="AX3" s="21" t="s">
        <v>10</v>
      </c>
      <c r="AY3" s="21" t="s">
        <v>21</v>
      </c>
      <c r="AZ3" s="21" t="s">
        <v>3</v>
      </c>
      <c r="BA3" s="21" t="s">
        <v>4</v>
      </c>
      <c r="BB3" s="21" t="s">
        <v>5</v>
      </c>
      <c r="BC3" s="21" t="s">
        <v>6</v>
      </c>
      <c r="BD3" s="21" t="s">
        <v>7</v>
      </c>
      <c r="BE3" s="21" t="s">
        <v>8</v>
      </c>
      <c r="BF3" s="22" t="s">
        <v>9</v>
      </c>
      <c r="BH3" s="65" t="s">
        <v>85</v>
      </c>
      <c r="BI3" s="66" t="s">
        <v>86</v>
      </c>
      <c r="BK3" s="65" t="s">
        <v>104</v>
      </c>
      <c r="BL3" s="66" t="s">
        <v>105</v>
      </c>
    </row>
    <row r="4" spans="1:64" ht="15.75" thickTop="1" x14ac:dyDescent="0.25">
      <c r="A4" s="8" t="s">
        <v>16</v>
      </c>
      <c r="B4" s="8" t="s">
        <v>32</v>
      </c>
      <c r="C4" s="11" t="s">
        <v>33</v>
      </c>
      <c r="D4" s="8" t="s">
        <v>34</v>
      </c>
      <c r="E4" s="78">
        <v>14</v>
      </c>
      <c r="F4" s="100">
        <v>627</v>
      </c>
      <c r="G4" s="101">
        <v>634</v>
      </c>
      <c r="H4" s="101">
        <v>706</v>
      </c>
      <c r="I4" s="101">
        <v>616</v>
      </c>
      <c r="J4" s="101">
        <v>555</v>
      </c>
      <c r="K4" s="101">
        <v>444</v>
      </c>
      <c r="L4" s="101">
        <v>478</v>
      </c>
      <c r="M4" s="101">
        <v>601</v>
      </c>
      <c r="N4" s="101">
        <v>624</v>
      </c>
      <c r="O4" s="101">
        <v>628</v>
      </c>
      <c r="P4" s="101">
        <v>608</v>
      </c>
      <c r="Q4" s="102">
        <v>681</v>
      </c>
      <c r="R4" s="30">
        <f>AVERAGE(F4:Q4)</f>
        <v>600.16666666666663</v>
      </c>
      <c r="S4" s="120">
        <v>624</v>
      </c>
      <c r="T4" s="121">
        <v>658</v>
      </c>
      <c r="U4" s="121">
        <v>622</v>
      </c>
      <c r="V4" s="121">
        <v>551</v>
      </c>
      <c r="W4" s="121">
        <v>470</v>
      </c>
      <c r="X4" s="121">
        <v>374</v>
      </c>
      <c r="Y4" s="121">
        <v>370</v>
      </c>
      <c r="Z4" s="121">
        <v>507</v>
      </c>
      <c r="AA4" s="121">
        <v>512</v>
      </c>
      <c r="AB4" s="121">
        <v>536</v>
      </c>
      <c r="AC4" s="121">
        <v>648</v>
      </c>
      <c r="AD4" s="122">
        <v>698</v>
      </c>
      <c r="AE4" s="75">
        <f>AVERAGE(S4:AD4)</f>
        <v>547.5</v>
      </c>
      <c r="AF4" s="94">
        <f>AE4/R4</f>
        <v>0.91224659816717579</v>
      </c>
      <c r="AG4" s="100">
        <f t="shared" ref="AG4:AL19" si="0">F4-S4</f>
        <v>3</v>
      </c>
      <c r="AH4" s="101">
        <f t="shared" si="0"/>
        <v>-24</v>
      </c>
      <c r="AI4" s="101">
        <f t="shared" si="0"/>
        <v>84</v>
      </c>
      <c r="AJ4" s="101">
        <f t="shared" si="0"/>
        <v>65</v>
      </c>
      <c r="AK4" s="101">
        <f t="shared" si="0"/>
        <v>85</v>
      </c>
      <c r="AL4" s="7">
        <f t="shared" si="0"/>
        <v>70</v>
      </c>
      <c r="AM4" s="101">
        <f t="shared" ref="AM4:AN6" si="1">L4-Y4</f>
        <v>108</v>
      </c>
      <c r="AN4" s="104">
        <f>M4-Z4</f>
        <v>94</v>
      </c>
      <c r="AO4" s="104">
        <f>N4-AA4</f>
        <v>112</v>
      </c>
      <c r="AP4" s="104">
        <f>O4-AB4</f>
        <v>92</v>
      </c>
      <c r="AQ4" s="104">
        <f>P4-AC4</f>
        <v>-40</v>
      </c>
      <c r="AR4" s="106">
        <f>Q4-AD4</f>
        <v>-17</v>
      </c>
      <c r="AS4" s="102">
        <f>SUM(AG4:AR4)</f>
        <v>632</v>
      </c>
      <c r="AT4" s="78">
        <v>325</v>
      </c>
      <c r="AU4" s="121">
        <f>S4/E4</f>
        <v>44.571428571428569</v>
      </c>
      <c r="AV4" s="121">
        <f>T4/$E$4</f>
        <v>47</v>
      </c>
      <c r="AW4" s="127">
        <f>U4/E4</f>
        <v>44.428571428571431</v>
      </c>
      <c r="AX4" s="127">
        <f>V4/E4</f>
        <v>39.357142857142854</v>
      </c>
      <c r="AY4" s="127">
        <f>W4/E4</f>
        <v>33.571428571428569</v>
      </c>
      <c r="AZ4" s="127">
        <f t="shared" ref="AZ4:AZ13" si="2">X4/E4</f>
        <v>26.714285714285715</v>
      </c>
      <c r="BA4" s="121">
        <f t="shared" ref="BA4:BA18" si="3">Y4/E4</f>
        <v>26.428571428571427</v>
      </c>
      <c r="BB4" s="127">
        <f t="shared" ref="BB4:BB18" si="4">Z4/E4</f>
        <v>36.214285714285715</v>
      </c>
      <c r="BC4" s="121">
        <f t="shared" ref="BC4:BC20" si="5">AA4/E4</f>
        <v>36.571428571428569</v>
      </c>
      <c r="BD4" s="127">
        <f t="shared" ref="BD4:BD22" si="6">AB4/E4</f>
        <v>38.285714285714285</v>
      </c>
      <c r="BE4" s="127">
        <f>AC4/E4</f>
        <v>46.285714285714285</v>
      </c>
      <c r="BF4" s="128">
        <f>AD4/E4</f>
        <v>49.857142857142854</v>
      </c>
      <c r="BG4">
        <v>1</v>
      </c>
      <c r="BH4" s="67">
        <f t="shared" ref="BH4:BH27" si="7">AT4*E4/1000</f>
        <v>4.55</v>
      </c>
      <c r="BI4" s="68"/>
      <c r="BK4" s="67" t="s">
        <v>1</v>
      </c>
      <c r="BL4" s="90">
        <v>181.28</v>
      </c>
    </row>
    <row r="5" spans="1:64" x14ac:dyDescent="0.25">
      <c r="A5" s="9" t="s">
        <v>19</v>
      </c>
      <c r="B5" s="9" t="s">
        <v>32</v>
      </c>
      <c r="C5" s="12" t="s">
        <v>35</v>
      </c>
      <c r="D5" s="9" t="s">
        <v>36</v>
      </c>
      <c r="E5" s="85">
        <v>6</v>
      </c>
      <c r="F5" s="2">
        <v>223</v>
      </c>
      <c r="G5" s="1">
        <v>226</v>
      </c>
      <c r="H5" s="1">
        <v>251</v>
      </c>
      <c r="I5" s="1">
        <v>219</v>
      </c>
      <c r="J5" s="1">
        <v>197</v>
      </c>
      <c r="K5" s="1">
        <v>157</v>
      </c>
      <c r="L5" s="1">
        <v>169</v>
      </c>
      <c r="M5" s="1">
        <v>213</v>
      </c>
      <c r="N5" s="1">
        <v>222</v>
      </c>
      <c r="O5" s="1">
        <v>230</v>
      </c>
      <c r="P5" s="1">
        <v>222</v>
      </c>
      <c r="Q5" s="3">
        <v>242</v>
      </c>
      <c r="R5" s="30">
        <f t="shared" ref="R5:R57" si="8">AVERAGE(F5:Q5)</f>
        <v>214.25</v>
      </c>
      <c r="S5" s="119">
        <v>230</v>
      </c>
      <c r="T5" s="123">
        <v>194</v>
      </c>
      <c r="U5" s="123">
        <v>206</v>
      </c>
      <c r="V5" s="123">
        <v>171</v>
      </c>
      <c r="W5" s="123">
        <v>127</v>
      </c>
      <c r="X5" s="123">
        <v>96</v>
      </c>
      <c r="Y5" s="123">
        <v>101</v>
      </c>
      <c r="Z5" s="123">
        <v>142</v>
      </c>
      <c r="AA5" s="123">
        <v>156</v>
      </c>
      <c r="AB5" s="123">
        <v>188</v>
      </c>
      <c r="AC5" s="123">
        <v>232</v>
      </c>
      <c r="AD5" s="124">
        <v>263</v>
      </c>
      <c r="AE5" s="75">
        <f>AVERAGE(S5:AD5)</f>
        <v>175.5</v>
      </c>
      <c r="AF5" s="94">
        <f t="shared" ref="AF5:AF57" si="9">AE5/R5</f>
        <v>0.81913652275379234</v>
      </c>
      <c r="AG5" s="38">
        <f>F5-S5</f>
        <v>-7</v>
      </c>
      <c r="AH5" s="1">
        <f>G5-T5</f>
        <v>32</v>
      </c>
      <c r="AI5" s="1">
        <f t="shared" ref="AI5" si="10">H5-U5</f>
        <v>45</v>
      </c>
      <c r="AJ5" s="1">
        <f t="shared" ref="AJ5:AL6" si="11">I5-V5</f>
        <v>48</v>
      </c>
      <c r="AK5" s="1">
        <f t="shared" si="11"/>
        <v>70</v>
      </c>
      <c r="AL5" s="1">
        <f t="shared" si="11"/>
        <v>61</v>
      </c>
      <c r="AM5" s="1">
        <f t="shared" si="1"/>
        <v>68</v>
      </c>
      <c r="AN5" s="83">
        <f t="shared" si="1"/>
        <v>71</v>
      </c>
      <c r="AO5" s="83">
        <f>N5-AA5</f>
        <v>66</v>
      </c>
      <c r="AP5" s="83">
        <f>O5-AB5</f>
        <v>42</v>
      </c>
      <c r="AQ5" s="83">
        <f t="shared" ref="AQ5:AQ26" si="12">P5-AC5</f>
        <v>-10</v>
      </c>
      <c r="AR5" s="83">
        <f t="shared" ref="AR5:AR31" si="13">Q5-AD5</f>
        <v>-21</v>
      </c>
      <c r="AS5" s="3">
        <f>SUM(AG5:AR5)</f>
        <v>465</v>
      </c>
      <c r="AT5" s="42">
        <v>270</v>
      </c>
      <c r="AU5" s="121">
        <f t="shared" ref="AU5:AU32" si="14">S5/E5</f>
        <v>38.333333333333336</v>
      </c>
      <c r="AV5" s="129">
        <f>T5/E5</f>
        <v>32.333333333333336</v>
      </c>
      <c r="AW5" s="130">
        <f>U5/E5</f>
        <v>34.333333333333336</v>
      </c>
      <c r="AX5" s="130">
        <f>V5/E5</f>
        <v>28.5</v>
      </c>
      <c r="AY5" s="130">
        <f>W5/E5</f>
        <v>21.166666666666668</v>
      </c>
      <c r="AZ5" s="129">
        <f t="shared" si="2"/>
        <v>16</v>
      </c>
      <c r="BA5" s="121">
        <f t="shared" si="3"/>
        <v>16.833333333333332</v>
      </c>
      <c r="BB5" s="127">
        <f t="shared" si="4"/>
        <v>23.666666666666668</v>
      </c>
      <c r="BC5" s="121">
        <f t="shared" si="5"/>
        <v>26</v>
      </c>
      <c r="BD5" s="127">
        <f t="shared" si="6"/>
        <v>31.333333333333332</v>
      </c>
      <c r="BE5" s="127">
        <f t="shared" ref="BE5:BE26" si="15">AC5/E5</f>
        <v>38.666666666666664</v>
      </c>
      <c r="BF5" s="131">
        <f t="shared" ref="BF5:BF31" si="16">AD5/E5</f>
        <v>43.833333333333336</v>
      </c>
      <c r="BG5">
        <v>2</v>
      </c>
      <c r="BH5" s="67">
        <f t="shared" si="7"/>
        <v>1.62</v>
      </c>
      <c r="BI5" s="68"/>
      <c r="BK5" s="67" t="s">
        <v>1</v>
      </c>
      <c r="BL5" s="90">
        <v>247.76</v>
      </c>
    </row>
    <row r="6" spans="1:64" x14ac:dyDescent="0.25">
      <c r="A6" s="9" t="s">
        <v>20</v>
      </c>
      <c r="B6" s="9" t="s">
        <v>32</v>
      </c>
      <c r="C6" s="12" t="s">
        <v>37</v>
      </c>
      <c r="D6" s="9" t="s">
        <v>34</v>
      </c>
      <c r="E6" s="85">
        <v>6</v>
      </c>
      <c r="F6" s="2">
        <v>205</v>
      </c>
      <c r="G6" s="1">
        <v>181</v>
      </c>
      <c r="H6" s="1">
        <v>197</v>
      </c>
      <c r="I6" s="1">
        <v>171</v>
      </c>
      <c r="J6" s="1">
        <v>159</v>
      </c>
      <c r="K6" s="1">
        <v>172</v>
      </c>
      <c r="L6" s="1">
        <v>176</v>
      </c>
      <c r="M6" s="1">
        <v>206</v>
      </c>
      <c r="N6" s="1">
        <v>207</v>
      </c>
      <c r="O6" s="1">
        <v>229</v>
      </c>
      <c r="P6" s="1">
        <v>229</v>
      </c>
      <c r="Q6" s="3">
        <v>243</v>
      </c>
      <c r="R6" s="30">
        <f t="shared" si="8"/>
        <v>197.91666666666666</v>
      </c>
      <c r="S6" s="119">
        <v>230</v>
      </c>
      <c r="T6" s="123">
        <v>207</v>
      </c>
      <c r="U6" s="123">
        <v>191</v>
      </c>
      <c r="V6" s="123">
        <v>123</v>
      </c>
      <c r="W6" s="123">
        <v>90</v>
      </c>
      <c r="X6" s="123">
        <v>95</v>
      </c>
      <c r="Y6" s="123">
        <v>99</v>
      </c>
      <c r="Z6" s="123">
        <v>133</v>
      </c>
      <c r="AA6" s="123">
        <v>158</v>
      </c>
      <c r="AB6" s="123">
        <v>187</v>
      </c>
      <c r="AC6" s="123">
        <v>221</v>
      </c>
      <c r="AD6" s="124">
        <v>235</v>
      </c>
      <c r="AE6" s="75">
        <f t="shared" ref="AE6:AE18" si="17">AVERAGE(S6:AD6)</f>
        <v>164.08333333333334</v>
      </c>
      <c r="AF6" s="94">
        <f t="shared" si="9"/>
        <v>0.82905263157894749</v>
      </c>
      <c r="AG6" s="38">
        <f t="shared" si="0"/>
        <v>-25</v>
      </c>
      <c r="AH6" s="1">
        <f t="shared" ref="AH6:AH7" si="18">G6-T6</f>
        <v>-26</v>
      </c>
      <c r="AI6" s="1"/>
      <c r="AJ6" s="1">
        <f t="shared" si="11"/>
        <v>48</v>
      </c>
      <c r="AK6" s="1">
        <f t="shared" si="11"/>
        <v>69</v>
      </c>
      <c r="AL6" s="1">
        <f t="shared" si="11"/>
        <v>77</v>
      </c>
      <c r="AM6" s="1">
        <f t="shared" si="1"/>
        <v>77</v>
      </c>
      <c r="AN6" s="83">
        <f t="shared" si="1"/>
        <v>73</v>
      </c>
      <c r="AO6" s="83">
        <f t="shared" ref="AO6:AO20" si="19">N6-AA6</f>
        <v>49</v>
      </c>
      <c r="AP6" s="83">
        <f t="shared" ref="AP6:AP12" si="20">O6-AB6</f>
        <v>42</v>
      </c>
      <c r="AQ6" s="83">
        <f t="shared" si="12"/>
        <v>8</v>
      </c>
      <c r="AR6" s="83">
        <f t="shared" si="13"/>
        <v>8</v>
      </c>
      <c r="AS6" s="3">
        <f t="shared" ref="AS6:AS57" si="21">SUM(AG6:AR6)</f>
        <v>400</v>
      </c>
      <c r="AT6" s="42">
        <v>270</v>
      </c>
      <c r="AU6" s="7">
        <f t="shared" si="14"/>
        <v>38.333333333333336</v>
      </c>
      <c r="AV6" s="27">
        <f t="shared" ref="AV6:AV8" si="22">T6/E6</f>
        <v>34.5</v>
      </c>
      <c r="AW6" s="1"/>
      <c r="AX6" s="28">
        <f>V6/E6</f>
        <v>20.5</v>
      </c>
      <c r="AY6" s="1">
        <f>W6/E6</f>
        <v>15</v>
      </c>
      <c r="AZ6" s="1">
        <f t="shared" si="2"/>
        <v>15.833333333333334</v>
      </c>
      <c r="BA6" s="7">
        <f t="shared" si="3"/>
        <v>16.5</v>
      </c>
      <c r="BB6" s="26">
        <f t="shared" si="4"/>
        <v>22.166666666666668</v>
      </c>
      <c r="BC6" s="7">
        <f t="shared" si="5"/>
        <v>26.333333333333332</v>
      </c>
      <c r="BD6" s="26">
        <f t="shared" si="6"/>
        <v>31.166666666666668</v>
      </c>
      <c r="BE6" s="26">
        <f t="shared" si="15"/>
        <v>36.833333333333336</v>
      </c>
      <c r="BF6" s="35">
        <f t="shared" si="16"/>
        <v>39.166666666666664</v>
      </c>
      <c r="BG6">
        <v>3</v>
      </c>
      <c r="BH6" s="67">
        <f t="shared" si="7"/>
        <v>1.62</v>
      </c>
      <c r="BI6" s="68"/>
      <c r="BK6" s="67" t="s">
        <v>1</v>
      </c>
      <c r="BL6" s="90">
        <v>107.67</v>
      </c>
    </row>
    <row r="7" spans="1:64" x14ac:dyDescent="0.25">
      <c r="A7" s="9" t="s">
        <v>28</v>
      </c>
      <c r="B7" s="9" t="s">
        <v>32</v>
      </c>
      <c r="C7" s="12" t="s">
        <v>38</v>
      </c>
      <c r="D7" s="9" t="s">
        <v>34</v>
      </c>
      <c r="E7" s="85">
        <v>10</v>
      </c>
      <c r="F7" s="2">
        <v>489</v>
      </c>
      <c r="G7" s="1">
        <v>433</v>
      </c>
      <c r="H7" s="1">
        <v>469</v>
      </c>
      <c r="I7" s="1">
        <v>409</v>
      </c>
      <c r="J7" s="1">
        <v>379</v>
      </c>
      <c r="K7" s="1">
        <v>342</v>
      </c>
      <c r="L7" s="1">
        <v>351</v>
      </c>
      <c r="M7" s="1">
        <v>410</v>
      </c>
      <c r="N7" s="1">
        <v>411</v>
      </c>
      <c r="O7" s="1">
        <v>455</v>
      </c>
      <c r="P7" s="1">
        <v>454</v>
      </c>
      <c r="Q7" s="3">
        <v>483</v>
      </c>
      <c r="R7" s="30">
        <f t="shared" si="8"/>
        <v>423.75</v>
      </c>
      <c r="S7" s="119">
        <v>447</v>
      </c>
      <c r="T7" s="123">
        <v>409</v>
      </c>
      <c r="U7" s="123">
        <v>346</v>
      </c>
      <c r="V7" s="123">
        <v>387</v>
      </c>
      <c r="W7" s="123">
        <v>318</v>
      </c>
      <c r="X7" s="123">
        <v>249</v>
      </c>
      <c r="Y7" s="123">
        <v>249</v>
      </c>
      <c r="Z7" s="123">
        <v>337</v>
      </c>
      <c r="AA7" s="123">
        <v>346</v>
      </c>
      <c r="AB7" s="123">
        <v>380</v>
      </c>
      <c r="AC7" s="123">
        <v>449</v>
      </c>
      <c r="AD7" s="124">
        <v>493</v>
      </c>
      <c r="AE7" s="75">
        <f t="shared" si="17"/>
        <v>367.5</v>
      </c>
      <c r="AF7" s="94">
        <f t="shared" si="9"/>
        <v>0.86725663716814161</v>
      </c>
      <c r="AG7" s="38">
        <f t="shared" si="0"/>
        <v>42</v>
      </c>
      <c r="AH7" s="1">
        <f t="shared" si="18"/>
        <v>24</v>
      </c>
      <c r="AI7" s="1"/>
      <c r="AJ7" s="1">
        <f t="shared" ref="AJ7:AJ8" si="23">I7-V7</f>
        <v>22</v>
      </c>
      <c r="AK7" s="1">
        <f>J7-W7</f>
        <v>61</v>
      </c>
      <c r="AL7" s="1">
        <f>K7-X7</f>
        <v>93</v>
      </c>
      <c r="AM7" s="1">
        <f>L7-Y7</f>
        <v>102</v>
      </c>
      <c r="AN7" s="83">
        <f t="shared" ref="AN7:AN17" si="24">M7-Z7</f>
        <v>73</v>
      </c>
      <c r="AO7" s="83">
        <f>N7-AA7</f>
        <v>65</v>
      </c>
      <c r="AP7" s="83">
        <f t="shared" si="20"/>
        <v>75</v>
      </c>
      <c r="AQ7" s="83">
        <f t="shared" si="12"/>
        <v>5</v>
      </c>
      <c r="AR7" s="83">
        <f t="shared" si="13"/>
        <v>-10</v>
      </c>
      <c r="AS7" s="3">
        <f t="shared" si="21"/>
        <v>552</v>
      </c>
      <c r="AT7" s="42">
        <v>330</v>
      </c>
      <c r="AU7" s="121">
        <f t="shared" si="14"/>
        <v>44.7</v>
      </c>
      <c r="AV7" s="129">
        <f t="shared" si="22"/>
        <v>40.9</v>
      </c>
      <c r="AW7" s="132">
        <f>U7/E7</f>
        <v>34.6</v>
      </c>
      <c r="AX7" s="132">
        <f>V7/E7</f>
        <v>38.700000000000003</v>
      </c>
      <c r="AY7" s="132">
        <f>W7/E7</f>
        <v>31.8</v>
      </c>
      <c r="AZ7" s="132">
        <f t="shared" si="2"/>
        <v>24.9</v>
      </c>
      <c r="BA7" s="121">
        <f t="shared" si="3"/>
        <v>24.9</v>
      </c>
      <c r="BB7" s="127">
        <f t="shared" si="4"/>
        <v>33.700000000000003</v>
      </c>
      <c r="BC7" s="121">
        <f t="shared" si="5"/>
        <v>34.6</v>
      </c>
      <c r="BD7" s="127">
        <f t="shared" si="6"/>
        <v>38</v>
      </c>
      <c r="BE7" s="127">
        <f>AC7/E7</f>
        <v>44.9</v>
      </c>
      <c r="BF7" s="131">
        <f t="shared" si="16"/>
        <v>49.3</v>
      </c>
      <c r="BG7">
        <v>4</v>
      </c>
      <c r="BH7" s="67">
        <f t="shared" si="7"/>
        <v>3.3</v>
      </c>
      <c r="BI7" s="68"/>
      <c r="BK7" s="67" t="s">
        <v>1</v>
      </c>
      <c r="BL7" s="90">
        <v>155.28</v>
      </c>
    </row>
    <row r="8" spans="1:64" x14ac:dyDescent="0.25">
      <c r="A8" s="9" t="s">
        <v>22</v>
      </c>
      <c r="B8" s="9" t="s">
        <v>32</v>
      </c>
      <c r="C8" s="12" t="s">
        <v>39</v>
      </c>
      <c r="D8" s="9" t="s">
        <v>34</v>
      </c>
      <c r="E8" s="85">
        <v>80</v>
      </c>
      <c r="F8" s="2">
        <v>4120</v>
      </c>
      <c r="G8" s="1">
        <v>3642</v>
      </c>
      <c r="H8" s="1">
        <v>3952</v>
      </c>
      <c r="I8" s="1">
        <v>3442</v>
      </c>
      <c r="J8" s="1">
        <v>3187</v>
      </c>
      <c r="K8" s="1">
        <v>2883</v>
      </c>
      <c r="L8" s="1">
        <v>2952</v>
      </c>
      <c r="M8" s="1">
        <v>3456</v>
      </c>
      <c r="N8" s="1">
        <v>3461</v>
      </c>
      <c r="O8" s="1">
        <v>3831</v>
      </c>
      <c r="P8" s="1">
        <v>3825</v>
      </c>
      <c r="Q8" s="3">
        <v>4066</v>
      </c>
      <c r="R8" s="30">
        <f t="shared" si="8"/>
        <v>3568.0833333333335</v>
      </c>
      <c r="S8" s="2">
        <v>3805</v>
      </c>
      <c r="T8" s="1">
        <v>3417</v>
      </c>
      <c r="U8" s="1">
        <v>3429</v>
      </c>
      <c r="V8" s="1">
        <v>2497</v>
      </c>
      <c r="W8" s="1"/>
      <c r="X8" s="1">
        <v>1928</v>
      </c>
      <c r="Y8" s="1">
        <v>1953</v>
      </c>
      <c r="Z8" s="1">
        <v>2677</v>
      </c>
      <c r="AA8" s="1">
        <v>2811</v>
      </c>
      <c r="AB8" s="1">
        <v>3155</v>
      </c>
      <c r="AC8" s="1">
        <v>3913</v>
      </c>
      <c r="AD8" s="3">
        <v>4275</v>
      </c>
      <c r="AE8" s="75">
        <f t="shared" si="17"/>
        <v>3078.181818181818</v>
      </c>
      <c r="AF8" s="94">
        <f t="shared" si="9"/>
        <v>0.8626989704599064</v>
      </c>
      <c r="AG8" s="38">
        <f t="shared" si="0"/>
        <v>315</v>
      </c>
      <c r="AH8" s="1">
        <f>G8-T8</f>
        <v>225</v>
      </c>
      <c r="AI8" s="1"/>
      <c r="AJ8" s="1">
        <f t="shared" si="23"/>
        <v>945</v>
      </c>
      <c r="AK8" s="1"/>
      <c r="AL8" s="1">
        <f t="shared" ref="AL8:AL13" si="25">K8-X8</f>
        <v>955</v>
      </c>
      <c r="AM8" s="1">
        <f>L8-Y8</f>
        <v>999</v>
      </c>
      <c r="AN8" s="83">
        <f t="shared" si="24"/>
        <v>779</v>
      </c>
      <c r="AO8" s="83">
        <f t="shared" si="19"/>
        <v>650</v>
      </c>
      <c r="AP8" s="83">
        <f t="shared" si="20"/>
        <v>676</v>
      </c>
      <c r="AQ8" s="83">
        <f t="shared" si="12"/>
        <v>-88</v>
      </c>
      <c r="AR8" s="83">
        <f t="shared" si="13"/>
        <v>-209</v>
      </c>
      <c r="AS8" s="3">
        <f t="shared" si="21"/>
        <v>5247</v>
      </c>
      <c r="AT8" s="42">
        <v>330</v>
      </c>
      <c r="AU8" s="7">
        <f t="shared" si="14"/>
        <v>47.5625</v>
      </c>
      <c r="AV8" s="27">
        <f t="shared" si="22"/>
        <v>42.712499999999999</v>
      </c>
      <c r="AW8" s="1"/>
      <c r="AX8" s="1"/>
      <c r="AY8" s="1"/>
      <c r="AZ8" s="28">
        <f t="shared" si="2"/>
        <v>24.1</v>
      </c>
      <c r="BA8" s="7">
        <f t="shared" si="3"/>
        <v>24.412500000000001</v>
      </c>
      <c r="BB8" s="26">
        <f t="shared" si="4"/>
        <v>33.462499999999999</v>
      </c>
      <c r="BC8" s="7">
        <f t="shared" si="5"/>
        <v>35.137500000000003</v>
      </c>
      <c r="BD8" s="26">
        <f t="shared" si="6"/>
        <v>39.4375</v>
      </c>
      <c r="BE8" s="26">
        <f t="shared" si="15"/>
        <v>48.912500000000001</v>
      </c>
      <c r="BF8" s="35">
        <f t="shared" si="16"/>
        <v>53.4375</v>
      </c>
      <c r="BG8">
        <v>5</v>
      </c>
      <c r="BH8" s="67">
        <f t="shared" si="7"/>
        <v>26.4</v>
      </c>
      <c r="BI8" s="68"/>
      <c r="BK8" s="67"/>
      <c r="BL8" s="90"/>
    </row>
    <row r="9" spans="1:64" x14ac:dyDescent="0.25">
      <c r="A9" s="9" t="s">
        <v>23</v>
      </c>
      <c r="B9" s="9" t="s">
        <v>32</v>
      </c>
      <c r="C9" s="12" t="s">
        <v>44</v>
      </c>
      <c r="D9" s="9" t="s">
        <v>34</v>
      </c>
      <c r="E9" s="32">
        <v>24</v>
      </c>
      <c r="F9" s="2">
        <v>986</v>
      </c>
      <c r="G9" s="1">
        <v>872</v>
      </c>
      <c r="H9" s="1">
        <v>946</v>
      </c>
      <c r="I9" s="1">
        <v>824</v>
      </c>
      <c r="J9" s="1">
        <v>763</v>
      </c>
      <c r="K9" s="1">
        <v>690</v>
      </c>
      <c r="L9" s="1">
        <v>707</v>
      </c>
      <c r="M9" s="1">
        <v>827</v>
      </c>
      <c r="N9" s="1">
        <v>828</v>
      </c>
      <c r="O9" s="1">
        <v>917</v>
      </c>
      <c r="P9" s="1">
        <v>916</v>
      </c>
      <c r="Q9" s="3">
        <v>973</v>
      </c>
      <c r="R9" s="30">
        <f t="shared" si="8"/>
        <v>854.08333333333337</v>
      </c>
      <c r="S9" s="119">
        <v>833</v>
      </c>
      <c r="T9" s="123">
        <v>795</v>
      </c>
      <c r="U9" s="123">
        <v>690</v>
      </c>
      <c r="V9" s="123">
        <v>575</v>
      </c>
      <c r="W9" s="123">
        <v>461</v>
      </c>
      <c r="X9" s="123">
        <v>358</v>
      </c>
      <c r="Y9" s="138"/>
      <c r="Z9" s="123"/>
      <c r="AA9" s="123">
        <v>514</v>
      </c>
      <c r="AB9" s="123">
        <v>667</v>
      </c>
      <c r="AC9" s="123">
        <v>851</v>
      </c>
      <c r="AD9" s="124">
        <v>950</v>
      </c>
      <c r="AE9" s="75">
        <f>AVERAGE(S9:AD9)</f>
        <v>669.4</v>
      </c>
      <c r="AF9" s="94">
        <f t="shared" si="9"/>
        <v>0.78376426968484725</v>
      </c>
      <c r="AG9" s="38">
        <f t="shared" si="0"/>
        <v>153</v>
      </c>
      <c r="AH9" s="1">
        <f>G9-T9</f>
        <v>77</v>
      </c>
      <c r="AI9" s="1">
        <f>H9-U9</f>
        <v>256</v>
      </c>
      <c r="AJ9" s="1">
        <f>I9-V9</f>
        <v>249</v>
      </c>
      <c r="AK9" s="1">
        <f>J9-W9</f>
        <v>302</v>
      </c>
      <c r="AL9" s="1">
        <f t="shared" si="25"/>
        <v>332</v>
      </c>
      <c r="AM9" s="46">
        <f>L9-Y9</f>
        <v>707</v>
      </c>
      <c r="AN9" s="83">
        <f t="shared" si="24"/>
        <v>827</v>
      </c>
      <c r="AO9" s="83">
        <f t="shared" si="19"/>
        <v>314</v>
      </c>
      <c r="AP9" s="83">
        <f t="shared" si="20"/>
        <v>250</v>
      </c>
      <c r="AQ9" s="83">
        <f t="shared" si="12"/>
        <v>65</v>
      </c>
      <c r="AR9" s="83">
        <f t="shared" si="13"/>
        <v>23</v>
      </c>
      <c r="AS9" s="3">
        <f t="shared" si="21"/>
        <v>3555</v>
      </c>
      <c r="AT9" s="42">
        <v>270</v>
      </c>
      <c r="AU9" s="121">
        <f t="shared" si="14"/>
        <v>34.708333333333336</v>
      </c>
      <c r="AV9" s="123">
        <f>T9/E9</f>
        <v>33.125</v>
      </c>
      <c r="AW9" s="132">
        <f>U9/E9</f>
        <v>28.75</v>
      </c>
      <c r="AX9" s="132">
        <f t="shared" ref="AX9:AX27" si="26">V9/E9</f>
        <v>23.958333333333332</v>
      </c>
      <c r="AY9" s="132">
        <f>W9/E9</f>
        <v>19.208333333333332</v>
      </c>
      <c r="AZ9" s="132">
        <f t="shared" si="2"/>
        <v>14.916666666666666</v>
      </c>
      <c r="BA9" s="133">
        <f t="shared" si="3"/>
        <v>0</v>
      </c>
      <c r="BB9" s="127">
        <f t="shared" si="4"/>
        <v>0</v>
      </c>
      <c r="BC9" s="121">
        <f t="shared" si="5"/>
        <v>21.416666666666668</v>
      </c>
      <c r="BD9" s="127">
        <f t="shared" si="6"/>
        <v>27.791666666666668</v>
      </c>
      <c r="BE9" s="127">
        <f t="shared" si="15"/>
        <v>35.458333333333336</v>
      </c>
      <c r="BF9" s="131">
        <f t="shared" si="16"/>
        <v>39.583333333333336</v>
      </c>
      <c r="BG9">
        <v>6</v>
      </c>
      <c r="BH9" s="67">
        <f t="shared" si="7"/>
        <v>6.48</v>
      </c>
      <c r="BI9" s="68"/>
      <c r="BK9" s="67" t="s">
        <v>1</v>
      </c>
      <c r="BL9" s="90">
        <v>384.56</v>
      </c>
    </row>
    <row r="10" spans="1:64" x14ac:dyDescent="0.25">
      <c r="A10" s="9" t="s">
        <v>24</v>
      </c>
      <c r="B10" s="9" t="s">
        <v>32</v>
      </c>
      <c r="C10" s="12" t="s">
        <v>40</v>
      </c>
      <c r="D10" s="9" t="s">
        <v>34</v>
      </c>
      <c r="E10" s="32">
        <v>8</v>
      </c>
      <c r="F10" s="2">
        <v>328</v>
      </c>
      <c r="G10" s="1">
        <v>290</v>
      </c>
      <c r="H10" s="1">
        <v>315</v>
      </c>
      <c r="I10" s="1">
        <v>274</v>
      </c>
      <c r="J10" s="1">
        <v>254</v>
      </c>
      <c r="K10" s="1">
        <v>230</v>
      </c>
      <c r="L10" s="1">
        <v>235</v>
      </c>
      <c r="M10" s="1">
        <v>275</v>
      </c>
      <c r="N10" s="1">
        <v>276</v>
      </c>
      <c r="O10" s="1">
        <v>305</v>
      </c>
      <c r="P10" s="1">
        <v>305</v>
      </c>
      <c r="Q10" s="3">
        <v>324</v>
      </c>
      <c r="R10" s="30">
        <f t="shared" si="8"/>
        <v>284.25</v>
      </c>
      <c r="S10" s="119">
        <v>264</v>
      </c>
      <c r="T10" s="123">
        <v>271</v>
      </c>
      <c r="U10" s="123">
        <v>246</v>
      </c>
      <c r="V10" s="123">
        <v>285</v>
      </c>
      <c r="W10" s="123">
        <v>238</v>
      </c>
      <c r="X10" s="123">
        <v>190</v>
      </c>
      <c r="Y10" s="123">
        <v>183</v>
      </c>
      <c r="Z10" s="123">
        <v>245</v>
      </c>
      <c r="AA10" s="123">
        <v>240</v>
      </c>
      <c r="AB10" s="123">
        <v>250</v>
      </c>
      <c r="AC10" s="123">
        <v>278</v>
      </c>
      <c r="AD10" s="124">
        <v>305</v>
      </c>
      <c r="AE10" s="75">
        <f t="shared" si="17"/>
        <v>249.58333333333334</v>
      </c>
      <c r="AF10" s="94">
        <f>AE10/R10</f>
        <v>0.87804163002052182</v>
      </c>
      <c r="AG10" s="38">
        <f t="shared" si="0"/>
        <v>64</v>
      </c>
      <c r="AH10" s="1">
        <f t="shared" ref="AH10:AH13" si="27">G10-T10</f>
        <v>19</v>
      </c>
      <c r="AI10" s="1"/>
      <c r="AJ10" s="1">
        <f>I10-V10</f>
        <v>-11</v>
      </c>
      <c r="AK10" s="1">
        <f>J10-W10</f>
        <v>16</v>
      </c>
      <c r="AL10" s="1">
        <f t="shared" si="25"/>
        <v>40</v>
      </c>
      <c r="AM10" s="1">
        <f t="shared" ref="AM10:AM18" si="28">L10-Y10</f>
        <v>52</v>
      </c>
      <c r="AN10" s="83">
        <f t="shared" si="24"/>
        <v>30</v>
      </c>
      <c r="AO10" s="83">
        <f t="shared" si="19"/>
        <v>36</v>
      </c>
      <c r="AP10" s="83">
        <f t="shared" si="20"/>
        <v>55</v>
      </c>
      <c r="AQ10" s="83">
        <f t="shared" si="12"/>
        <v>27</v>
      </c>
      <c r="AR10" s="83">
        <f t="shared" si="13"/>
        <v>19</v>
      </c>
      <c r="AS10" s="3">
        <f t="shared" si="21"/>
        <v>347</v>
      </c>
      <c r="AT10" s="42">
        <v>270</v>
      </c>
      <c r="AU10" s="121">
        <f t="shared" si="14"/>
        <v>33</v>
      </c>
      <c r="AV10" s="123">
        <f t="shared" ref="AV10:AV13" si="29">T10/E10</f>
        <v>33.875</v>
      </c>
      <c r="AW10" s="132">
        <f>U10/E10</f>
        <v>30.75</v>
      </c>
      <c r="AX10" s="132">
        <f t="shared" si="26"/>
        <v>35.625</v>
      </c>
      <c r="AY10" s="132">
        <f>W10/E10</f>
        <v>29.75</v>
      </c>
      <c r="AZ10" s="132">
        <f t="shared" si="2"/>
        <v>23.75</v>
      </c>
      <c r="BA10" s="121">
        <f t="shared" si="3"/>
        <v>22.875</v>
      </c>
      <c r="BB10" s="127">
        <f t="shared" si="4"/>
        <v>30.625</v>
      </c>
      <c r="BC10" s="121">
        <f t="shared" si="5"/>
        <v>30</v>
      </c>
      <c r="BD10" s="127">
        <f t="shared" si="6"/>
        <v>31.25</v>
      </c>
      <c r="BE10" s="127">
        <f t="shared" si="15"/>
        <v>34.75</v>
      </c>
      <c r="BF10" s="131">
        <f t="shared" si="16"/>
        <v>38.125</v>
      </c>
      <c r="BG10">
        <v>7</v>
      </c>
      <c r="BH10" s="67">
        <f t="shared" si="7"/>
        <v>2.16</v>
      </c>
      <c r="BI10" s="68"/>
      <c r="BK10" s="67" t="s">
        <v>1</v>
      </c>
      <c r="BL10" s="90">
        <v>98.14</v>
      </c>
    </row>
    <row r="11" spans="1:64" x14ac:dyDescent="0.25">
      <c r="A11" s="9" t="s">
        <v>25</v>
      </c>
      <c r="B11" s="9" t="s">
        <v>32</v>
      </c>
      <c r="C11" s="12" t="s">
        <v>41</v>
      </c>
      <c r="D11" s="9" t="s">
        <v>34</v>
      </c>
      <c r="E11" s="32">
        <v>9</v>
      </c>
      <c r="F11" s="2">
        <v>452</v>
      </c>
      <c r="G11" s="1">
        <v>399</v>
      </c>
      <c r="H11" s="1">
        <v>433</v>
      </c>
      <c r="I11" s="1">
        <v>377</v>
      </c>
      <c r="J11" s="1">
        <v>349</v>
      </c>
      <c r="K11" s="1">
        <v>316</v>
      </c>
      <c r="L11" s="1">
        <v>324</v>
      </c>
      <c r="M11" s="1">
        <v>379</v>
      </c>
      <c r="N11" s="1">
        <v>379</v>
      </c>
      <c r="O11" s="1">
        <v>420</v>
      </c>
      <c r="P11" s="1">
        <v>419</v>
      </c>
      <c r="Q11" s="3">
        <v>446</v>
      </c>
      <c r="R11" s="30">
        <f t="shared" si="8"/>
        <v>391.08333333333331</v>
      </c>
      <c r="S11" s="119">
        <v>418</v>
      </c>
      <c r="T11" s="123">
        <v>381</v>
      </c>
      <c r="U11" s="123">
        <v>191</v>
      </c>
      <c r="V11" s="123">
        <v>279</v>
      </c>
      <c r="W11" s="123">
        <v>233</v>
      </c>
      <c r="X11" s="123">
        <v>188</v>
      </c>
      <c r="Y11" s="123">
        <v>187</v>
      </c>
      <c r="Z11" s="123">
        <v>255</v>
      </c>
      <c r="AA11" s="123">
        <v>260</v>
      </c>
      <c r="AB11" s="123">
        <v>278</v>
      </c>
      <c r="AC11" s="123">
        <v>336</v>
      </c>
      <c r="AD11" s="124">
        <v>481</v>
      </c>
      <c r="AE11" s="75">
        <f t="shared" si="17"/>
        <v>290.58333333333331</v>
      </c>
      <c r="AF11" s="94">
        <f t="shared" si="9"/>
        <v>0.74302152141487321</v>
      </c>
      <c r="AG11" s="38">
        <f t="shared" si="0"/>
        <v>34</v>
      </c>
      <c r="AH11" s="1">
        <f t="shared" si="27"/>
        <v>18</v>
      </c>
      <c r="AI11" s="1"/>
      <c r="AJ11" s="1">
        <f>I11-V11</f>
        <v>98</v>
      </c>
      <c r="AK11" s="1">
        <f>J11-W11</f>
        <v>116</v>
      </c>
      <c r="AL11" s="1">
        <f t="shared" si="25"/>
        <v>128</v>
      </c>
      <c r="AM11" s="1">
        <f t="shared" si="28"/>
        <v>137</v>
      </c>
      <c r="AN11" s="83">
        <f t="shared" si="24"/>
        <v>124</v>
      </c>
      <c r="AO11" s="83">
        <f t="shared" si="19"/>
        <v>119</v>
      </c>
      <c r="AP11" s="83">
        <f t="shared" si="20"/>
        <v>142</v>
      </c>
      <c r="AQ11" s="83">
        <f t="shared" si="12"/>
        <v>83</v>
      </c>
      <c r="AR11" s="83">
        <f t="shared" si="13"/>
        <v>-35</v>
      </c>
      <c r="AS11" s="3">
        <f t="shared" si="21"/>
        <v>964</v>
      </c>
      <c r="AT11" s="42">
        <v>330</v>
      </c>
      <c r="AU11" s="121">
        <f t="shared" si="14"/>
        <v>46.444444444444443</v>
      </c>
      <c r="AV11" s="123"/>
      <c r="AW11" s="132">
        <f>U11/E11</f>
        <v>21.222222222222221</v>
      </c>
      <c r="AX11" s="132">
        <f t="shared" si="26"/>
        <v>31</v>
      </c>
      <c r="AY11" s="132">
        <f>W11/E11</f>
        <v>25.888888888888889</v>
      </c>
      <c r="AZ11" s="132">
        <f t="shared" si="2"/>
        <v>20.888888888888889</v>
      </c>
      <c r="BA11" s="121">
        <f t="shared" si="3"/>
        <v>20.777777777777779</v>
      </c>
      <c r="BB11" s="127">
        <f t="shared" si="4"/>
        <v>28.333333333333332</v>
      </c>
      <c r="BC11" s="121">
        <f t="shared" si="5"/>
        <v>28.888888888888889</v>
      </c>
      <c r="BD11" s="127">
        <f t="shared" si="6"/>
        <v>30.888888888888889</v>
      </c>
      <c r="BE11" s="127">
        <f t="shared" si="15"/>
        <v>37.333333333333336</v>
      </c>
      <c r="BF11" s="131">
        <f t="shared" si="16"/>
        <v>53.444444444444443</v>
      </c>
      <c r="BG11">
        <v>8</v>
      </c>
      <c r="BH11" s="67">
        <f t="shared" si="7"/>
        <v>2.97</v>
      </c>
      <c r="BI11" s="68"/>
      <c r="BK11" s="67"/>
      <c r="BL11" s="90"/>
    </row>
    <row r="12" spans="1:64" x14ac:dyDescent="0.25">
      <c r="A12" s="9" t="s">
        <v>26</v>
      </c>
      <c r="B12" s="9" t="s">
        <v>32</v>
      </c>
      <c r="C12" s="12" t="s">
        <v>42</v>
      </c>
      <c r="D12" s="9" t="s">
        <v>34</v>
      </c>
      <c r="E12" s="32">
        <v>10</v>
      </c>
      <c r="F12" s="2">
        <v>500</v>
      </c>
      <c r="G12" s="1">
        <v>450</v>
      </c>
      <c r="H12" s="1">
        <v>474</v>
      </c>
      <c r="I12" s="1">
        <v>401</v>
      </c>
      <c r="J12" s="1">
        <v>353</v>
      </c>
      <c r="K12" s="1">
        <v>292</v>
      </c>
      <c r="L12" s="1">
        <v>332</v>
      </c>
      <c r="M12" s="1">
        <v>384</v>
      </c>
      <c r="N12" s="1">
        <v>366</v>
      </c>
      <c r="O12" s="1">
        <v>440</v>
      </c>
      <c r="P12" s="1">
        <v>478</v>
      </c>
      <c r="Q12" s="3">
        <v>509</v>
      </c>
      <c r="R12" s="73">
        <f t="shared" si="8"/>
        <v>414.91666666666669</v>
      </c>
      <c r="S12" s="38">
        <v>450</v>
      </c>
      <c r="T12" s="1">
        <v>426</v>
      </c>
      <c r="U12" s="1">
        <v>437</v>
      </c>
      <c r="V12" s="1">
        <v>300</v>
      </c>
      <c r="W12" s="1"/>
      <c r="X12" s="1">
        <v>276</v>
      </c>
      <c r="Y12" s="1">
        <v>274</v>
      </c>
      <c r="Z12" s="1">
        <v>371</v>
      </c>
      <c r="AA12" s="1">
        <v>373</v>
      </c>
      <c r="AB12" s="46">
        <v>392</v>
      </c>
      <c r="AC12" s="1">
        <v>392</v>
      </c>
      <c r="AD12" s="3"/>
      <c r="AE12" s="75">
        <f t="shared" si="17"/>
        <v>369.1</v>
      </c>
      <c r="AF12" s="94">
        <f t="shared" si="9"/>
        <v>0.88957622012452298</v>
      </c>
      <c r="AG12" s="38">
        <f t="shared" si="0"/>
        <v>50</v>
      </c>
      <c r="AH12" s="1">
        <f t="shared" si="27"/>
        <v>24</v>
      </c>
      <c r="AI12" s="1"/>
      <c r="AJ12" s="1">
        <f t="shared" ref="AJ12:AJ27" si="30">I12-V12</f>
        <v>101</v>
      </c>
      <c r="AK12" s="1"/>
      <c r="AL12" s="1">
        <f t="shared" si="25"/>
        <v>16</v>
      </c>
      <c r="AM12" s="1">
        <f t="shared" si="28"/>
        <v>58</v>
      </c>
      <c r="AN12" s="83">
        <f t="shared" si="24"/>
        <v>13</v>
      </c>
      <c r="AO12" s="83">
        <f t="shared" si="19"/>
        <v>-7</v>
      </c>
      <c r="AP12" s="84">
        <f t="shared" si="20"/>
        <v>48</v>
      </c>
      <c r="AQ12" s="83">
        <f t="shared" si="12"/>
        <v>86</v>
      </c>
      <c r="AR12" s="83">
        <f t="shared" si="13"/>
        <v>509</v>
      </c>
      <c r="AS12" s="3">
        <f t="shared" si="21"/>
        <v>898</v>
      </c>
      <c r="AT12" s="42">
        <v>330</v>
      </c>
      <c r="AU12" s="7">
        <f t="shared" si="14"/>
        <v>45</v>
      </c>
      <c r="AV12" s="1">
        <f t="shared" si="29"/>
        <v>42.6</v>
      </c>
      <c r="AW12" s="1">
        <f>U12/E12</f>
        <v>43.7</v>
      </c>
      <c r="AX12" s="1">
        <f t="shared" si="26"/>
        <v>30</v>
      </c>
      <c r="AY12" s="1"/>
      <c r="AZ12" s="28">
        <f t="shared" si="2"/>
        <v>27.6</v>
      </c>
      <c r="BA12" s="7">
        <f t="shared" si="3"/>
        <v>27.4</v>
      </c>
      <c r="BB12" s="26">
        <f t="shared" si="4"/>
        <v>37.1</v>
      </c>
      <c r="BC12" s="7">
        <f t="shared" si="5"/>
        <v>37.299999999999997</v>
      </c>
      <c r="BD12" s="26">
        <f t="shared" si="6"/>
        <v>39.200000000000003</v>
      </c>
      <c r="BE12" s="26">
        <f t="shared" si="15"/>
        <v>39.200000000000003</v>
      </c>
      <c r="BF12" s="35"/>
      <c r="BG12">
        <v>9</v>
      </c>
      <c r="BH12" s="67">
        <f t="shared" si="7"/>
        <v>3.3</v>
      </c>
      <c r="BI12" s="68"/>
      <c r="BK12" s="67" t="s">
        <v>1</v>
      </c>
      <c r="BL12" s="90">
        <v>170.65</v>
      </c>
    </row>
    <row r="13" spans="1:64" x14ac:dyDescent="0.25">
      <c r="A13" s="23" t="s">
        <v>27</v>
      </c>
      <c r="B13" s="39" t="s">
        <v>32</v>
      </c>
      <c r="C13" s="24" t="s">
        <v>43</v>
      </c>
      <c r="D13" s="23" t="s">
        <v>34</v>
      </c>
      <c r="E13" s="36">
        <v>48</v>
      </c>
      <c r="F13" s="25">
        <v>2411</v>
      </c>
      <c r="G13" s="34">
        <v>2132</v>
      </c>
      <c r="H13" s="34">
        <v>2313</v>
      </c>
      <c r="I13" s="34">
        <v>2014</v>
      </c>
      <c r="J13" s="34">
        <v>1865</v>
      </c>
      <c r="K13" s="34">
        <v>1687</v>
      </c>
      <c r="L13" s="34">
        <v>1728</v>
      </c>
      <c r="M13" s="34">
        <v>2023</v>
      </c>
      <c r="N13" s="34">
        <v>2026</v>
      </c>
      <c r="O13" s="34">
        <v>2243</v>
      </c>
      <c r="P13" s="34">
        <v>2239</v>
      </c>
      <c r="Q13" s="35">
        <v>2380</v>
      </c>
      <c r="R13" s="73">
        <f t="shared" si="8"/>
        <v>2088.4166666666665</v>
      </c>
      <c r="S13" s="41">
        <v>2064</v>
      </c>
      <c r="T13" s="34">
        <v>1926</v>
      </c>
      <c r="U13" s="34">
        <v>1857</v>
      </c>
      <c r="V13" s="34">
        <v>1350</v>
      </c>
      <c r="W13" s="34"/>
      <c r="X13" s="34">
        <v>1078</v>
      </c>
      <c r="Y13" s="34">
        <v>1066</v>
      </c>
      <c r="Z13" s="34">
        <v>1427</v>
      </c>
      <c r="AA13" s="34">
        <v>1593</v>
      </c>
      <c r="AB13" s="34">
        <v>1770</v>
      </c>
      <c r="AC13" s="34">
        <v>2076</v>
      </c>
      <c r="AD13" s="35">
        <v>2338</v>
      </c>
      <c r="AE13" s="75">
        <f t="shared" si="17"/>
        <v>1685.909090909091</v>
      </c>
      <c r="AF13" s="94">
        <f t="shared" si="9"/>
        <v>0.80726663305171753</v>
      </c>
      <c r="AG13" s="38">
        <f t="shared" si="0"/>
        <v>347</v>
      </c>
      <c r="AH13" s="1">
        <f t="shared" si="27"/>
        <v>206</v>
      </c>
      <c r="AI13" s="1"/>
      <c r="AJ13" s="1">
        <f t="shared" si="30"/>
        <v>664</v>
      </c>
      <c r="AK13" s="1"/>
      <c r="AL13" s="1">
        <f t="shared" si="25"/>
        <v>609</v>
      </c>
      <c r="AM13" s="1">
        <f t="shared" si="28"/>
        <v>662</v>
      </c>
      <c r="AN13" s="83">
        <f t="shared" si="24"/>
        <v>596</v>
      </c>
      <c r="AO13" s="83">
        <f>N13-AA13</f>
        <v>433</v>
      </c>
      <c r="AP13" s="83">
        <f>O13-AB13</f>
        <v>473</v>
      </c>
      <c r="AQ13" s="83">
        <f t="shared" si="12"/>
        <v>163</v>
      </c>
      <c r="AR13" s="83">
        <f t="shared" si="13"/>
        <v>42</v>
      </c>
      <c r="AS13" s="3">
        <f t="shared" si="21"/>
        <v>4195</v>
      </c>
      <c r="AT13" s="44">
        <v>330</v>
      </c>
      <c r="AU13" s="7">
        <f t="shared" si="14"/>
        <v>43</v>
      </c>
      <c r="AV13" s="1">
        <f t="shared" si="29"/>
        <v>40.125</v>
      </c>
      <c r="AW13" s="34">
        <f>U13/E13</f>
        <v>38.6875</v>
      </c>
      <c r="AX13" s="34">
        <f t="shared" si="26"/>
        <v>28.125</v>
      </c>
      <c r="AY13" s="34"/>
      <c r="AZ13" s="37">
        <f t="shared" si="2"/>
        <v>22.458333333333332</v>
      </c>
      <c r="BA13" s="7">
        <f t="shared" si="3"/>
        <v>22.208333333333332</v>
      </c>
      <c r="BB13" s="26">
        <f t="shared" si="4"/>
        <v>29.729166666666668</v>
      </c>
      <c r="BC13" s="7">
        <f t="shared" si="5"/>
        <v>33.1875</v>
      </c>
      <c r="BD13" s="26">
        <f t="shared" si="6"/>
        <v>36.875</v>
      </c>
      <c r="BE13" s="26">
        <f t="shared" si="15"/>
        <v>43.25</v>
      </c>
      <c r="BF13" s="35">
        <f t="shared" si="16"/>
        <v>48.708333333333336</v>
      </c>
      <c r="BG13">
        <v>10</v>
      </c>
      <c r="BH13" s="67">
        <f t="shared" si="7"/>
        <v>15.84</v>
      </c>
      <c r="BI13" s="68"/>
      <c r="BK13" s="67" t="s">
        <v>1</v>
      </c>
      <c r="BL13" s="90">
        <v>452.68</v>
      </c>
    </row>
    <row r="14" spans="1:64" x14ac:dyDescent="0.25">
      <c r="A14" s="9" t="s">
        <v>46</v>
      </c>
      <c r="B14" s="9" t="s">
        <v>47</v>
      </c>
      <c r="C14" s="12" t="s">
        <v>48</v>
      </c>
      <c r="D14" s="9" t="s">
        <v>88</v>
      </c>
      <c r="E14" s="32">
        <v>64</v>
      </c>
      <c r="F14" s="38">
        <v>3205</v>
      </c>
      <c r="G14" s="1">
        <v>2880</v>
      </c>
      <c r="H14" s="1">
        <v>3038</v>
      </c>
      <c r="I14" s="1">
        <v>2568</v>
      </c>
      <c r="J14" s="1">
        <v>2259</v>
      </c>
      <c r="K14" s="1">
        <v>1868</v>
      </c>
      <c r="L14" s="1">
        <v>2125</v>
      </c>
      <c r="M14" s="1">
        <v>2459</v>
      </c>
      <c r="N14" s="1">
        <v>2342</v>
      </c>
      <c r="O14" s="1">
        <v>2821</v>
      </c>
      <c r="P14" s="1">
        <v>3064</v>
      </c>
      <c r="Q14" s="3">
        <v>3261</v>
      </c>
      <c r="R14" s="74">
        <f t="shared" si="8"/>
        <v>2657.5</v>
      </c>
      <c r="S14" s="38">
        <v>3035</v>
      </c>
      <c r="T14" s="1">
        <v>2780</v>
      </c>
      <c r="U14" s="1">
        <v>2694</v>
      </c>
      <c r="V14" s="1">
        <v>2524</v>
      </c>
      <c r="W14" s="1"/>
      <c r="X14" s="1"/>
      <c r="Y14" s="1">
        <v>1500</v>
      </c>
      <c r="Z14" s="1">
        <v>2235</v>
      </c>
      <c r="AA14" s="1">
        <v>2362</v>
      </c>
      <c r="AB14" s="1">
        <v>2578</v>
      </c>
      <c r="AC14" s="1">
        <v>3116</v>
      </c>
      <c r="AD14" s="3">
        <v>3442</v>
      </c>
      <c r="AE14" s="75">
        <f t="shared" si="17"/>
        <v>2626.6</v>
      </c>
      <c r="AF14" s="94">
        <f t="shared" si="9"/>
        <v>0.98837253057384755</v>
      </c>
      <c r="AG14" s="38">
        <f t="shared" si="0"/>
        <v>170</v>
      </c>
      <c r="AH14" s="38">
        <f t="shared" si="0"/>
        <v>100</v>
      </c>
      <c r="AI14" s="1"/>
      <c r="AJ14" s="1">
        <f t="shared" si="30"/>
        <v>44</v>
      </c>
      <c r="AK14" s="1"/>
      <c r="AL14" s="1"/>
      <c r="AM14" s="1">
        <f t="shared" si="28"/>
        <v>625</v>
      </c>
      <c r="AN14" s="83">
        <f>M14-Z14</f>
        <v>224</v>
      </c>
      <c r="AO14" s="83">
        <f t="shared" si="19"/>
        <v>-20</v>
      </c>
      <c r="AP14" s="83">
        <f t="shared" ref="AP14:AP21" si="31">O14-AB14</f>
        <v>243</v>
      </c>
      <c r="AQ14" s="83">
        <f t="shared" si="12"/>
        <v>-52</v>
      </c>
      <c r="AR14" s="83">
        <f t="shared" si="13"/>
        <v>-181</v>
      </c>
      <c r="AS14" s="3">
        <f t="shared" si="21"/>
        <v>1153</v>
      </c>
      <c r="AT14" s="42">
        <v>330</v>
      </c>
      <c r="AU14" s="7">
        <f>S14/E14</f>
        <v>47.421875</v>
      </c>
      <c r="AV14" s="7">
        <f>T14/E14</f>
        <v>43.4375</v>
      </c>
      <c r="AW14" s="1"/>
      <c r="AX14" s="1">
        <f t="shared" si="26"/>
        <v>39.4375</v>
      </c>
      <c r="AY14" s="1"/>
      <c r="AZ14" s="1"/>
      <c r="BA14" s="7">
        <f t="shared" si="3"/>
        <v>23.4375</v>
      </c>
      <c r="BB14" s="26">
        <f t="shared" si="4"/>
        <v>34.921875</v>
      </c>
      <c r="BC14" s="7">
        <f t="shared" si="5"/>
        <v>36.90625</v>
      </c>
      <c r="BD14" s="26">
        <f t="shared" si="6"/>
        <v>40.28125</v>
      </c>
      <c r="BE14" s="26">
        <f t="shared" si="15"/>
        <v>48.6875</v>
      </c>
      <c r="BF14" s="35">
        <f t="shared" si="16"/>
        <v>53.78125</v>
      </c>
      <c r="BG14">
        <v>11</v>
      </c>
      <c r="BH14" s="67">
        <f t="shared" si="7"/>
        <v>21.12</v>
      </c>
      <c r="BI14" s="68"/>
      <c r="BK14" s="67" t="s">
        <v>1</v>
      </c>
      <c r="BL14" s="90">
        <v>289.08</v>
      </c>
    </row>
    <row r="15" spans="1:64" x14ac:dyDescent="0.25">
      <c r="A15" s="9" t="s">
        <v>49</v>
      </c>
      <c r="B15" s="9" t="s">
        <v>32</v>
      </c>
      <c r="C15" s="12" t="s">
        <v>50</v>
      </c>
      <c r="D15" s="9" t="s">
        <v>34</v>
      </c>
      <c r="E15" s="32">
        <v>173</v>
      </c>
      <c r="F15" s="38">
        <v>8149</v>
      </c>
      <c r="G15" s="1">
        <v>7205</v>
      </c>
      <c r="H15" s="1">
        <v>7818</v>
      </c>
      <c r="I15" s="1">
        <v>6807</v>
      </c>
      <c r="J15" s="1">
        <v>6304</v>
      </c>
      <c r="K15" s="1">
        <v>5703</v>
      </c>
      <c r="L15" s="1">
        <v>5840</v>
      </c>
      <c r="M15" s="1">
        <v>6835</v>
      </c>
      <c r="N15" s="1">
        <v>6846</v>
      </c>
      <c r="O15" s="1">
        <v>7579</v>
      </c>
      <c r="P15" s="1">
        <v>7565</v>
      </c>
      <c r="Q15" s="3">
        <v>8043</v>
      </c>
      <c r="R15" s="74">
        <f t="shared" si="8"/>
        <v>7057.833333333333</v>
      </c>
      <c r="S15" s="38">
        <v>7816</v>
      </c>
      <c r="T15" s="1">
        <v>6978</v>
      </c>
      <c r="U15" s="1">
        <v>6714</v>
      </c>
      <c r="V15" s="1">
        <v>5512</v>
      </c>
      <c r="W15" s="1"/>
      <c r="X15" s="1"/>
      <c r="Y15" s="1">
        <f>1632+2158</f>
        <v>3790</v>
      </c>
      <c r="Z15" s="1">
        <f>2264+2978</f>
        <v>5242</v>
      </c>
      <c r="AA15" s="1">
        <f>2501+3172</f>
        <v>5673</v>
      </c>
      <c r="AB15" s="1">
        <f>2848+3499</f>
        <v>6347</v>
      </c>
      <c r="AC15" s="1">
        <v>7989</v>
      </c>
      <c r="AD15" s="3">
        <v>8842</v>
      </c>
      <c r="AE15" s="75">
        <f t="shared" si="17"/>
        <v>6490.3</v>
      </c>
      <c r="AF15" s="94">
        <f t="shared" si="9"/>
        <v>0.91958816445084668</v>
      </c>
      <c r="AG15" s="38">
        <f t="shared" si="0"/>
        <v>333</v>
      </c>
      <c r="AH15" s="38">
        <f t="shared" si="0"/>
        <v>227</v>
      </c>
      <c r="AI15" s="1"/>
      <c r="AJ15" s="1">
        <f t="shared" si="30"/>
        <v>1295</v>
      </c>
      <c r="AK15" s="1"/>
      <c r="AL15" s="1"/>
      <c r="AM15" s="1">
        <f t="shared" si="28"/>
        <v>2050</v>
      </c>
      <c r="AN15" s="83">
        <f t="shared" si="24"/>
        <v>1593</v>
      </c>
      <c r="AO15" s="83">
        <f>N15-AA15</f>
        <v>1173</v>
      </c>
      <c r="AP15" s="83">
        <f t="shared" si="31"/>
        <v>1232</v>
      </c>
      <c r="AQ15" s="83">
        <f t="shared" si="12"/>
        <v>-424</v>
      </c>
      <c r="AR15" s="83">
        <f t="shared" si="13"/>
        <v>-799</v>
      </c>
      <c r="AS15" s="3">
        <f t="shared" si="21"/>
        <v>6680</v>
      </c>
      <c r="AT15" s="42">
        <v>330</v>
      </c>
      <c r="AU15" s="7">
        <f t="shared" si="14"/>
        <v>45.179190751445084</v>
      </c>
      <c r="AV15" s="7">
        <f t="shared" ref="AV15:AV32" si="32">T15/E15</f>
        <v>40.335260115606935</v>
      </c>
      <c r="AW15" s="1"/>
      <c r="AX15" s="1">
        <f t="shared" si="26"/>
        <v>31.861271676300579</v>
      </c>
      <c r="AY15" s="1"/>
      <c r="AZ15" s="1"/>
      <c r="BA15" s="7">
        <f t="shared" si="3"/>
        <v>21.907514450867051</v>
      </c>
      <c r="BB15" s="26">
        <f t="shared" si="4"/>
        <v>30.300578034682079</v>
      </c>
      <c r="BC15" s="7">
        <f t="shared" si="5"/>
        <v>32.79190751445087</v>
      </c>
      <c r="BD15" s="26">
        <f t="shared" si="6"/>
        <v>36.687861271676297</v>
      </c>
      <c r="BE15" s="26">
        <f t="shared" si="15"/>
        <v>46.179190751445084</v>
      </c>
      <c r="BF15" s="35">
        <f t="shared" si="16"/>
        <v>51.109826589595379</v>
      </c>
      <c r="BG15">
        <v>12</v>
      </c>
      <c r="BH15" s="67">
        <f t="shared" si="7"/>
        <v>57.09</v>
      </c>
      <c r="BI15" s="68"/>
      <c r="BK15" s="67" t="s">
        <v>1</v>
      </c>
      <c r="BL15" s="90">
        <v>515.54999999999995</v>
      </c>
    </row>
    <row r="16" spans="1:64" x14ac:dyDescent="0.25">
      <c r="A16" s="9" t="s">
        <v>51</v>
      </c>
      <c r="B16" s="9" t="s">
        <v>32</v>
      </c>
      <c r="C16" s="12" t="s">
        <v>52</v>
      </c>
      <c r="D16" s="9" t="s">
        <v>34</v>
      </c>
      <c r="E16" s="32">
        <v>18</v>
      </c>
      <c r="F16" s="38">
        <v>901</v>
      </c>
      <c r="G16" s="1">
        <v>810</v>
      </c>
      <c r="H16" s="1">
        <v>854</v>
      </c>
      <c r="I16" s="1">
        <v>722</v>
      </c>
      <c r="J16" s="1">
        <v>635</v>
      </c>
      <c r="K16" s="1">
        <v>525</v>
      </c>
      <c r="L16" s="1">
        <v>597</v>
      </c>
      <c r="M16" s="1">
        <v>691</v>
      </c>
      <c r="N16" s="1">
        <v>658</v>
      </c>
      <c r="O16" s="1">
        <v>793</v>
      </c>
      <c r="P16" s="1">
        <v>861</v>
      </c>
      <c r="Q16" s="3">
        <v>917</v>
      </c>
      <c r="R16" s="74">
        <f t="shared" si="8"/>
        <v>747</v>
      </c>
      <c r="S16" s="38">
        <v>851</v>
      </c>
      <c r="T16" s="1">
        <v>777</v>
      </c>
      <c r="U16" s="1">
        <v>767</v>
      </c>
      <c r="V16" s="1">
        <v>562</v>
      </c>
      <c r="W16" s="1"/>
      <c r="X16" s="1"/>
      <c r="Y16" s="1">
        <v>434</v>
      </c>
      <c r="Z16" s="1">
        <v>601</v>
      </c>
      <c r="AA16" s="1">
        <v>643</v>
      </c>
      <c r="AB16" s="1">
        <v>723</v>
      </c>
      <c r="AC16" s="1">
        <v>866</v>
      </c>
      <c r="AD16" s="3">
        <v>962</v>
      </c>
      <c r="AE16" s="75">
        <f t="shared" si="17"/>
        <v>718.6</v>
      </c>
      <c r="AF16" s="94">
        <f>AE16/R16</f>
        <v>0.9619812583668006</v>
      </c>
      <c r="AG16" s="38">
        <f t="shared" si="0"/>
        <v>50</v>
      </c>
      <c r="AH16" s="38">
        <f t="shared" si="0"/>
        <v>33</v>
      </c>
      <c r="AI16" s="1"/>
      <c r="AJ16" s="1">
        <f t="shared" si="30"/>
        <v>160</v>
      </c>
      <c r="AK16" s="1"/>
      <c r="AL16" s="1"/>
      <c r="AM16" s="1">
        <f t="shared" si="28"/>
        <v>163</v>
      </c>
      <c r="AN16" s="1">
        <f t="shared" si="24"/>
        <v>90</v>
      </c>
      <c r="AO16" s="1">
        <f t="shared" si="19"/>
        <v>15</v>
      </c>
      <c r="AP16" s="1">
        <f t="shared" si="31"/>
        <v>70</v>
      </c>
      <c r="AQ16" s="1">
        <f t="shared" si="12"/>
        <v>-5</v>
      </c>
      <c r="AR16" s="83">
        <f t="shared" si="13"/>
        <v>-45</v>
      </c>
      <c r="AS16" s="3">
        <f t="shared" si="21"/>
        <v>531</v>
      </c>
      <c r="AT16" s="42">
        <v>330</v>
      </c>
      <c r="AU16" s="7">
        <f t="shared" si="14"/>
        <v>47.277777777777779</v>
      </c>
      <c r="AV16" s="7">
        <f t="shared" si="32"/>
        <v>43.166666666666664</v>
      </c>
      <c r="AW16" s="1"/>
      <c r="AX16" s="1">
        <f t="shared" si="26"/>
        <v>31.222222222222221</v>
      </c>
      <c r="AY16" s="1"/>
      <c r="AZ16" s="1"/>
      <c r="BA16" s="7">
        <f t="shared" si="3"/>
        <v>24.111111111111111</v>
      </c>
      <c r="BB16" s="26">
        <f t="shared" si="4"/>
        <v>33.388888888888886</v>
      </c>
      <c r="BC16" s="7">
        <f t="shared" si="5"/>
        <v>35.722222222222221</v>
      </c>
      <c r="BD16" s="26">
        <f t="shared" si="6"/>
        <v>40.166666666666664</v>
      </c>
      <c r="BE16" s="26">
        <f t="shared" si="15"/>
        <v>48.111111111111114</v>
      </c>
      <c r="BF16" s="35">
        <f t="shared" si="16"/>
        <v>53.444444444444443</v>
      </c>
      <c r="BG16">
        <v>13</v>
      </c>
      <c r="BH16" s="67">
        <f t="shared" si="7"/>
        <v>5.94</v>
      </c>
      <c r="BI16" s="68"/>
      <c r="BK16" s="67" t="s">
        <v>1</v>
      </c>
      <c r="BL16" s="90">
        <v>430.79</v>
      </c>
    </row>
    <row r="17" spans="1:64" x14ac:dyDescent="0.25">
      <c r="A17" s="23" t="s">
        <v>53</v>
      </c>
      <c r="B17" s="23" t="s">
        <v>32</v>
      </c>
      <c r="C17" s="55" t="s">
        <v>54</v>
      </c>
      <c r="D17" s="23" t="s">
        <v>59</v>
      </c>
      <c r="E17" s="36">
        <v>19</v>
      </c>
      <c r="F17" s="41">
        <v>895</v>
      </c>
      <c r="G17" s="34">
        <v>804</v>
      </c>
      <c r="H17" s="34">
        <v>849</v>
      </c>
      <c r="I17" s="34">
        <v>717</v>
      </c>
      <c r="J17" s="34">
        <v>631</v>
      </c>
      <c r="K17" s="34">
        <v>522</v>
      </c>
      <c r="L17" s="34">
        <v>593</v>
      </c>
      <c r="M17" s="34">
        <v>687</v>
      </c>
      <c r="N17" s="34">
        <v>654</v>
      </c>
      <c r="O17" s="34">
        <v>788</v>
      </c>
      <c r="P17" s="34">
        <v>856</v>
      </c>
      <c r="Q17" s="35">
        <v>911</v>
      </c>
      <c r="R17" s="74">
        <f t="shared" si="8"/>
        <v>742.25</v>
      </c>
      <c r="S17" s="134">
        <v>914</v>
      </c>
      <c r="T17" s="135">
        <v>867</v>
      </c>
      <c r="U17" s="135">
        <v>736</v>
      </c>
      <c r="V17" s="135">
        <v>560</v>
      </c>
      <c r="W17" s="135"/>
      <c r="X17" s="135"/>
      <c r="Y17" s="136">
        <v>330</v>
      </c>
      <c r="Z17" s="136">
        <v>206</v>
      </c>
      <c r="AA17" s="135">
        <v>621</v>
      </c>
      <c r="AB17" s="135">
        <v>745</v>
      </c>
      <c r="AC17" s="135">
        <v>909</v>
      </c>
      <c r="AD17" s="137">
        <v>1024</v>
      </c>
      <c r="AE17" s="75">
        <f>AVERAGE(S17:AD17)</f>
        <v>691.2</v>
      </c>
      <c r="AF17" s="94">
        <f t="shared" si="9"/>
        <v>0.93122263388346249</v>
      </c>
      <c r="AG17" s="38">
        <f t="shared" si="0"/>
        <v>-19</v>
      </c>
      <c r="AH17" s="38">
        <f t="shared" si="0"/>
        <v>-63</v>
      </c>
      <c r="AI17" s="1"/>
      <c r="AJ17" s="1">
        <f t="shared" si="30"/>
        <v>157</v>
      </c>
      <c r="AK17" s="1"/>
      <c r="AL17" s="1"/>
      <c r="AM17" s="1">
        <f t="shared" si="28"/>
        <v>263</v>
      </c>
      <c r="AN17" s="1">
        <f t="shared" si="24"/>
        <v>481</v>
      </c>
      <c r="AO17" s="1">
        <f t="shared" si="19"/>
        <v>33</v>
      </c>
      <c r="AP17" s="1">
        <f t="shared" si="31"/>
        <v>43</v>
      </c>
      <c r="AQ17" s="1">
        <f t="shared" si="12"/>
        <v>-53</v>
      </c>
      <c r="AR17" s="83">
        <f>Q17-AD17</f>
        <v>-113</v>
      </c>
      <c r="AS17" s="3">
        <f>SUM(AG17:AR17)</f>
        <v>729</v>
      </c>
      <c r="AT17" s="44">
        <v>330</v>
      </c>
      <c r="AU17" s="7">
        <f t="shared" si="14"/>
        <v>48.10526315789474</v>
      </c>
      <c r="AV17" s="7">
        <f t="shared" si="32"/>
        <v>45.631578947368418</v>
      </c>
      <c r="AW17" s="34"/>
      <c r="AX17" s="34">
        <f t="shared" si="26"/>
        <v>29.473684210526315</v>
      </c>
      <c r="AY17" s="34"/>
      <c r="AZ17" s="34"/>
      <c r="BA17" s="7">
        <f t="shared" si="3"/>
        <v>17.368421052631579</v>
      </c>
      <c r="BB17" s="26">
        <f t="shared" si="4"/>
        <v>10.842105263157896</v>
      </c>
      <c r="BC17" s="7">
        <f t="shared" si="5"/>
        <v>32.684210526315788</v>
      </c>
      <c r="BD17" s="26">
        <f t="shared" si="6"/>
        <v>39.210526315789473</v>
      </c>
      <c r="BE17" s="26">
        <f t="shared" si="15"/>
        <v>47.842105263157897</v>
      </c>
      <c r="BF17" s="35">
        <f t="shared" si="16"/>
        <v>53.89473684210526</v>
      </c>
      <c r="BG17">
        <v>14</v>
      </c>
      <c r="BH17" s="67">
        <f t="shared" si="7"/>
        <v>6.27</v>
      </c>
      <c r="BI17" s="68"/>
      <c r="BK17" s="67" t="s">
        <v>1</v>
      </c>
      <c r="BL17" s="90">
        <v>135.66999999999999</v>
      </c>
    </row>
    <row r="18" spans="1:64" x14ac:dyDescent="0.25">
      <c r="A18" s="23" t="s">
        <v>55</v>
      </c>
      <c r="B18" s="23" t="s">
        <v>32</v>
      </c>
      <c r="C18" s="56" t="s">
        <v>56</v>
      </c>
      <c r="D18" s="23" t="s">
        <v>34</v>
      </c>
      <c r="E18" s="36">
        <v>14</v>
      </c>
      <c r="F18" s="25">
        <v>701</v>
      </c>
      <c r="G18" s="34">
        <v>630</v>
      </c>
      <c r="H18" s="34">
        <v>664</v>
      </c>
      <c r="I18" s="34">
        <v>561</v>
      </c>
      <c r="J18" s="34">
        <v>494</v>
      </c>
      <c r="K18" s="34">
        <v>408</v>
      </c>
      <c r="L18" s="34">
        <v>465</v>
      </c>
      <c r="M18" s="34">
        <v>538</v>
      </c>
      <c r="N18" s="34">
        <v>512</v>
      </c>
      <c r="O18" s="34">
        <v>617</v>
      </c>
      <c r="P18" s="34">
        <v>670</v>
      </c>
      <c r="Q18" s="35">
        <v>713</v>
      </c>
      <c r="R18" s="74">
        <f t="shared" si="8"/>
        <v>581.08333333333337</v>
      </c>
      <c r="S18" s="41">
        <v>665</v>
      </c>
      <c r="T18" s="34">
        <v>618</v>
      </c>
      <c r="U18" s="34">
        <v>612</v>
      </c>
      <c r="V18" s="34">
        <v>467</v>
      </c>
      <c r="W18" s="34"/>
      <c r="X18" s="34"/>
      <c r="Y18" s="34">
        <v>374</v>
      </c>
      <c r="Z18" s="34">
        <v>513</v>
      </c>
      <c r="AA18" s="34">
        <v>525</v>
      </c>
      <c r="AB18" s="34">
        <v>567</v>
      </c>
      <c r="AC18" s="34">
        <v>689</v>
      </c>
      <c r="AD18" s="35">
        <v>747</v>
      </c>
      <c r="AE18" s="75">
        <f t="shared" si="17"/>
        <v>577.70000000000005</v>
      </c>
      <c r="AF18" s="95">
        <f t="shared" si="9"/>
        <v>0.99417754194751184</v>
      </c>
      <c r="AG18" s="38">
        <f t="shared" si="0"/>
        <v>36</v>
      </c>
      <c r="AH18" s="38">
        <f t="shared" si="0"/>
        <v>12</v>
      </c>
      <c r="AI18" s="1"/>
      <c r="AJ18" s="1">
        <f t="shared" si="30"/>
        <v>94</v>
      </c>
      <c r="AK18" s="1"/>
      <c r="AL18" s="1"/>
      <c r="AM18" s="1">
        <f t="shared" si="28"/>
        <v>91</v>
      </c>
      <c r="AN18" s="1">
        <f>M18-Z18</f>
        <v>25</v>
      </c>
      <c r="AO18" s="1">
        <f t="shared" si="19"/>
        <v>-13</v>
      </c>
      <c r="AP18" s="1">
        <f t="shared" si="31"/>
        <v>50</v>
      </c>
      <c r="AQ18" s="1">
        <f t="shared" si="12"/>
        <v>-19</v>
      </c>
      <c r="AR18" s="83">
        <f t="shared" si="13"/>
        <v>-34</v>
      </c>
      <c r="AS18" s="3">
        <f t="shared" si="21"/>
        <v>242</v>
      </c>
      <c r="AT18" s="44">
        <v>330</v>
      </c>
      <c r="AU18" s="7">
        <f t="shared" si="14"/>
        <v>47.5</v>
      </c>
      <c r="AV18" s="7">
        <f t="shared" si="32"/>
        <v>44.142857142857146</v>
      </c>
      <c r="AW18" s="34"/>
      <c r="AX18" s="34">
        <f t="shared" si="26"/>
        <v>33.357142857142854</v>
      </c>
      <c r="AY18" s="34"/>
      <c r="AZ18" s="34"/>
      <c r="BA18" s="47">
        <f t="shared" si="3"/>
        <v>26.714285714285715</v>
      </c>
      <c r="BB18" s="26">
        <f t="shared" si="4"/>
        <v>36.642857142857146</v>
      </c>
      <c r="BC18" s="7">
        <f t="shared" si="5"/>
        <v>37.5</v>
      </c>
      <c r="BD18" s="26">
        <f t="shared" si="6"/>
        <v>40.5</v>
      </c>
      <c r="BE18" s="26">
        <f t="shared" si="15"/>
        <v>49.214285714285715</v>
      </c>
      <c r="BF18" s="35">
        <f t="shared" si="16"/>
        <v>53.357142857142854</v>
      </c>
      <c r="BG18">
        <v>15</v>
      </c>
      <c r="BH18" s="67">
        <f t="shared" si="7"/>
        <v>4.62</v>
      </c>
      <c r="BI18" s="68"/>
      <c r="BK18" s="67" t="s">
        <v>1</v>
      </c>
      <c r="BL18" s="90">
        <v>516.76</v>
      </c>
    </row>
    <row r="19" spans="1:64" x14ac:dyDescent="0.25">
      <c r="A19" s="49" t="s">
        <v>60</v>
      </c>
      <c r="B19" s="53" t="s">
        <v>47</v>
      </c>
      <c r="C19" s="58" t="s">
        <v>91</v>
      </c>
      <c r="D19" s="53" t="s">
        <v>88</v>
      </c>
      <c r="E19" s="36">
        <v>38</v>
      </c>
      <c r="F19" s="38">
        <v>1567</v>
      </c>
      <c r="G19" s="1">
        <v>1408</v>
      </c>
      <c r="H19" s="1">
        <v>1485</v>
      </c>
      <c r="I19" s="1">
        <v>1256</v>
      </c>
      <c r="J19" s="1">
        <v>1104</v>
      </c>
      <c r="K19" s="1">
        <v>913</v>
      </c>
      <c r="L19" s="1">
        <v>1039</v>
      </c>
      <c r="M19" s="1">
        <v>1202</v>
      </c>
      <c r="N19" s="1">
        <v>1145</v>
      </c>
      <c r="O19" s="1">
        <v>1379</v>
      </c>
      <c r="P19" s="1">
        <v>1498</v>
      </c>
      <c r="Q19" s="3">
        <v>1594</v>
      </c>
      <c r="R19" s="74">
        <f t="shared" si="8"/>
        <v>1299.1666666666667</v>
      </c>
      <c r="S19" s="38">
        <v>1745</v>
      </c>
      <c r="T19" s="1">
        <v>1554</v>
      </c>
      <c r="U19" s="1">
        <v>1441</v>
      </c>
      <c r="V19" s="1">
        <v>965</v>
      </c>
      <c r="W19" s="1"/>
      <c r="X19" s="1"/>
      <c r="Y19" s="1"/>
      <c r="Z19" s="1"/>
      <c r="AA19" s="1">
        <v>1197</v>
      </c>
      <c r="AB19" s="1">
        <v>1454</v>
      </c>
      <c r="AC19" s="1">
        <v>1767</v>
      </c>
      <c r="AD19" s="3">
        <v>1949</v>
      </c>
      <c r="AE19" s="75">
        <f>AVERAGE(S19:AD19)</f>
        <v>1509</v>
      </c>
      <c r="AF19" s="95">
        <f t="shared" si="9"/>
        <v>1.1615137908915971</v>
      </c>
      <c r="AG19" s="38">
        <f t="shared" si="0"/>
        <v>-178</v>
      </c>
      <c r="AH19" s="38">
        <f t="shared" si="0"/>
        <v>-146</v>
      </c>
      <c r="AI19" s="1"/>
      <c r="AJ19" s="1">
        <f t="shared" si="30"/>
        <v>291</v>
      </c>
      <c r="AK19" s="1"/>
      <c r="AL19" s="1"/>
      <c r="AM19" s="1"/>
      <c r="AN19" s="1"/>
      <c r="AO19" s="1">
        <f>N19-AA19</f>
        <v>-52</v>
      </c>
      <c r="AP19" s="1">
        <f t="shared" si="31"/>
        <v>-75</v>
      </c>
      <c r="AQ19" s="1">
        <f t="shared" si="12"/>
        <v>-269</v>
      </c>
      <c r="AR19" s="83">
        <f t="shared" si="13"/>
        <v>-355</v>
      </c>
      <c r="AS19" s="3">
        <f t="shared" si="21"/>
        <v>-784</v>
      </c>
      <c r="AT19" s="42">
        <v>330</v>
      </c>
      <c r="AU19" s="7">
        <f t="shared" si="14"/>
        <v>45.921052631578945</v>
      </c>
      <c r="AV19" s="7">
        <f t="shared" si="32"/>
        <v>40.89473684210526</v>
      </c>
      <c r="AW19" s="1"/>
      <c r="AX19" s="1">
        <f t="shared" si="26"/>
        <v>25.394736842105264</v>
      </c>
      <c r="AY19" s="1"/>
      <c r="AZ19" s="1"/>
      <c r="BA19" s="1"/>
      <c r="BB19" s="1"/>
      <c r="BC19" s="7">
        <f t="shared" si="5"/>
        <v>31.5</v>
      </c>
      <c r="BD19" s="26">
        <f t="shared" si="6"/>
        <v>38.263157894736842</v>
      </c>
      <c r="BE19" s="26">
        <f t="shared" si="15"/>
        <v>46.5</v>
      </c>
      <c r="BF19" s="35">
        <f t="shared" si="16"/>
        <v>51.289473684210527</v>
      </c>
      <c r="BG19">
        <v>16</v>
      </c>
      <c r="BH19" s="67">
        <f t="shared" si="7"/>
        <v>12.54</v>
      </c>
      <c r="BI19" s="68"/>
      <c r="BK19" s="67" t="s">
        <v>1</v>
      </c>
      <c r="BL19" s="90">
        <v>186.46</v>
      </c>
    </row>
    <row r="20" spans="1:64" x14ac:dyDescent="0.25">
      <c r="A20" s="49" t="s">
        <v>61</v>
      </c>
      <c r="B20" s="53" t="s">
        <v>73</v>
      </c>
      <c r="C20" s="58" t="s">
        <v>66</v>
      </c>
      <c r="D20" s="53" t="s">
        <v>131</v>
      </c>
      <c r="E20" s="32">
        <v>12</v>
      </c>
      <c r="F20" s="38">
        <v>471</v>
      </c>
      <c r="G20" s="1">
        <v>423</v>
      </c>
      <c r="H20" s="1">
        <v>446</v>
      </c>
      <c r="I20" s="1">
        <v>377</v>
      </c>
      <c r="J20" s="1">
        <v>332</v>
      </c>
      <c r="K20" s="1">
        <v>274</v>
      </c>
      <c r="L20" s="1">
        <v>312</v>
      </c>
      <c r="M20" s="1">
        <v>361</v>
      </c>
      <c r="N20" s="1">
        <v>344</v>
      </c>
      <c r="O20" s="1">
        <v>414</v>
      </c>
      <c r="P20" s="1">
        <v>450</v>
      </c>
      <c r="Q20" s="3">
        <v>479</v>
      </c>
      <c r="R20" s="73">
        <f t="shared" si="8"/>
        <v>390.25</v>
      </c>
      <c r="S20" s="38">
        <v>406</v>
      </c>
      <c r="T20" s="1">
        <v>373</v>
      </c>
      <c r="U20" s="1">
        <v>420</v>
      </c>
      <c r="V20" s="1">
        <v>416</v>
      </c>
      <c r="W20" s="1"/>
      <c r="X20" s="1"/>
      <c r="Y20" s="1"/>
      <c r="Z20" s="1"/>
      <c r="AA20" s="1">
        <v>307</v>
      </c>
      <c r="AB20" s="1">
        <v>307</v>
      </c>
      <c r="AC20" s="1">
        <v>389</v>
      </c>
      <c r="AD20" s="3">
        <v>455</v>
      </c>
      <c r="AE20" s="75">
        <f>AVERAGE(S20:AD20)</f>
        <v>384.125</v>
      </c>
      <c r="AF20" s="95">
        <f t="shared" si="9"/>
        <v>0.98430493273542596</v>
      </c>
      <c r="AG20" s="38">
        <f t="shared" ref="AG20:AH35" si="33">F20-S20</f>
        <v>65</v>
      </c>
      <c r="AH20" s="38">
        <f t="shared" si="33"/>
        <v>50</v>
      </c>
      <c r="AI20" s="1"/>
      <c r="AJ20" s="1">
        <f t="shared" si="30"/>
        <v>-39</v>
      </c>
      <c r="AK20" s="1"/>
      <c r="AL20" s="1"/>
      <c r="AM20" s="1"/>
      <c r="AN20" s="1"/>
      <c r="AO20" s="1">
        <f t="shared" si="19"/>
        <v>37</v>
      </c>
      <c r="AP20" s="1">
        <f t="shared" si="31"/>
        <v>107</v>
      </c>
      <c r="AQ20" s="1">
        <f t="shared" si="12"/>
        <v>61</v>
      </c>
      <c r="AR20" s="83">
        <f t="shared" si="13"/>
        <v>24</v>
      </c>
      <c r="AS20" s="3">
        <f t="shared" si="21"/>
        <v>305</v>
      </c>
      <c r="AT20" s="42">
        <v>330</v>
      </c>
      <c r="AU20" s="7">
        <f t="shared" si="14"/>
        <v>33.833333333333336</v>
      </c>
      <c r="AV20" s="7">
        <f t="shared" si="32"/>
        <v>31.083333333333332</v>
      </c>
      <c r="AW20" s="1"/>
      <c r="AX20" s="1">
        <f t="shared" si="26"/>
        <v>34.666666666666664</v>
      </c>
      <c r="AY20" s="1"/>
      <c r="AZ20" s="1"/>
      <c r="BA20" s="1"/>
      <c r="BB20" s="1"/>
      <c r="BC20" s="34">
        <f t="shared" si="5"/>
        <v>25.583333333333332</v>
      </c>
      <c r="BD20" s="26">
        <f t="shared" si="6"/>
        <v>25.583333333333332</v>
      </c>
      <c r="BE20" s="26">
        <f t="shared" si="15"/>
        <v>32.416666666666664</v>
      </c>
      <c r="BF20" s="35">
        <f t="shared" si="16"/>
        <v>37.916666666666664</v>
      </c>
      <c r="BG20">
        <v>17</v>
      </c>
      <c r="BH20" s="67">
        <f t="shared" si="7"/>
        <v>3.96</v>
      </c>
      <c r="BI20" s="68"/>
      <c r="BK20" s="67" t="s">
        <v>1</v>
      </c>
      <c r="BL20" s="90">
        <v>211.24</v>
      </c>
    </row>
    <row r="21" spans="1:64" x14ac:dyDescent="0.25">
      <c r="A21" s="49" t="s">
        <v>62</v>
      </c>
      <c r="B21" s="53" t="s">
        <v>63</v>
      </c>
      <c r="C21" s="58" t="s">
        <v>64</v>
      </c>
      <c r="D21" s="53" t="s">
        <v>34</v>
      </c>
      <c r="E21" s="36">
        <v>28</v>
      </c>
      <c r="F21" s="41">
        <v>1468</v>
      </c>
      <c r="G21" s="34">
        <v>1233</v>
      </c>
      <c r="H21" s="34">
        <v>1159</v>
      </c>
      <c r="I21" s="34">
        <v>884</v>
      </c>
      <c r="J21" s="34">
        <v>694</v>
      </c>
      <c r="K21" s="34">
        <v>547</v>
      </c>
      <c r="L21" s="34">
        <v>632</v>
      </c>
      <c r="M21" s="34">
        <v>811</v>
      </c>
      <c r="N21" s="34">
        <v>860</v>
      </c>
      <c r="O21" s="34">
        <v>1154</v>
      </c>
      <c r="P21" s="34">
        <v>1390</v>
      </c>
      <c r="Q21" s="35">
        <v>1526</v>
      </c>
      <c r="R21" s="74">
        <f t="shared" si="8"/>
        <v>1029.8333333333333</v>
      </c>
      <c r="S21" s="41">
        <v>1351</v>
      </c>
      <c r="T21" s="34">
        <v>1231</v>
      </c>
      <c r="U21" s="34">
        <v>1200</v>
      </c>
      <c r="V21" s="34">
        <v>917</v>
      </c>
      <c r="W21" s="34"/>
      <c r="X21" s="34"/>
      <c r="Y21" s="34"/>
      <c r="Z21" s="34"/>
      <c r="AA21" s="34"/>
      <c r="AB21" s="34">
        <f>411+289+373</f>
        <v>1073</v>
      </c>
      <c r="AC21" s="34">
        <v>1191</v>
      </c>
      <c r="AD21" s="35">
        <v>1497</v>
      </c>
      <c r="AE21" s="75">
        <f>AVERAGE(S21:AD21)</f>
        <v>1208.5714285714287</v>
      </c>
      <c r="AF21" s="95">
        <f>AE21/R21</f>
        <v>1.1735602154763833</v>
      </c>
      <c r="AG21" s="38">
        <f t="shared" si="33"/>
        <v>117</v>
      </c>
      <c r="AH21" s="38">
        <f t="shared" si="33"/>
        <v>2</v>
      </c>
      <c r="AI21" s="1"/>
      <c r="AJ21" s="1">
        <f t="shared" si="30"/>
        <v>-33</v>
      </c>
      <c r="AK21" s="1"/>
      <c r="AL21" s="1"/>
      <c r="AM21" s="1"/>
      <c r="AN21" s="1"/>
      <c r="AO21" s="1"/>
      <c r="AP21" s="1">
        <f t="shared" si="31"/>
        <v>81</v>
      </c>
      <c r="AQ21" s="1">
        <f t="shared" si="12"/>
        <v>199</v>
      </c>
      <c r="AR21" s="83">
        <f t="shared" si="13"/>
        <v>29</v>
      </c>
      <c r="AS21" s="3">
        <f t="shared" si="21"/>
        <v>395</v>
      </c>
      <c r="AT21" s="44">
        <v>330</v>
      </c>
      <c r="AU21" s="7">
        <f t="shared" si="14"/>
        <v>48.25</v>
      </c>
      <c r="AV21" s="7">
        <f t="shared" si="32"/>
        <v>43.964285714285715</v>
      </c>
      <c r="AW21" s="34"/>
      <c r="AX21" s="34">
        <f t="shared" si="26"/>
        <v>32.75</v>
      </c>
      <c r="AY21" s="34"/>
      <c r="AZ21" s="34"/>
      <c r="BA21" s="34"/>
      <c r="BB21" s="34"/>
      <c r="BC21" s="34"/>
      <c r="BD21" s="26">
        <f t="shared" si="6"/>
        <v>38.321428571428569</v>
      </c>
      <c r="BE21" s="26">
        <f t="shared" si="15"/>
        <v>42.535714285714285</v>
      </c>
      <c r="BF21" s="35">
        <f t="shared" si="16"/>
        <v>53.464285714285715</v>
      </c>
      <c r="BG21">
        <v>18</v>
      </c>
      <c r="BH21" s="67">
        <f t="shared" si="7"/>
        <v>9.24</v>
      </c>
      <c r="BI21" s="68"/>
      <c r="BK21" s="67" t="s">
        <v>1</v>
      </c>
      <c r="BL21" s="90"/>
    </row>
    <row r="22" spans="1:64" x14ac:dyDescent="0.25">
      <c r="A22" s="61" t="s">
        <v>67</v>
      </c>
      <c r="B22" s="39" t="s">
        <v>65</v>
      </c>
      <c r="C22" s="62" t="s">
        <v>68</v>
      </c>
      <c r="D22" s="39" t="s">
        <v>34</v>
      </c>
      <c r="E22" s="36">
        <v>180</v>
      </c>
      <c r="F22" s="41">
        <v>8678</v>
      </c>
      <c r="G22" s="34">
        <v>7797</v>
      </c>
      <c r="H22" s="34">
        <v>8226</v>
      </c>
      <c r="I22" s="34">
        <v>6954</v>
      </c>
      <c r="J22" s="34">
        <v>6116</v>
      </c>
      <c r="K22" s="34">
        <v>5059</v>
      </c>
      <c r="L22" s="34">
        <v>5755</v>
      </c>
      <c r="M22" s="34">
        <v>6659</v>
      </c>
      <c r="N22" s="34">
        <v>6342</v>
      </c>
      <c r="O22" s="34">
        <v>7638</v>
      </c>
      <c r="P22" s="34">
        <v>8296</v>
      </c>
      <c r="Q22" s="35">
        <v>8828</v>
      </c>
      <c r="R22" s="74">
        <f t="shared" si="8"/>
        <v>7195.666666666667</v>
      </c>
      <c r="S22" s="125">
        <v>8763</v>
      </c>
      <c r="T22" s="126"/>
      <c r="U22" s="126">
        <v>12234</v>
      </c>
      <c r="V22" s="126">
        <v>3967</v>
      </c>
      <c r="W22" s="126"/>
      <c r="X22" s="126"/>
      <c r="Y22" s="126"/>
      <c r="Z22" s="126"/>
      <c r="AA22" s="126"/>
      <c r="AB22" s="126">
        <f>2582+2690+1647</f>
        <v>6919</v>
      </c>
      <c r="AC22" s="126">
        <v>8832</v>
      </c>
      <c r="AD22" s="118">
        <v>9876</v>
      </c>
      <c r="AE22" s="75">
        <f t="shared" ref="AE22:AE27" si="34">AVERAGE(S22:AD22)</f>
        <v>8431.8333333333339</v>
      </c>
      <c r="AF22" s="95">
        <f t="shared" si="9"/>
        <v>1.1717932088757124</v>
      </c>
      <c r="AG22" s="38">
        <f t="shared" si="33"/>
        <v>-85</v>
      </c>
      <c r="AH22" s="38">
        <f t="shared" si="33"/>
        <v>7797</v>
      </c>
      <c r="AI22" s="1"/>
      <c r="AJ22" s="1">
        <f t="shared" si="30"/>
        <v>2987</v>
      </c>
      <c r="AK22" s="1"/>
      <c r="AL22" s="1"/>
      <c r="AM22" s="1"/>
      <c r="AN22" s="1"/>
      <c r="AO22" s="1"/>
      <c r="AP22" s="1">
        <f>O22-AB22</f>
        <v>719</v>
      </c>
      <c r="AQ22" s="1">
        <f t="shared" si="12"/>
        <v>-536</v>
      </c>
      <c r="AR22" s="83">
        <f t="shared" si="13"/>
        <v>-1048</v>
      </c>
      <c r="AS22" s="3">
        <f t="shared" si="21"/>
        <v>9834</v>
      </c>
      <c r="AT22" s="44">
        <v>360</v>
      </c>
      <c r="AU22" s="7">
        <f t="shared" si="14"/>
        <v>48.68333333333333</v>
      </c>
      <c r="AV22" s="7">
        <f t="shared" si="32"/>
        <v>0</v>
      </c>
      <c r="AW22" s="34"/>
      <c r="AX22" s="34">
        <f t="shared" si="26"/>
        <v>22.038888888888888</v>
      </c>
      <c r="AY22" s="34"/>
      <c r="AZ22" s="34"/>
      <c r="BA22" s="34"/>
      <c r="BB22" s="34"/>
      <c r="BC22" s="34"/>
      <c r="BD22" s="26">
        <f t="shared" si="6"/>
        <v>38.43888888888889</v>
      </c>
      <c r="BE22" s="26">
        <f t="shared" si="15"/>
        <v>49.06666666666667</v>
      </c>
      <c r="BF22" s="35">
        <f t="shared" si="16"/>
        <v>54.866666666666667</v>
      </c>
      <c r="BG22">
        <v>19</v>
      </c>
      <c r="BH22" s="67">
        <f t="shared" si="7"/>
        <v>64.8</v>
      </c>
      <c r="BI22" s="68"/>
      <c r="BK22" s="67" t="s">
        <v>1</v>
      </c>
      <c r="BL22" s="90">
        <v>2603.6</v>
      </c>
    </row>
    <row r="23" spans="1:64" x14ac:dyDescent="0.25">
      <c r="A23" s="61" t="s">
        <v>69</v>
      </c>
      <c r="B23" s="39" t="s">
        <v>47</v>
      </c>
      <c r="C23" s="62" t="s">
        <v>70</v>
      </c>
      <c r="D23" s="39" t="s">
        <v>71</v>
      </c>
      <c r="E23" s="36">
        <v>108</v>
      </c>
      <c r="F23" s="41">
        <v>5227</v>
      </c>
      <c r="G23" s="41">
        <v>4696</v>
      </c>
      <c r="H23" s="41">
        <v>4955</v>
      </c>
      <c r="I23" s="41">
        <v>4189</v>
      </c>
      <c r="J23" s="41">
        <v>3684</v>
      </c>
      <c r="K23" s="41">
        <v>3047</v>
      </c>
      <c r="L23" s="41">
        <v>3466</v>
      </c>
      <c r="M23" s="41">
        <v>4011</v>
      </c>
      <c r="N23" s="41">
        <v>3820</v>
      </c>
      <c r="O23" s="41">
        <v>4601</v>
      </c>
      <c r="P23" s="41">
        <v>4997</v>
      </c>
      <c r="Q23" s="35">
        <v>5318</v>
      </c>
      <c r="R23" s="74">
        <f>AVERAGE(F23:Q23)</f>
        <v>4334.25</v>
      </c>
      <c r="S23" s="41">
        <v>5780</v>
      </c>
      <c r="T23" s="34">
        <v>5211</v>
      </c>
      <c r="U23" s="34">
        <v>4947</v>
      </c>
      <c r="V23" s="34">
        <v>3471</v>
      </c>
      <c r="W23" s="34"/>
      <c r="X23" s="34"/>
      <c r="Y23" s="34"/>
      <c r="Z23" s="34"/>
      <c r="AA23" s="34"/>
      <c r="AB23" s="77"/>
      <c r="AC23" s="34">
        <v>5783</v>
      </c>
      <c r="AD23" s="35">
        <v>6401</v>
      </c>
      <c r="AE23" s="75">
        <f t="shared" si="34"/>
        <v>5265.5</v>
      </c>
      <c r="AF23" s="95">
        <f>AE23/R23</f>
        <v>1.2148583953394474</v>
      </c>
      <c r="AG23" s="38">
        <f t="shared" si="33"/>
        <v>-553</v>
      </c>
      <c r="AH23" s="38">
        <f t="shared" si="33"/>
        <v>-515</v>
      </c>
      <c r="AI23" s="1"/>
      <c r="AJ23" s="1">
        <f t="shared" si="30"/>
        <v>718</v>
      </c>
      <c r="AK23" s="1"/>
      <c r="AL23" s="1"/>
      <c r="AM23" s="1"/>
      <c r="AN23" s="1"/>
      <c r="AO23" s="1"/>
      <c r="AP23" s="1"/>
      <c r="AQ23" s="1">
        <f t="shared" si="12"/>
        <v>-786</v>
      </c>
      <c r="AR23" s="83">
        <f t="shared" si="13"/>
        <v>-1083</v>
      </c>
      <c r="AS23" s="3">
        <f t="shared" si="21"/>
        <v>-2219</v>
      </c>
      <c r="AT23" s="44">
        <v>360</v>
      </c>
      <c r="AU23" s="7">
        <f t="shared" si="14"/>
        <v>53.518518518518519</v>
      </c>
      <c r="AV23" s="7">
        <f t="shared" si="32"/>
        <v>48.25</v>
      </c>
      <c r="AW23" s="34"/>
      <c r="AX23" s="34">
        <f t="shared" si="26"/>
        <v>32.138888888888886</v>
      </c>
      <c r="AY23" s="34"/>
      <c r="AZ23" s="34"/>
      <c r="BA23" s="34"/>
      <c r="BB23" s="34"/>
      <c r="BC23" s="34"/>
      <c r="BD23" s="26"/>
      <c r="BE23" s="26">
        <f t="shared" si="15"/>
        <v>53.546296296296298</v>
      </c>
      <c r="BF23" s="35">
        <f t="shared" si="16"/>
        <v>59.268518518518519</v>
      </c>
      <c r="BG23">
        <v>20</v>
      </c>
      <c r="BH23" s="67">
        <f t="shared" si="7"/>
        <v>38.880000000000003</v>
      </c>
      <c r="BI23" s="68"/>
      <c r="BK23" s="67" t="s">
        <v>1</v>
      </c>
      <c r="BL23" s="90">
        <v>485.4</v>
      </c>
    </row>
    <row r="24" spans="1:64" x14ac:dyDescent="0.25">
      <c r="A24" s="61" t="s">
        <v>72</v>
      </c>
      <c r="B24" s="39" t="s">
        <v>73</v>
      </c>
      <c r="C24" s="62" t="s">
        <v>74</v>
      </c>
      <c r="D24" s="39" t="s">
        <v>71</v>
      </c>
      <c r="E24" s="36">
        <v>12</v>
      </c>
      <c r="F24" s="41">
        <v>530</v>
      </c>
      <c r="G24" s="34">
        <v>476</v>
      </c>
      <c r="H24" s="34">
        <v>502</v>
      </c>
      <c r="I24" s="34">
        <v>425</v>
      </c>
      <c r="J24" s="34">
        <v>373</v>
      </c>
      <c r="K24" s="34">
        <v>309</v>
      </c>
      <c r="L24" s="34">
        <v>351</v>
      </c>
      <c r="M24" s="34">
        <v>406</v>
      </c>
      <c r="N24" s="34">
        <v>387</v>
      </c>
      <c r="O24" s="34">
        <v>466</v>
      </c>
      <c r="P24" s="34">
        <v>506</v>
      </c>
      <c r="Q24" s="3">
        <v>539</v>
      </c>
      <c r="R24" s="74">
        <f t="shared" si="8"/>
        <v>439.16666666666669</v>
      </c>
      <c r="S24" s="41">
        <v>586</v>
      </c>
      <c r="T24" s="34">
        <v>559</v>
      </c>
      <c r="U24" s="34">
        <v>553</v>
      </c>
      <c r="V24" s="34">
        <v>445</v>
      </c>
      <c r="W24" s="34"/>
      <c r="X24" s="34"/>
      <c r="Y24" s="34"/>
      <c r="Z24" s="34"/>
      <c r="AA24" s="34"/>
      <c r="AB24" s="77"/>
      <c r="AC24" s="34">
        <v>603</v>
      </c>
      <c r="AD24" s="35">
        <v>646</v>
      </c>
      <c r="AE24" s="75">
        <f t="shared" si="34"/>
        <v>565.33333333333337</v>
      </c>
      <c r="AF24" s="95">
        <f>AE24/R24</f>
        <v>1.2872865275142316</v>
      </c>
      <c r="AG24" s="38">
        <f t="shared" si="33"/>
        <v>-56</v>
      </c>
      <c r="AH24" s="38">
        <f t="shared" si="33"/>
        <v>-83</v>
      </c>
      <c r="AI24" s="1"/>
      <c r="AJ24" s="1">
        <f t="shared" si="30"/>
        <v>-20</v>
      </c>
      <c r="AK24" s="1"/>
      <c r="AL24" s="1"/>
      <c r="AM24" s="1"/>
      <c r="AN24" s="1"/>
      <c r="AO24" s="1"/>
      <c r="AP24" s="1"/>
      <c r="AQ24" s="1">
        <f t="shared" si="12"/>
        <v>-97</v>
      </c>
      <c r="AR24" s="83">
        <f t="shared" si="13"/>
        <v>-107</v>
      </c>
      <c r="AS24" s="3">
        <f t="shared" si="21"/>
        <v>-363</v>
      </c>
      <c r="AT24" s="44">
        <v>330</v>
      </c>
      <c r="AU24" s="7">
        <f t="shared" si="14"/>
        <v>48.833333333333336</v>
      </c>
      <c r="AV24" s="7">
        <f t="shared" si="32"/>
        <v>46.583333333333336</v>
      </c>
      <c r="AW24" s="34"/>
      <c r="AX24" s="34">
        <f t="shared" si="26"/>
        <v>37.083333333333336</v>
      </c>
      <c r="AY24" s="34"/>
      <c r="AZ24" s="34"/>
      <c r="BA24" s="34"/>
      <c r="BB24" s="34"/>
      <c r="BC24" s="34"/>
      <c r="BD24" s="26"/>
      <c r="BE24" s="26">
        <f t="shared" si="15"/>
        <v>50.25</v>
      </c>
      <c r="BF24" s="35">
        <f t="shared" si="16"/>
        <v>53.833333333333336</v>
      </c>
      <c r="BG24">
        <v>21</v>
      </c>
      <c r="BH24" s="67">
        <f t="shared" si="7"/>
        <v>3.96</v>
      </c>
      <c r="BI24" s="68"/>
      <c r="BK24" s="67" t="s">
        <v>1</v>
      </c>
      <c r="BL24" s="90">
        <v>60.46</v>
      </c>
    </row>
    <row r="25" spans="1:64" x14ac:dyDescent="0.25">
      <c r="A25" s="61" t="s">
        <v>75</v>
      </c>
      <c r="B25" s="39" t="s">
        <v>73</v>
      </c>
      <c r="C25" s="62" t="s">
        <v>78</v>
      </c>
      <c r="D25" s="39" t="s">
        <v>71</v>
      </c>
      <c r="E25" s="36">
        <v>18</v>
      </c>
      <c r="F25" s="41">
        <v>801</v>
      </c>
      <c r="G25" s="34">
        <v>723</v>
      </c>
      <c r="H25" s="34">
        <v>749</v>
      </c>
      <c r="I25" s="34">
        <v>646</v>
      </c>
      <c r="J25" s="34">
        <v>566</v>
      </c>
      <c r="K25" s="34">
        <v>471</v>
      </c>
      <c r="L25" s="34">
        <v>537</v>
      </c>
      <c r="M25" s="34">
        <v>627</v>
      </c>
      <c r="N25" s="34">
        <v>586</v>
      </c>
      <c r="O25" s="34">
        <v>701</v>
      </c>
      <c r="P25" s="34">
        <v>761</v>
      </c>
      <c r="Q25" s="35">
        <v>806</v>
      </c>
      <c r="R25" s="43">
        <f t="shared" si="8"/>
        <v>664.5</v>
      </c>
      <c r="S25" s="41">
        <v>841</v>
      </c>
      <c r="T25" s="34">
        <v>773</v>
      </c>
      <c r="U25" s="34">
        <v>715</v>
      </c>
      <c r="V25" s="34">
        <v>590</v>
      </c>
      <c r="W25" s="34"/>
      <c r="X25" s="34"/>
      <c r="Y25" s="34"/>
      <c r="Z25" s="34"/>
      <c r="AA25" s="34"/>
      <c r="AB25" s="77"/>
      <c r="AC25" s="34">
        <v>845</v>
      </c>
      <c r="AD25" s="35">
        <v>930</v>
      </c>
      <c r="AE25" s="75">
        <f t="shared" si="34"/>
        <v>782.33333333333337</v>
      </c>
      <c r="AF25" s="95">
        <f t="shared" si="9"/>
        <v>1.1773263105091547</v>
      </c>
      <c r="AG25" s="38">
        <f t="shared" si="33"/>
        <v>-40</v>
      </c>
      <c r="AH25" s="38">
        <f t="shared" si="33"/>
        <v>-50</v>
      </c>
      <c r="AI25" s="1"/>
      <c r="AJ25" s="1">
        <f t="shared" si="30"/>
        <v>56</v>
      </c>
      <c r="AK25" s="1"/>
      <c r="AL25" s="1"/>
      <c r="AM25" s="1"/>
      <c r="AN25" s="1"/>
      <c r="AO25" s="1"/>
      <c r="AP25" s="1"/>
      <c r="AQ25" s="1">
        <f t="shared" si="12"/>
        <v>-84</v>
      </c>
      <c r="AR25" s="83">
        <f t="shared" si="13"/>
        <v>-124</v>
      </c>
      <c r="AS25" s="3">
        <f t="shared" si="21"/>
        <v>-242</v>
      </c>
      <c r="AT25" s="44">
        <v>330</v>
      </c>
      <c r="AU25" s="7">
        <f t="shared" si="14"/>
        <v>46.722222222222221</v>
      </c>
      <c r="AV25" s="7">
        <f t="shared" si="32"/>
        <v>42.944444444444443</v>
      </c>
      <c r="AW25" s="34"/>
      <c r="AX25" s="34">
        <f t="shared" si="26"/>
        <v>32.777777777777779</v>
      </c>
      <c r="AY25" s="34"/>
      <c r="AZ25" s="34"/>
      <c r="BA25" s="34"/>
      <c r="BB25" s="34"/>
      <c r="BC25" s="34"/>
      <c r="BD25" s="26"/>
      <c r="BE25" s="26">
        <f t="shared" si="15"/>
        <v>46.944444444444443</v>
      </c>
      <c r="BF25" s="35">
        <f t="shared" si="16"/>
        <v>51.666666666666664</v>
      </c>
      <c r="BG25">
        <v>22</v>
      </c>
      <c r="BH25" s="67">
        <f t="shared" si="7"/>
        <v>5.94</v>
      </c>
      <c r="BI25" s="68"/>
      <c r="BK25" s="67" t="s">
        <v>1</v>
      </c>
      <c r="BL25" s="90">
        <v>167.38</v>
      </c>
    </row>
    <row r="26" spans="1:64" x14ac:dyDescent="0.25">
      <c r="A26" s="61" t="s">
        <v>76</v>
      </c>
      <c r="B26" s="39" t="s">
        <v>73</v>
      </c>
      <c r="C26" s="62" t="s">
        <v>92</v>
      </c>
      <c r="D26" s="39" t="s">
        <v>71</v>
      </c>
      <c r="E26" s="36">
        <v>10</v>
      </c>
      <c r="F26" s="41">
        <v>514</v>
      </c>
      <c r="G26" s="34">
        <v>462</v>
      </c>
      <c r="H26" s="34">
        <v>487</v>
      </c>
      <c r="I26" s="34">
        <v>412</v>
      </c>
      <c r="J26" s="34">
        <v>368</v>
      </c>
      <c r="K26" s="34">
        <v>299</v>
      </c>
      <c r="L26" s="34">
        <v>341</v>
      </c>
      <c r="M26" s="34">
        <v>394</v>
      </c>
      <c r="N26" s="34">
        <v>375</v>
      </c>
      <c r="O26" s="34">
        <v>452</v>
      </c>
      <c r="P26" s="34">
        <v>491</v>
      </c>
      <c r="Q26" s="35">
        <v>523</v>
      </c>
      <c r="R26" s="75">
        <f t="shared" si="8"/>
        <v>426.5</v>
      </c>
      <c r="S26" s="41">
        <v>525</v>
      </c>
      <c r="T26" s="34">
        <v>500</v>
      </c>
      <c r="U26" s="34">
        <v>513</v>
      </c>
      <c r="V26" s="34">
        <v>410</v>
      </c>
      <c r="W26" s="34"/>
      <c r="X26" s="34"/>
      <c r="Y26" s="34"/>
      <c r="Z26" s="34"/>
      <c r="AA26" s="34"/>
      <c r="AB26" s="34"/>
      <c r="AC26" s="34">
        <v>533</v>
      </c>
      <c r="AD26" s="3">
        <v>581</v>
      </c>
      <c r="AE26" s="99">
        <f t="shared" si="34"/>
        <v>510.33333333333331</v>
      </c>
      <c r="AF26" s="95">
        <f t="shared" si="9"/>
        <v>1.1965611567018366</v>
      </c>
      <c r="AG26" s="38">
        <f t="shared" si="33"/>
        <v>-11</v>
      </c>
      <c r="AH26" s="38">
        <f t="shared" si="33"/>
        <v>-38</v>
      </c>
      <c r="AI26" s="1"/>
      <c r="AJ26" s="1">
        <f t="shared" si="30"/>
        <v>2</v>
      </c>
      <c r="AK26" s="1"/>
      <c r="AL26" s="1"/>
      <c r="AM26" s="1"/>
      <c r="AN26" s="1"/>
      <c r="AO26" s="1"/>
      <c r="AP26" s="1"/>
      <c r="AQ26" s="1">
        <f t="shared" si="12"/>
        <v>-42</v>
      </c>
      <c r="AR26" s="83">
        <f t="shared" si="13"/>
        <v>-58</v>
      </c>
      <c r="AS26" s="3">
        <f t="shared" si="21"/>
        <v>-147</v>
      </c>
      <c r="AT26" s="44">
        <v>360</v>
      </c>
      <c r="AU26" s="7">
        <f t="shared" si="14"/>
        <v>52.5</v>
      </c>
      <c r="AV26" s="7">
        <f t="shared" si="32"/>
        <v>50</v>
      </c>
      <c r="AW26" s="34"/>
      <c r="AX26" s="34">
        <f t="shared" si="26"/>
        <v>41</v>
      </c>
      <c r="AY26" s="34"/>
      <c r="AZ26" s="34"/>
      <c r="BA26" s="34"/>
      <c r="BB26" s="34"/>
      <c r="BC26" s="34"/>
      <c r="BD26" s="26"/>
      <c r="BE26" s="26">
        <f t="shared" si="15"/>
        <v>53.3</v>
      </c>
      <c r="BF26" s="35">
        <f t="shared" si="16"/>
        <v>58.1</v>
      </c>
      <c r="BG26">
        <v>23</v>
      </c>
      <c r="BH26" s="67">
        <f t="shared" si="7"/>
        <v>3.6</v>
      </c>
      <c r="BI26" s="68"/>
      <c r="BK26" s="67" t="s">
        <v>1</v>
      </c>
      <c r="BL26" s="90">
        <v>138.03</v>
      </c>
    </row>
    <row r="27" spans="1:64" x14ac:dyDescent="0.25">
      <c r="A27" s="61" t="s">
        <v>77</v>
      </c>
      <c r="B27" s="39" t="s">
        <v>73</v>
      </c>
      <c r="C27" s="62" t="s">
        <v>90</v>
      </c>
      <c r="D27" s="39" t="s">
        <v>89</v>
      </c>
      <c r="E27" s="36">
        <v>30</v>
      </c>
      <c r="F27" s="41">
        <v>1237</v>
      </c>
      <c r="G27" s="34">
        <v>1111</v>
      </c>
      <c r="H27" s="34">
        <v>1172</v>
      </c>
      <c r="I27" s="34">
        <v>991</v>
      </c>
      <c r="J27" s="34">
        <v>872</v>
      </c>
      <c r="K27" s="34">
        <v>721</v>
      </c>
      <c r="L27" s="34">
        <v>820</v>
      </c>
      <c r="M27" s="34">
        <v>949</v>
      </c>
      <c r="N27" s="34">
        <v>904</v>
      </c>
      <c r="O27" s="34">
        <v>1089</v>
      </c>
      <c r="P27" s="34">
        <v>1182</v>
      </c>
      <c r="Q27" s="35">
        <v>1258</v>
      </c>
      <c r="R27" s="75">
        <f t="shared" si="8"/>
        <v>1025.5</v>
      </c>
      <c r="S27" s="41">
        <v>1557</v>
      </c>
      <c r="T27" s="34">
        <v>1392</v>
      </c>
      <c r="U27" s="34">
        <v>1267</v>
      </c>
      <c r="V27" s="34">
        <v>941</v>
      </c>
      <c r="W27" s="34"/>
      <c r="X27" s="34"/>
      <c r="Y27" s="34"/>
      <c r="Z27" s="34"/>
      <c r="AA27" s="34"/>
      <c r="AB27" s="34"/>
      <c r="AC27" s="34"/>
      <c r="AD27" s="48">
        <v>1769</v>
      </c>
      <c r="AE27" s="99">
        <f t="shared" si="34"/>
        <v>1385.2</v>
      </c>
      <c r="AF27" s="95">
        <f>AE27/R27</f>
        <v>1.3507557289127254</v>
      </c>
      <c r="AG27" s="38">
        <f>F27-S27</f>
        <v>-320</v>
      </c>
      <c r="AH27" s="38">
        <f t="shared" si="33"/>
        <v>-281</v>
      </c>
      <c r="AI27" s="1"/>
      <c r="AJ27" s="1">
        <f t="shared" si="30"/>
        <v>50</v>
      </c>
      <c r="AK27" s="1"/>
      <c r="AL27" s="1"/>
      <c r="AM27" s="1"/>
      <c r="AN27" s="1"/>
      <c r="AO27" s="1"/>
      <c r="AP27" s="1"/>
      <c r="AQ27" s="1"/>
      <c r="AR27" s="83">
        <f t="shared" si="13"/>
        <v>-511</v>
      </c>
      <c r="AS27" s="3">
        <f t="shared" si="21"/>
        <v>-1062</v>
      </c>
      <c r="AT27" s="44">
        <v>330</v>
      </c>
      <c r="AU27" s="7">
        <f t="shared" si="14"/>
        <v>51.9</v>
      </c>
      <c r="AV27" s="7">
        <f t="shared" si="32"/>
        <v>46.4</v>
      </c>
      <c r="AW27" s="34"/>
      <c r="AX27" s="34">
        <f t="shared" si="26"/>
        <v>31.366666666666667</v>
      </c>
      <c r="AY27" s="34"/>
      <c r="AZ27" s="34"/>
      <c r="BA27" s="34"/>
      <c r="BB27" s="34"/>
      <c r="BC27" s="34"/>
      <c r="BD27" s="26"/>
      <c r="BE27" s="26"/>
      <c r="BF27" s="3">
        <f t="shared" si="16"/>
        <v>58.966666666666669</v>
      </c>
      <c r="BG27">
        <v>24</v>
      </c>
      <c r="BH27" s="67">
        <f t="shared" si="7"/>
        <v>9.9</v>
      </c>
      <c r="BI27" s="68"/>
      <c r="BK27" s="67" t="s">
        <v>1</v>
      </c>
      <c r="BL27" s="90">
        <v>303.12</v>
      </c>
    </row>
    <row r="28" spans="1:64" x14ac:dyDescent="0.25">
      <c r="A28" s="61" t="s">
        <v>79</v>
      </c>
      <c r="B28" s="39"/>
      <c r="C28" s="82" t="s">
        <v>102</v>
      </c>
      <c r="D28" s="39"/>
      <c r="E28" s="36">
        <v>50</v>
      </c>
      <c r="F28" s="41">
        <v>2557</v>
      </c>
      <c r="G28" s="34">
        <v>2302</v>
      </c>
      <c r="H28" s="34">
        <v>2410</v>
      </c>
      <c r="I28" s="34">
        <v>2064</v>
      </c>
      <c r="J28" s="34">
        <v>1785</v>
      </c>
      <c r="K28" s="34">
        <v>1481</v>
      </c>
      <c r="L28" s="34">
        <v>1696</v>
      </c>
      <c r="M28" s="34">
        <v>1977</v>
      </c>
      <c r="N28" s="34">
        <v>1861</v>
      </c>
      <c r="O28" s="34">
        <v>2209</v>
      </c>
      <c r="P28" s="34">
        <v>2475</v>
      </c>
      <c r="Q28" s="35">
        <v>2633</v>
      </c>
      <c r="R28" s="75">
        <f t="shared" si="8"/>
        <v>2120.8333333333335</v>
      </c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89"/>
      <c r="AD28" s="48">
        <v>2559</v>
      </c>
      <c r="AE28" s="36">
        <f t="shared" ref="AE28:AE29" si="35">AVERAGE(S28:AD28)</f>
        <v>2559</v>
      </c>
      <c r="AF28" s="95">
        <f t="shared" si="9"/>
        <v>1.2066011787819253</v>
      </c>
      <c r="AG28" s="38">
        <f t="shared" si="33"/>
        <v>2557</v>
      </c>
      <c r="AH28" s="38">
        <f t="shared" si="33"/>
        <v>2302</v>
      </c>
      <c r="AI28" s="1"/>
      <c r="AJ28" s="1"/>
      <c r="AK28" s="1"/>
      <c r="AL28" s="1"/>
      <c r="AM28" s="1"/>
      <c r="AN28" s="1"/>
      <c r="AO28" s="1"/>
      <c r="AP28" s="1"/>
      <c r="AQ28" s="1"/>
      <c r="AR28" s="83">
        <f t="shared" si="13"/>
        <v>74</v>
      </c>
      <c r="AS28" s="3">
        <f t="shared" si="21"/>
        <v>4933</v>
      </c>
      <c r="AT28" s="44">
        <v>360</v>
      </c>
      <c r="AU28" s="7"/>
      <c r="AV28" s="7">
        <f t="shared" si="32"/>
        <v>0</v>
      </c>
      <c r="AW28" s="34"/>
      <c r="AX28" s="34"/>
      <c r="AY28" s="34"/>
      <c r="AZ28" s="34"/>
      <c r="BA28" s="34"/>
      <c r="BB28" s="1"/>
      <c r="BC28" s="1"/>
      <c r="BD28" s="41"/>
      <c r="BE28" s="28"/>
      <c r="BF28" s="3">
        <f t="shared" si="16"/>
        <v>51.18</v>
      </c>
      <c r="BG28">
        <v>25</v>
      </c>
      <c r="BH28" s="67">
        <v>18</v>
      </c>
      <c r="BI28" s="68"/>
      <c r="BK28" s="67" t="s">
        <v>1</v>
      </c>
      <c r="BL28" s="90"/>
    </row>
    <row r="29" spans="1:64" x14ac:dyDescent="0.25">
      <c r="A29" s="61" t="s">
        <v>80</v>
      </c>
      <c r="B29" s="39" t="s">
        <v>73</v>
      </c>
      <c r="C29" s="62" t="s">
        <v>97</v>
      </c>
      <c r="D29" s="39" t="s">
        <v>98</v>
      </c>
      <c r="E29" s="36">
        <v>28</v>
      </c>
      <c r="F29" s="41">
        <v>1237</v>
      </c>
      <c r="G29" s="34">
        <v>1111</v>
      </c>
      <c r="H29" s="34">
        <v>1172</v>
      </c>
      <c r="I29" s="34">
        <v>991</v>
      </c>
      <c r="J29" s="34">
        <v>872</v>
      </c>
      <c r="K29" s="34">
        <v>721</v>
      </c>
      <c r="L29" s="34">
        <v>820</v>
      </c>
      <c r="M29" s="34">
        <v>949</v>
      </c>
      <c r="N29" s="34">
        <v>904</v>
      </c>
      <c r="O29" s="34">
        <v>1089</v>
      </c>
      <c r="P29" s="34">
        <v>1182</v>
      </c>
      <c r="Q29" s="35">
        <v>1258</v>
      </c>
      <c r="R29" s="75">
        <f t="shared" si="8"/>
        <v>1025.5</v>
      </c>
      <c r="S29" s="41">
        <v>1314</v>
      </c>
      <c r="T29" s="34">
        <v>1204</v>
      </c>
      <c r="U29" s="34">
        <v>1104</v>
      </c>
      <c r="V29" s="34">
        <v>745</v>
      </c>
      <c r="W29" s="34"/>
      <c r="X29" s="34"/>
      <c r="Y29" s="34"/>
      <c r="Z29" s="34"/>
      <c r="AA29" s="34"/>
      <c r="AB29" s="34"/>
      <c r="AC29" s="34"/>
      <c r="AD29" s="48"/>
      <c r="AE29" s="99">
        <f t="shared" si="35"/>
        <v>1091.75</v>
      </c>
      <c r="AF29" s="95">
        <f t="shared" si="9"/>
        <v>1.0646026328620186</v>
      </c>
      <c r="AG29" s="38">
        <f t="shared" si="33"/>
        <v>-77</v>
      </c>
      <c r="AH29" s="38">
        <f t="shared" si="33"/>
        <v>-93</v>
      </c>
      <c r="AI29" s="1"/>
      <c r="AJ29" s="1"/>
      <c r="AK29" s="1"/>
      <c r="AL29" s="1"/>
      <c r="AM29" s="1"/>
      <c r="AN29" s="1"/>
      <c r="AO29" s="1"/>
      <c r="AP29" s="1"/>
      <c r="AQ29" s="1"/>
      <c r="AR29" s="83"/>
      <c r="AS29" s="3">
        <f t="shared" si="21"/>
        <v>-170</v>
      </c>
      <c r="AT29" s="44">
        <v>330</v>
      </c>
      <c r="AU29" s="7">
        <f t="shared" si="14"/>
        <v>46.928571428571431</v>
      </c>
      <c r="AV29" s="7">
        <f t="shared" si="32"/>
        <v>43</v>
      </c>
      <c r="AW29" s="34"/>
      <c r="AX29" s="34"/>
      <c r="AY29" s="34"/>
      <c r="AZ29" s="34"/>
      <c r="BA29" s="34"/>
      <c r="BB29" s="48"/>
      <c r="BC29" s="34"/>
      <c r="BD29" s="41"/>
      <c r="BE29" s="26"/>
      <c r="BF29" s="88"/>
      <c r="BG29">
        <v>26</v>
      </c>
      <c r="BH29" s="67">
        <v>9.24</v>
      </c>
      <c r="BI29" s="68"/>
      <c r="BK29" s="67" t="s">
        <v>1</v>
      </c>
      <c r="BL29" s="90">
        <v>147.18</v>
      </c>
    </row>
    <row r="30" spans="1:64" x14ac:dyDescent="0.25">
      <c r="A30" s="61" t="s">
        <v>81</v>
      </c>
      <c r="B30" s="39" t="s">
        <v>73</v>
      </c>
      <c r="C30" s="62" t="s">
        <v>94</v>
      </c>
      <c r="D30" s="39" t="s">
        <v>93</v>
      </c>
      <c r="E30" s="36">
        <v>18</v>
      </c>
      <c r="F30" s="41">
        <v>795</v>
      </c>
      <c r="G30" s="34">
        <v>714</v>
      </c>
      <c r="H30" s="34">
        <v>754</v>
      </c>
      <c r="I30" s="34">
        <v>637</v>
      </c>
      <c r="J30" s="34">
        <v>560</v>
      </c>
      <c r="K30" s="34">
        <v>463</v>
      </c>
      <c r="L30" s="34">
        <v>527</v>
      </c>
      <c r="M30" s="34">
        <v>610</v>
      </c>
      <c r="N30" s="34">
        <v>581</v>
      </c>
      <c r="O30" s="34">
        <v>700</v>
      </c>
      <c r="P30" s="34">
        <v>760</v>
      </c>
      <c r="Q30" s="35">
        <v>809</v>
      </c>
      <c r="R30" s="75">
        <f t="shared" si="8"/>
        <v>659.16666666666663</v>
      </c>
      <c r="S30" s="41">
        <v>863</v>
      </c>
      <c r="T30" s="34">
        <v>804</v>
      </c>
      <c r="U30" s="34">
        <v>796</v>
      </c>
      <c r="V30" s="34">
        <v>645</v>
      </c>
      <c r="W30" s="34"/>
      <c r="X30" s="34"/>
      <c r="Y30" s="34"/>
      <c r="Z30" s="34"/>
      <c r="AA30" s="34"/>
      <c r="AB30" s="34"/>
      <c r="AC30" s="34"/>
      <c r="AD30" s="48">
        <v>971</v>
      </c>
      <c r="AE30" s="99">
        <f>AVERAGE(S30:AD30)</f>
        <v>815.8</v>
      </c>
      <c r="AF30" s="95">
        <f t="shared" si="9"/>
        <v>1.2376232616940581</v>
      </c>
      <c r="AG30" s="38">
        <f t="shared" si="33"/>
        <v>-68</v>
      </c>
      <c r="AH30" s="38">
        <f t="shared" si="33"/>
        <v>-90</v>
      </c>
      <c r="AI30" s="1"/>
      <c r="AJ30" s="1"/>
      <c r="AK30" s="1"/>
      <c r="AL30" s="1"/>
      <c r="AM30" s="1"/>
      <c r="AN30" s="1"/>
      <c r="AO30" s="1"/>
      <c r="AP30" s="1"/>
      <c r="AQ30" s="1"/>
      <c r="AR30" s="83">
        <f t="shared" si="13"/>
        <v>-162</v>
      </c>
      <c r="AS30" s="3">
        <f t="shared" si="21"/>
        <v>-320</v>
      </c>
      <c r="AT30" s="44">
        <v>330</v>
      </c>
      <c r="AU30" s="7">
        <f t="shared" si="14"/>
        <v>47.944444444444443</v>
      </c>
      <c r="AV30" s="7">
        <f t="shared" si="32"/>
        <v>44.666666666666664</v>
      </c>
      <c r="AW30" s="34"/>
      <c r="AX30" s="34"/>
      <c r="AY30" s="34"/>
      <c r="AZ30" s="34"/>
      <c r="BA30" s="34"/>
      <c r="BB30" s="48"/>
      <c r="BC30" s="34"/>
      <c r="BD30" s="41"/>
      <c r="BE30" s="26"/>
      <c r="BF30" s="88">
        <f t="shared" si="16"/>
        <v>53.944444444444443</v>
      </c>
      <c r="BG30">
        <v>27</v>
      </c>
      <c r="BH30" s="67">
        <f>AT30*E30/1000</f>
        <v>5.94</v>
      </c>
      <c r="BI30" s="68"/>
      <c r="BK30" s="67" t="s">
        <v>1</v>
      </c>
      <c r="BL30" s="90">
        <v>118.86</v>
      </c>
    </row>
    <row r="31" spans="1:64" x14ac:dyDescent="0.25">
      <c r="A31" s="61" t="s">
        <v>82</v>
      </c>
      <c r="B31" s="39" t="s">
        <v>47</v>
      </c>
      <c r="C31" s="62" t="s">
        <v>68</v>
      </c>
      <c r="D31" s="39" t="s">
        <v>71</v>
      </c>
      <c r="E31" s="36">
        <v>80</v>
      </c>
      <c r="F31" s="41">
        <v>3771</v>
      </c>
      <c r="G31" s="34">
        <v>3388</v>
      </c>
      <c r="H31" s="34">
        <v>3574</v>
      </c>
      <c r="I31" s="34">
        <v>3022</v>
      </c>
      <c r="J31" s="34">
        <v>2658</v>
      </c>
      <c r="K31" s="34">
        <v>2198</v>
      </c>
      <c r="L31" s="34">
        <v>2501</v>
      </c>
      <c r="M31" s="34">
        <v>2893</v>
      </c>
      <c r="N31" s="34">
        <v>2756</v>
      </c>
      <c r="O31" s="34">
        <v>3319</v>
      </c>
      <c r="P31" s="34">
        <v>3605</v>
      </c>
      <c r="Q31" s="35">
        <v>3836</v>
      </c>
      <c r="R31" s="75">
        <f t="shared" si="8"/>
        <v>3126.75</v>
      </c>
      <c r="S31" s="41">
        <v>3960</v>
      </c>
      <c r="T31" s="34">
        <v>3538</v>
      </c>
      <c r="U31" s="34">
        <v>3338</v>
      </c>
      <c r="V31" s="34">
        <v>2360</v>
      </c>
      <c r="W31" s="34"/>
      <c r="X31" s="34"/>
      <c r="Y31" s="34"/>
      <c r="Z31" s="34"/>
      <c r="AA31" s="34"/>
      <c r="AB31" s="34"/>
      <c r="AC31" s="34"/>
      <c r="AD31" s="48">
        <v>4502</v>
      </c>
      <c r="AE31" s="99">
        <f>AVERAGE(S31:AD31)</f>
        <v>3539.6</v>
      </c>
      <c r="AF31" s="95">
        <f t="shared" si="9"/>
        <v>1.1320380586871353</v>
      </c>
      <c r="AG31" s="38">
        <f t="shared" si="33"/>
        <v>-189</v>
      </c>
      <c r="AH31" s="38">
        <f t="shared" si="33"/>
        <v>-150</v>
      </c>
      <c r="AI31" s="1"/>
      <c r="AJ31" s="1"/>
      <c r="AK31" s="1"/>
      <c r="AL31" s="1"/>
      <c r="AM31" s="1"/>
      <c r="AN31" s="1"/>
      <c r="AO31" s="1"/>
      <c r="AP31" s="1"/>
      <c r="AQ31" s="1"/>
      <c r="AR31" s="83">
        <f t="shared" si="13"/>
        <v>-666</v>
      </c>
      <c r="AS31" s="3">
        <f t="shared" si="21"/>
        <v>-1005</v>
      </c>
      <c r="AT31" s="44">
        <v>330</v>
      </c>
      <c r="AU31" s="7">
        <f t="shared" si="14"/>
        <v>49.5</v>
      </c>
      <c r="AV31" s="7">
        <f t="shared" si="32"/>
        <v>44.225000000000001</v>
      </c>
      <c r="AW31" s="34"/>
      <c r="AX31" s="34"/>
      <c r="AY31" s="34"/>
      <c r="AZ31" s="34"/>
      <c r="BA31" s="34"/>
      <c r="BB31" s="48"/>
      <c r="BC31" s="34"/>
      <c r="BD31" s="41"/>
      <c r="BE31" s="26"/>
      <c r="BF31" s="35">
        <f t="shared" si="16"/>
        <v>56.274999999999999</v>
      </c>
      <c r="BG31">
        <v>28</v>
      </c>
      <c r="BH31" s="67">
        <f>AT31*E31/1000</f>
        <v>26.4</v>
      </c>
      <c r="BI31" s="68"/>
      <c r="BK31" s="67" t="s">
        <v>1</v>
      </c>
      <c r="BL31" s="91">
        <v>348.58</v>
      </c>
    </row>
    <row r="32" spans="1:64" x14ac:dyDescent="0.25">
      <c r="A32" s="61" t="s">
        <v>83</v>
      </c>
      <c r="B32" s="39" t="s">
        <v>47</v>
      </c>
      <c r="C32" s="62" t="s">
        <v>101</v>
      </c>
      <c r="D32" s="39" t="s">
        <v>71</v>
      </c>
      <c r="E32" s="36">
        <v>60</v>
      </c>
      <c r="F32" s="41">
        <v>2651</v>
      </c>
      <c r="G32" s="34">
        <v>2382</v>
      </c>
      <c r="H32" s="34">
        <v>2513</v>
      </c>
      <c r="I32" s="34">
        <v>2125</v>
      </c>
      <c r="J32" s="34">
        <v>1869</v>
      </c>
      <c r="K32" s="34">
        <v>1545</v>
      </c>
      <c r="L32" s="34">
        <v>1758</v>
      </c>
      <c r="M32" s="34">
        <v>2034</v>
      </c>
      <c r="N32" s="34">
        <v>1937</v>
      </c>
      <c r="O32" s="34">
        <v>2333</v>
      </c>
      <c r="P32" s="34">
        <v>2534</v>
      </c>
      <c r="Q32" s="35">
        <v>2697</v>
      </c>
      <c r="R32" s="75">
        <f t="shared" si="8"/>
        <v>2198.1666666666665</v>
      </c>
      <c r="S32" s="41">
        <v>2903</v>
      </c>
      <c r="T32" s="34">
        <v>2693</v>
      </c>
      <c r="U32" s="34">
        <v>2592</v>
      </c>
      <c r="V32" s="34">
        <v>1895</v>
      </c>
      <c r="W32" s="34"/>
      <c r="X32" s="34"/>
      <c r="Y32" s="34"/>
      <c r="Z32" s="34"/>
      <c r="AA32" s="34"/>
      <c r="AB32" s="34"/>
      <c r="AC32" s="34"/>
      <c r="AD32" s="48"/>
      <c r="AE32" s="99">
        <f>AVERAGE(S32:AD32)</f>
        <v>2520.75</v>
      </c>
      <c r="AF32" s="95">
        <f t="shared" si="9"/>
        <v>1.1467510804458261</v>
      </c>
      <c r="AG32" s="38">
        <f t="shared" si="33"/>
        <v>-252</v>
      </c>
      <c r="AH32" s="38">
        <f t="shared" si="33"/>
        <v>-311</v>
      </c>
      <c r="AI32" s="1"/>
      <c r="AJ32" s="1"/>
      <c r="AK32" s="1"/>
      <c r="AL32" s="1"/>
      <c r="AM32" s="1"/>
      <c r="AN32" s="1"/>
      <c r="AO32" s="1"/>
      <c r="AP32" s="1"/>
      <c r="AQ32" s="1"/>
      <c r="AR32" s="83"/>
      <c r="AS32" s="3">
        <f t="shared" si="21"/>
        <v>-563</v>
      </c>
      <c r="AT32" s="44">
        <v>335</v>
      </c>
      <c r="AU32" s="7">
        <f t="shared" si="14"/>
        <v>48.383333333333333</v>
      </c>
      <c r="AV32" s="7">
        <f t="shared" si="32"/>
        <v>44.883333333333333</v>
      </c>
      <c r="AW32" s="34"/>
      <c r="AX32" s="34"/>
      <c r="AY32" s="34"/>
      <c r="AZ32" s="34"/>
      <c r="BA32" s="34"/>
      <c r="BB32" s="48"/>
      <c r="BC32" s="1"/>
      <c r="BD32" s="41"/>
      <c r="BE32" s="26"/>
      <c r="BF32" s="35"/>
      <c r="BG32">
        <v>29</v>
      </c>
      <c r="BH32" s="67">
        <f>AT32*E32/1000</f>
        <v>20.100000000000001</v>
      </c>
      <c r="BI32" s="68"/>
      <c r="BK32" s="67"/>
      <c r="BL32" s="90"/>
    </row>
    <row r="33" spans="1:64" x14ac:dyDescent="0.25">
      <c r="A33" s="61" t="s">
        <v>84</v>
      </c>
      <c r="B33" s="39" t="s">
        <v>47</v>
      </c>
      <c r="C33" s="62" t="s">
        <v>115</v>
      </c>
      <c r="D33" s="39" t="s">
        <v>71</v>
      </c>
      <c r="E33" s="36">
        <v>200</v>
      </c>
      <c r="F33" s="41">
        <v>9547</v>
      </c>
      <c r="G33" s="34">
        <v>8440</v>
      </c>
      <c r="H33" s="34">
        <v>9158</v>
      </c>
      <c r="I33" s="34">
        <v>7975</v>
      </c>
      <c r="J33" s="34">
        <v>7386</v>
      </c>
      <c r="K33" s="34">
        <v>6681</v>
      </c>
      <c r="L33" s="34">
        <v>6841</v>
      </c>
      <c r="M33" s="34">
        <v>8008</v>
      </c>
      <c r="N33" s="34">
        <v>8020</v>
      </c>
      <c r="O33" s="34">
        <v>8878</v>
      </c>
      <c r="P33" s="34">
        <v>8863</v>
      </c>
      <c r="Q33" s="35">
        <v>9423</v>
      </c>
      <c r="R33" s="75">
        <f t="shared" si="8"/>
        <v>8268.3333333333339</v>
      </c>
      <c r="S33" s="41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48"/>
      <c r="AE33" s="36" t="e">
        <f t="shared" ref="AE33:AE57" si="36">AVERAGE(S33:AD33)</f>
        <v>#DIV/0!</v>
      </c>
      <c r="AF33" s="95" t="e">
        <f t="shared" si="9"/>
        <v>#DIV/0!</v>
      </c>
      <c r="AG33" s="38"/>
      <c r="AH33" s="38"/>
      <c r="AI33" s="1"/>
      <c r="AJ33" s="1"/>
      <c r="AK33" s="1"/>
      <c r="AL33" s="1"/>
      <c r="AM33" s="1"/>
      <c r="AN33" s="1"/>
      <c r="AO33" s="1"/>
      <c r="AP33" s="1"/>
      <c r="AQ33" s="1"/>
      <c r="AR33" s="83"/>
      <c r="AS33" s="3">
        <f t="shared" si="21"/>
        <v>0</v>
      </c>
      <c r="AT33" s="44">
        <v>330</v>
      </c>
      <c r="AU33" s="7"/>
      <c r="AV33" s="7"/>
      <c r="AW33" s="34"/>
      <c r="AX33" s="34"/>
      <c r="AY33" s="34"/>
      <c r="AZ33" s="34"/>
      <c r="BA33" s="34"/>
      <c r="BB33" s="48"/>
      <c r="BC33" s="47"/>
      <c r="BD33" s="41"/>
      <c r="BE33" s="28"/>
      <c r="BF33" s="87"/>
      <c r="BG33">
        <v>30</v>
      </c>
      <c r="BH33" s="67">
        <v>67</v>
      </c>
      <c r="BI33" s="149"/>
      <c r="BK33" s="67"/>
      <c r="BL33" s="68"/>
    </row>
    <row r="34" spans="1:64" x14ac:dyDescent="0.25">
      <c r="A34" s="61" t="s">
        <v>95</v>
      </c>
      <c r="B34" s="39" t="s">
        <v>47</v>
      </c>
      <c r="C34" s="62" t="s">
        <v>114</v>
      </c>
      <c r="D34" s="39" t="s">
        <v>71</v>
      </c>
      <c r="E34" s="36">
        <v>152</v>
      </c>
      <c r="F34" s="41">
        <v>6364</v>
      </c>
      <c r="G34" s="34">
        <v>5718</v>
      </c>
      <c r="H34" s="34">
        <v>6033</v>
      </c>
      <c r="I34" s="34">
        <v>5100</v>
      </c>
      <c r="J34" s="34">
        <v>4486</v>
      </c>
      <c r="K34" s="34">
        <v>3710</v>
      </c>
      <c r="L34" s="34">
        <v>4220</v>
      </c>
      <c r="M34" s="34">
        <v>4883</v>
      </c>
      <c r="N34" s="34">
        <v>4651</v>
      </c>
      <c r="O34" s="34">
        <v>5602</v>
      </c>
      <c r="P34" s="34">
        <v>6084</v>
      </c>
      <c r="Q34" s="35">
        <v>6475</v>
      </c>
      <c r="R34" s="43">
        <f t="shared" si="8"/>
        <v>5277.166666666667</v>
      </c>
      <c r="S34" s="41"/>
      <c r="T34" s="34"/>
      <c r="U34" s="34">
        <v>6401</v>
      </c>
      <c r="V34" s="34">
        <v>4548</v>
      </c>
      <c r="W34" s="34"/>
      <c r="X34" s="34"/>
      <c r="Y34" s="34"/>
      <c r="Z34" s="34"/>
      <c r="AA34" s="34"/>
      <c r="AB34" s="34"/>
      <c r="AC34" s="34"/>
      <c r="AD34" s="48"/>
      <c r="AE34" s="99">
        <f>AVERAGE(S34:AD34)</f>
        <v>5474.5</v>
      </c>
      <c r="AF34" s="95">
        <f t="shared" si="9"/>
        <v>1.0373938034930359</v>
      </c>
      <c r="AG34" s="38"/>
      <c r="AH34" s="38"/>
      <c r="AI34" s="1"/>
      <c r="AJ34" s="1"/>
      <c r="AK34" s="1"/>
      <c r="AL34" s="1"/>
      <c r="AM34" s="1"/>
      <c r="AN34" s="1"/>
      <c r="AO34" s="1"/>
      <c r="AP34" s="1"/>
      <c r="AQ34" s="1"/>
      <c r="AR34" s="83"/>
      <c r="AS34" s="3">
        <f t="shared" si="21"/>
        <v>0</v>
      </c>
      <c r="AT34" s="44">
        <v>335</v>
      </c>
      <c r="AU34" s="7"/>
      <c r="AV34" s="7"/>
      <c r="AW34" s="34"/>
      <c r="AX34" s="34"/>
      <c r="AY34" s="34"/>
      <c r="AZ34" s="34"/>
      <c r="BA34" s="34"/>
      <c r="BB34" s="48"/>
      <c r="BC34" s="1"/>
      <c r="BD34" s="41"/>
      <c r="BE34" s="26"/>
      <c r="BF34" s="88"/>
      <c r="BG34">
        <v>31</v>
      </c>
      <c r="BH34" s="67">
        <f>AT34*E34/1000</f>
        <v>50.92</v>
      </c>
      <c r="BI34" s="149"/>
      <c r="BK34" s="67"/>
      <c r="BL34" s="68"/>
    </row>
    <row r="35" spans="1:64" x14ac:dyDescent="0.25">
      <c r="A35" s="61" t="s">
        <v>96</v>
      </c>
      <c r="B35" s="39" t="s">
        <v>73</v>
      </c>
      <c r="C35" s="62" t="s">
        <v>106</v>
      </c>
      <c r="D35" s="39" t="s">
        <v>107</v>
      </c>
      <c r="E35" s="36">
        <v>28</v>
      </c>
      <c r="F35" s="41">
        <v>1256</v>
      </c>
      <c r="G35" s="34">
        <v>1128</v>
      </c>
      <c r="H35" s="34">
        <v>1190</v>
      </c>
      <c r="I35" s="34">
        <v>1006</v>
      </c>
      <c r="J35" s="34">
        <v>885</v>
      </c>
      <c r="K35" s="34">
        <v>732</v>
      </c>
      <c r="L35" s="34">
        <v>833</v>
      </c>
      <c r="M35" s="34">
        <v>963</v>
      </c>
      <c r="N35" s="34">
        <v>918</v>
      </c>
      <c r="O35" s="34">
        <v>1105</v>
      </c>
      <c r="P35" s="34">
        <v>1200</v>
      </c>
      <c r="Q35" s="35">
        <v>1277</v>
      </c>
      <c r="R35" s="73">
        <f t="shared" si="8"/>
        <v>1041.0833333333333</v>
      </c>
      <c r="S35" s="41"/>
      <c r="T35" s="34">
        <v>1197</v>
      </c>
      <c r="U35" s="34">
        <v>1063</v>
      </c>
      <c r="V35" s="34">
        <v>785</v>
      </c>
      <c r="W35" s="34"/>
      <c r="X35" s="34"/>
      <c r="Y35" s="34"/>
      <c r="Z35" s="34"/>
      <c r="AA35" s="34"/>
      <c r="AB35" s="34"/>
      <c r="AC35" s="34"/>
      <c r="AD35" s="48"/>
      <c r="AE35" s="36">
        <f t="shared" si="36"/>
        <v>1015</v>
      </c>
      <c r="AF35" s="95">
        <f t="shared" si="9"/>
        <v>0.97494596974305614</v>
      </c>
      <c r="AG35" s="38"/>
      <c r="AH35" s="38">
        <f t="shared" si="33"/>
        <v>-69</v>
      </c>
      <c r="AI35" s="1"/>
      <c r="AJ35" s="1"/>
      <c r="AK35" s="1"/>
      <c r="AL35" s="1"/>
      <c r="AM35" s="1"/>
      <c r="AN35" s="1"/>
      <c r="AO35" s="1"/>
      <c r="AP35" s="1"/>
      <c r="AQ35" s="1"/>
      <c r="AR35" s="83"/>
      <c r="AS35" s="3">
        <f t="shared" si="21"/>
        <v>-69</v>
      </c>
      <c r="AT35" s="44">
        <v>335</v>
      </c>
      <c r="AU35" s="7"/>
      <c r="AV35" s="7">
        <f>T35/E35</f>
        <v>42.75</v>
      </c>
      <c r="AW35" s="34"/>
      <c r="AX35" s="34"/>
      <c r="AY35" s="34"/>
      <c r="AZ35" s="34"/>
      <c r="BA35" s="34"/>
      <c r="BB35" s="1"/>
      <c r="BC35" s="1"/>
      <c r="BD35" s="1"/>
      <c r="BE35" s="26"/>
      <c r="BF35" s="3"/>
      <c r="BG35" s="59">
        <v>32</v>
      </c>
      <c r="BH35" s="67">
        <f>AT35*E35/1000</f>
        <v>9.3800000000000008</v>
      </c>
      <c r="BI35" s="149"/>
      <c r="BK35" s="67"/>
      <c r="BL35" s="68"/>
    </row>
    <row r="36" spans="1:64" x14ac:dyDescent="0.25">
      <c r="A36" s="61" t="s">
        <v>108</v>
      </c>
      <c r="B36" s="39" t="s">
        <v>73</v>
      </c>
      <c r="C36" s="62" t="s">
        <v>117</v>
      </c>
      <c r="D36" s="39" t="s">
        <v>147</v>
      </c>
      <c r="E36" s="36">
        <v>12</v>
      </c>
      <c r="F36" s="41">
        <v>538</v>
      </c>
      <c r="G36" s="34">
        <v>483</v>
      </c>
      <c r="H36" s="34">
        <v>510</v>
      </c>
      <c r="I36" s="34">
        <v>431</v>
      </c>
      <c r="J36" s="34">
        <v>379</v>
      </c>
      <c r="K36" s="34">
        <v>313</v>
      </c>
      <c r="L36" s="34">
        <v>357</v>
      </c>
      <c r="M36" s="34">
        <v>413</v>
      </c>
      <c r="N36" s="34">
        <v>393</v>
      </c>
      <c r="O36" s="34">
        <v>473</v>
      </c>
      <c r="P36" s="34">
        <v>514</v>
      </c>
      <c r="Q36" s="35">
        <v>547</v>
      </c>
      <c r="R36" s="76">
        <f t="shared" si="8"/>
        <v>445.91666666666669</v>
      </c>
      <c r="S36" s="41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48"/>
      <c r="AE36" s="36" t="e">
        <f t="shared" si="36"/>
        <v>#DIV/0!</v>
      </c>
      <c r="AF36" s="96" t="e">
        <f t="shared" si="9"/>
        <v>#DIV/0!</v>
      </c>
      <c r="AG36" s="38"/>
      <c r="AH36" s="38"/>
      <c r="AI36" s="1"/>
      <c r="AJ36" s="1"/>
      <c r="AK36" s="1"/>
      <c r="AL36" s="1"/>
      <c r="AM36" s="1"/>
      <c r="AN36" s="1"/>
      <c r="AO36" s="1"/>
      <c r="AP36" s="1"/>
      <c r="AQ36" s="1"/>
      <c r="AR36" s="83"/>
      <c r="AS36" s="3">
        <f t="shared" si="21"/>
        <v>0</v>
      </c>
      <c r="AT36" s="44">
        <v>335</v>
      </c>
      <c r="AU36" s="7"/>
      <c r="AV36" s="7"/>
      <c r="AW36" s="34"/>
      <c r="AX36" s="34"/>
      <c r="AY36" s="34"/>
      <c r="AZ36" s="34"/>
      <c r="BA36" s="34"/>
      <c r="BB36" s="1"/>
      <c r="BC36" s="1"/>
      <c r="BD36" s="1"/>
      <c r="BE36" s="34"/>
      <c r="BF36" s="3"/>
      <c r="BG36" s="51">
        <v>33</v>
      </c>
      <c r="BH36" s="67">
        <v>4.0199999999999996</v>
      </c>
      <c r="BI36" s="149"/>
      <c r="BK36" s="67"/>
      <c r="BL36" s="68"/>
    </row>
    <row r="37" spans="1:64" x14ac:dyDescent="0.25">
      <c r="A37" s="61" t="s">
        <v>109</v>
      </c>
      <c r="B37" s="39" t="s">
        <v>73</v>
      </c>
      <c r="C37" s="62" t="s">
        <v>118</v>
      </c>
      <c r="D37" s="39" t="s">
        <v>126</v>
      </c>
      <c r="E37" s="36">
        <v>34</v>
      </c>
      <c r="F37" s="41">
        <v>1627</v>
      </c>
      <c r="G37" s="34">
        <v>1461</v>
      </c>
      <c r="H37" s="34">
        <v>1542</v>
      </c>
      <c r="I37" s="34">
        <v>1303</v>
      </c>
      <c r="J37" s="34">
        <v>1146</v>
      </c>
      <c r="K37" s="34">
        <v>948</v>
      </c>
      <c r="L37" s="34">
        <v>1079</v>
      </c>
      <c r="M37" s="34">
        <v>1248</v>
      </c>
      <c r="N37" s="34">
        <v>1189</v>
      </c>
      <c r="O37" s="34">
        <v>1432</v>
      </c>
      <c r="P37" s="34">
        <v>1555</v>
      </c>
      <c r="Q37" s="35">
        <v>1655</v>
      </c>
      <c r="R37" s="76">
        <f t="shared" si="8"/>
        <v>1348.75</v>
      </c>
      <c r="S37" s="41"/>
      <c r="T37" s="34"/>
      <c r="U37" s="34">
        <v>951</v>
      </c>
      <c r="V37" s="34">
        <v>1089</v>
      </c>
      <c r="W37" s="34"/>
      <c r="X37" s="34"/>
      <c r="Y37" s="34"/>
      <c r="Z37" s="34"/>
      <c r="AA37" s="34"/>
      <c r="AB37" s="34"/>
      <c r="AC37" s="34"/>
      <c r="AD37" s="48"/>
      <c r="AE37" s="36">
        <f t="shared" si="36"/>
        <v>1020</v>
      </c>
      <c r="AF37" s="96">
        <f t="shared" si="9"/>
        <v>0.75625579240037066</v>
      </c>
      <c r="AG37" s="38"/>
      <c r="AH37" s="38"/>
      <c r="AI37" s="1"/>
      <c r="AJ37" s="1"/>
      <c r="AK37" s="1"/>
      <c r="AL37" s="1"/>
      <c r="AM37" s="1"/>
      <c r="AN37" s="1"/>
      <c r="AO37" s="1"/>
      <c r="AP37" s="1"/>
      <c r="AQ37" s="1"/>
      <c r="AR37" s="83"/>
      <c r="AS37" s="3">
        <f t="shared" si="21"/>
        <v>0</v>
      </c>
      <c r="AT37" s="44">
        <v>335</v>
      </c>
      <c r="AU37" s="7"/>
      <c r="AV37" s="7"/>
      <c r="AW37" s="34"/>
      <c r="AX37" s="34"/>
      <c r="AY37" s="34"/>
      <c r="AZ37" s="34"/>
      <c r="BA37" s="34"/>
      <c r="BB37" s="1"/>
      <c r="BC37" s="1"/>
      <c r="BD37" s="1"/>
      <c r="BE37" s="1"/>
      <c r="BF37" s="86"/>
      <c r="BG37" s="51">
        <v>34</v>
      </c>
      <c r="BH37" s="67">
        <f t="shared" ref="BH37:BH57" si="37">AT37*E37/1000</f>
        <v>11.39</v>
      </c>
      <c r="BI37" s="149"/>
      <c r="BK37" s="67"/>
      <c r="BL37" s="68"/>
    </row>
    <row r="38" spans="1:64" x14ac:dyDescent="0.25">
      <c r="A38" s="61" t="s">
        <v>110</v>
      </c>
      <c r="B38" s="39" t="s">
        <v>73</v>
      </c>
      <c r="C38" s="62" t="s">
        <v>116</v>
      </c>
      <c r="D38" s="39" t="s">
        <v>123</v>
      </c>
      <c r="E38" s="36">
        <v>20</v>
      </c>
      <c r="F38" s="41">
        <v>897</v>
      </c>
      <c r="G38" s="34">
        <v>806</v>
      </c>
      <c r="H38" s="34">
        <v>850</v>
      </c>
      <c r="I38" s="34">
        <v>719</v>
      </c>
      <c r="J38" s="34">
        <v>632</v>
      </c>
      <c r="K38" s="34">
        <v>523</v>
      </c>
      <c r="L38" s="34">
        <v>595</v>
      </c>
      <c r="M38" s="34">
        <v>688</v>
      </c>
      <c r="N38" s="34">
        <v>655</v>
      </c>
      <c r="O38" s="34">
        <v>789</v>
      </c>
      <c r="P38" s="34">
        <v>857</v>
      </c>
      <c r="Q38" s="35">
        <v>912</v>
      </c>
      <c r="R38" s="76">
        <f t="shared" si="8"/>
        <v>743.58333333333337</v>
      </c>
      <c r="S38" s="41"/>
      <c r="T38" s="34"/>
      <c r="U38" s="34">
        <v>857</v>
      </c>
      <c r="V38" s="34">
        <v>600</v>
      </c>
      <c r="W38" s="34"/>
      <c r="X38" s="34"/>
      <c r="Y38" s="34"/>
      <c r="Z38" s="34"/>
      <c r="AA38" s="34"/>
      <c r="AB38" s="34"/>
      <c r="AC38" s="34"/>
      <c r="AD38" s="48"/>
      <c r="AE38" s="36">
        <f t="shared" si="36"/>
        <v>728.5</v>
      </c>
      <c r="AF38" s="96">
        <f t="shared" si="9"/>
        <v>0.97971534237364111</v>
      </c>
      <c r="AG38" s="38"/>
      <c r="AH38" s="38"/>
      <c r="AI38" s="1"/>
      <c r="AJ38" s="1"/>
      <c r="AK38" s="1"/>
      <c r="AL38" s="1"/>
      <c r="AM38" s="1"/>
      <c r="AN38" s="1"/>
      <c r="AO38" s="1"/>
      <c r="AP38" s="1"/>
      <c r="AQ38" s="1"/>
      <c r="AR38" s="83"/>
      <c r="AS38" s="3">
        <f t="shared" si="21"/>
        <v>0</v>
      </c>
      <c r="AT38" s="44">
        <v>335</v>
      </c>
      <c r="AU38" s="7"/>
      <c r="AV38" s="7"/>
      <c r="AW38" s="34"/>
      <c r="AX38" s="34"/>
      <c r="AY38" s="34"/>
      <c r="AZ38" s="34"/>
      <c r="BA38" s="34"/>
      <c r="BB38" s="1"/>
      <c r="BC38" s="1"/>
      <c r="BD38" s="1"/>
      <c r="BE38" s="34"/>
      <c r="BF38" s="26"/>
      <c r="BG38" s="51">
        <v>35</v>
      </c>
      <c r="BH38" s="67">
        <f t="shared" si="37"/>
        <v>6.7</v>
      </c>
      <c r="BI38" s="149"/>
      <c r="BK38" s="67"/>
      <c r="BL38" s="68"/>
    </row>
    <row r="39" spans="1:64" x14ac:dyDescent="0.25">
      <c r="A39" s="61" t="s">
        <v>111</v>
      </c>
      <c r="B39" s="39" t="s">
        <v>73</v>
      </c>
      <c r="C39" s="62" t="s">
        <v>119</v>
      </c>
      <c r="D39" s="39" t="s">
        <v>127</v>
      </c>
      <c r="E39" s="36">
        <v>12</v>
      </c>
      <c r="F39" s="41">
        <v>538</v>
      </c>
      <c r="G39" s="34">
        <v>483</v>
      </c>
      <c r="H39" s="34">
        <v>510</v>
      </c>
      <c r="I39" s="34">
        <v>431</v>
      </c>
      <c r="J39" s="34">
        <v>379</v>
      </c>
      <c r="K39" s="34">
        <v>313</v>
      </c>
      <c r="L39" s="34">
        <v>357</v>
      </c>
      <c r="M39" s="34">
        <v>413</v>
      </c>
      <c r="N39" s="34">
        <v>393</v>
      </c>
      <c r="O39" s="34">
        <v>473</v>
      </c>
      <c r="P39" s="34">
        <v>514</v>
      </c>
      <c r="Q39" s="35">
        <v>547</v>
      </c>
      <c r="R39" s="76">
        <f t="shared" si="8"/>
        <v>445.91666666666669</v>
      </c>
      <c r="S39" s="41"/>
      <c r="T39" s="34"/>
      <c r="U39" s="34">
        <v>486</v>
      </c>
      <c r="V39" s="34">
        <v>341</v>
      </c>
      <c r="W39" s="34"/>
      <c r="X39" s="34"/>
      <c r="Y39" s="34"/>
      <c r="Z39" s="34"/>
      <c r="AA39" s="34"/>
      <c r="AB39" s="34"/>
      <c r="AC39" s="34"/>
      <c r="AD39" s="48"/>
      <c r="AE39" s="36">
        <f t="shared" si="36"/>
        <v>413.5</v>
      </c>
      <c r="AF39" s="96">
        <f t="shared" si="9"/>
        <v>0.9273033077929359</v>
      </c>
      <c r="AG39" s="38"/>
      <c r="AH39" s="38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3">
        <f t="shared" si="21"/>
        <v>0</v>
      </c>
      <c r="AT39" s="44">
        <v>335</v>
      </c>
      <c r="AU39" s="7"/>
      <c r="AV39" s="7"/>
      <c r="AW39" s="34"/>
      <c r="AX39" s="34"/>
      <c r="AY39" s="34"/>
      <c r="AZ39" s="34"/>
      <c r="BA39" s="34"/>
      <c r="BB39" s="1"/>
      <c r="BC39" s="1"/>
      <c r="BD39" s="1"/>
      <c r="BE39" s="34"/>
      <c r="BF39" s="48"/>
      <c r="BG39" s="51">
        <v>36</v>
      </c>
      <c r="BH39" s="67">
        <f t="shared" si="37"/>
        <v>4.0199999999999996</v>
      </c>
      <c r="BI39" s="149"/>
      <c r="BK39" s="67"/>
      <c r="BL39" s="68"/>
    </row>
    <row r="40" spans="1:64" x14ac:dyDescent="0.25">
      <c r="A40" s="61" t="s">
        <v>112</v>
      </c>
      <c r="B40" s="39" t="s">
        <v>73</v>
      </c>
      <c r="C40" s="62" t="s">
        <v>120</v>
      </c>
      <c r="D40" s="39" t="s">
        <v>124</v>
      </c>
      <c r="E40" s="36">
        <v>34</v>
      </c>
      <c r="F40" s="41">
        <v>1525</v>
      </c>
      <c r="G40" s="34">
        <v>1370</v>
      </c>
      <c r="H40" s="34">
        <v>1445</v>
      </c>
      <c r="I40" s="34">
        <v>1222</v>
      </c>
      <c r="J40" s="34">
        <v>1075</v>
      </c>
      <c r="K40" s="34">
        <v>889</v>
      </c>
      <c r="L40" s="34">
        <v>1011</v>
      </c>
      <c r="M40" s="34">
        <v>1170</v>
      </c>
      <c r="N40" s="34">
        <v>1114</v>
      </c>
      <c r="O40" s="34">
        <v>1342</v>
      </c>
      <c r="P40" s="34">
        <v>1458</v>
      </c>
      <c r="Q40" s="35">
        <v>1551</v>
      </c>
      <c r="R40" s="76">
        <f t="shared" si="8"/>
        <v>1264.3333333333333</v>
      </c>
      <c r="S40" s="41"/>
      <c r="T40" s="34"/>
      <c r="U40" s="34">
        <v>1371</v>
      </c>
      <c r="V40" s="34">
        <v>1006</v>
      </c>
      <c r="W40" s="34"/>
      <c r="X40" s="34"/>
      <c r="Y40" s="34"/>
      <c r="Z40" s="34"/>
      <c r="AA40" s="34"/>
      <c r="AB40" s="34"/>
      <c r="AC40" s="34"/>
      <c r="AD40" s="48"/>
      <c r="AE40" s="36">
        <f t="shared" si="36"/>
        <v>1188.5</v>
      </c>
      <c r="AF40" s="96">
        <f t="shared" si="9"/>
        <v>0.94002109148431323</v>
      </c>
      <c r="AG40" s="38"/>
      <c r="AH40" s="38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3">
        <f t="shared" si="21"/>
        <v>0</v>
      </c>
      <c r="AT40" s="44">
        <v>335</v>
      </c>
      <c r="AU40" s="7"/>
      <c r="AV40" s="7"/>
      <c r="AW40" s="34"/>
      <c r="AX40" s="34"/>
      <c r="AY40" s="34"/>
      <c r="AZ40" s="34"/>
      <c r="BA40" s="34"/>
      <c r="BB40" s="1"/>
      <c r="BC40" s="1"/>
      <c r="BD40" s="1"/>
      <c r="BE40" s="34"/>
      <c r="BF40" s="48"/>
      <c r="BG40" s="51">
        <v>37</v>
      </c>
      <c r="BH40" s="67">
        <f t="shared" si="37"/>
        <v>11.39</v>
      </c>
      <c r="BI40" s="149"/>
      <c r="BK40" s="67"/>
      <c r="BL40" s="68"/>
    </row>
    <row r="41" spans="1:64" x14ac:dyDescent="0.25">
      <c r="A41" s="61" t="s">
        <v>125</v>
      </c>
      <c r="B41" s="39" t="s">
        <v>73</v>
      </c>
      <c r="C41" s="62" t="s">
        <v>113</v>
      </c>
      <c r="D41" s="39" t="s">
        <v>128</v>
      </c>
      <c r="E41" s="36">
        <v>10</v>
      </c>
      <c r="F41" s="41">
        <v>448</v>
      </c>
      <c r="G41" s="34">
        <v>403</v>
      </c>
      <c r="H41" s="34">
        <v>425</v>
      </c>
      <c r="I41" s="34">
        <v>359</v>
      </c>
      <c r="J41" s="34">
        <v>316</v>
      </c>
      <c r="K41" s="34">
        <v>261</v>
      </c>
      <c r="L41" s="34">
        <v>297</v>
      </c>
      <c r="M41" s="34">
        <v>344</v>
      </c>
      <c r="N41" s="34">
        <v>327</v>
      </c>
      <c r="O41" s="34">
        <v>394</v>
      </c>
      <c r="P41" s="34">
        <v>428</v>
      </c>
      <c r="Q41" s="35">
        <v>456</v>
      </c>
      <c r="R41" s="76">
        <f t="shared" si="8"/>
        <v>371.5</v>
      </c>
      <c r="S41" s="41"/>
      <c r="T41" s="34"/>
      <c r="U41" s="34">
        <v>362</v>
      </c>
      <c r="V41" s="34">
        <v>362</v>
      </c>
      <c r="W41" s="34"/>
      <c r="X41" s="34"/>
      <c r="Y41" s="34"/>
      <c r="Z41" s="34"/>
      <c r="AA41" s="34"/>
      <c r="AB41" s="34"/>
      <c r="AC41" s="34"/>
      <c r="AD41" s="48"/>
      <c r="AE41" s="36">
        <f t="shared" si="36"/>
        <v>362</v>
      </c>
      <c r="AF41" s="96">
        <f t="shared" si="9"/>
        <v>0.97442799461641993</v>
      </c>
      <c r="AG41" s="38"/>
      <c r="AH41" s="38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3">
        <f t="shared" si="21"/>
        <v>0</v>
      </c>
      <c r="AT41" s="44">
        <v>335</v>
      </c>
      <c r="AU41" s="7"/>
      <c r="AV41" s="7"/>
      <c r="AW41" s="34"/>
      <c r="AX41" s="34"/>
      <c r="AY41" s="34"/>
      <c r="AZ41" s="34"/>
      <c r="BA41" s="34"/>
      <c r="BB41" s="1"/>
      <c r="BC41" s="1"/>
      <c r="BD41" s="1"/>
      <c r="BE41" s="34"/>
      <c r="BF41" s="48"/>
      <c r="BG41" s="51">
        <v>38</v>
      </c>
      <c r="BH41" s="67">
        <f t="shared" si="37"/>
        <v>3.35</v>
      </c>
      <c r="BI41" s="149"/>
      <c r="BK41" s="67"/>
      <c r="BL41" s="68"/>
    </row>
    <row r="42" spans="1:64" x14ac:dyDescent="0.25">
      <c r="A42" s="61" t="s">
        <v>122</v>
      </c>
      <c r="B42" s="39" t="s">
        <v>73</v>
      </c>
      <c r="C42" s="62" t="s">
        <v>121</v>
      </c>
      <c r="D42" s="39" t="s">
        <v>129</v>
      </c>
      <c r="E42" s="36">
        <v>8</v>
      </c>
      <c r="F42" s="41">
        <v>358</v>
      </c>
      <c r="G42" s="34">
        <v>322</v>
      </c>
      <c r="H42" s="34">
        <v>340</v>
      </c>
      <c r="I42" s="34">
        <v>287</v>
      </c>
      <c r="J42" s="34">
        <v>252</v>
      </c>
      <c r="K42" s="34">
        <v>209</v>
      </c>
      <c r="L42" s="34">
        <v>238</v>
      </c>
      <c r="M42" s="34">
        <v>275</v>
      </c>
      <c r="N42" s="34">
        <v>262</v>
      </c>
      <c r="O42" s="34">
        <v>315</v>
      </c>
      <c r="P42" s="34">
        <v>343</v>
      </c>
      <c r="Q42" s="35">
        <v>365</v>
      </c>
      <c r="R42" s="76">
        <f t="shared" si="8"/>
        <v>297.16666666666669</v>
      </c>
      <c r="S42" s="41"/>
      <c r="T42" s="34"/>
      <c r="U42" s="34">
        <v>370</v>
      </c>
      <c r="V42" s="34">
        <v>288</v>
      </c>
      <c r="W42" s="34"/>
      <c r="X42" s="34"/>
      <c r="Y42" s="34"/>
      <c r="Z42" s="34"/>
      <c r="AA42" s="34"/>
      <c r="AB42" s="34"/>
      <c r="AC42" s="34"/>
      <c r="AD42" s="48"/>
      <c r="AE42" s="36">
        <f t="shared" si="36"/>
        <v>329</v>
      </c>
      <c r="AF42" s="96">
        <f t="shared" si="9"/>
        <v>1.1071228266965787</v>
      </c>
      <c r="AG42" s="38"/>
      <c r="AH42" s="38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3">
        <f t="shared" si="21"/>
        <v>0</v>
      </c>
      <c r="AT42" s="44">
        <v>335</v>
      </c>
      <c r="AU42" s="7"/>
      <c r="AV42" s="7"/>
      <c r="AW42" s="34"/>
      <c r="AX42" s="34"/>
      <c r="AY42" s="34"/>
      <c r="AZ42" s="34"/>
      <c r="BA42" s="34"/>
      <c r="BB42" s="1"/>
      <c r="BC42" s="1"/>
      <c r="BD42" s="1"/>
      <c r="BE42" s="34"/>
      <c r="BF42" s="48"/>
      <c r="BG42" s="51">
        <v>39</v>
      </c>
      <c r="BH42" s="67">
        <f t="shared" si="37"/>
        <v>2.68</v>
      </c>
      <c r="BI42" s="149"/>
      <c r="BK42" s="67"/>
      <c r="BL42" s="68"/>
    </row>
    <row r="43" spans="1:64" x14ac:dyDescent="0.25">
      <c r="A43" s="61" t="s">
        <v>132</v>
      </c>
      <c r="B43" s="39"/>
      <c r="C43" s="62"/>
      <c r="D43" s="39" t="s">
        <v>130</v>
      </c>
      <c r="E43" s="36">
        <v>24</v>
      </c>
      <c r="F43" s="141">
        <v>1019</v>
      </c>
      <c r="G43" s="139">
        <v>916</v>
      </c>
      <c r="H43" s="34">
        <v>966</v>
      </c>
      <c r="I43" s="34">
        <v>817</v>
      </c>
      <c r="J43" s="34">
        <v>718</v>
      </c>
      <c r="K43" s="34">
        <v>594</v>
      </c>
      <c r="L43" s="34">
        <v>676</v>
      </c>
      <c r="M43" s="34">
        <v>782</v>
      </c>
      <c r="N43" s="34">
        <v>745</v>
      </c>
      <c r="O43" s="34">
        <v>897</v>
      </c>
      <c r="P43" s="34">
        <v>975</v>
      </c>
      <c r="Q43" s="140">
        <v>1037</v>
      </c>
      <c r="R43" s="76">
        <f>AVERAGE(F43:Q43)</f>
        <v>845.16666666666663</v>
      </c>
      <c r="S43" s="41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48"/>
      <c r="AE43" s="36" t="e">
        <f t="shared" si="36"/>
        <v>#DIV/0!</v>
      </c>
      <c r="AF43" s="96" t="e">
        <f t="shared" si="9"/>
        <v>#DIV/0!</v>
      </c>
      <c r="AG43" s="38"/>
      <c r="AH43" s="38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3">
        <f t="shared" si="21"/>
        <v>0</v>
      </c>
      <c r="AT43" s="44">
        <v>340</v>
      </c>
      <c r="AU43" s="25"/>
      <c r="AV43" s="7"/>
      <c r="AW43" s="34"/>
      <c r="AX43" s="34"/>
      <c r="AY43" s="34"/>
      <c r="AZ43" s="34"/>
      <c r="BA43" s="34"/>
      <c r="BB43" s="1"/>
      <c r="BC43" s="1"/>
      <c r="BD43" s="1"/>
      <c r="BE43" s="34"/>
      <c r="BF43" s="48"/>
      <c r="BG43" s="51">
        <v>40</v>
      </c>
      <c r="BI43" s="67">
        <f>AT43*E43/1000</f>
        <v>8.16</v>
      </c>
      <c r="BK43" s="67"/>
      <c r="BL43" s="68"/>
    </row>
    <row r="44" spans="1:64" x14ac:dyDescent="0.25">
      <c r="A44" s="61" t="s">
        <v>133</v>
      </c>
      <c r="B44" s="39" t="s">
        <v>73</v>
      </c>
      <c r="C44" s="62" t="s">
        <v>143</v>
      </c>
      <c r="D44" s="39" t="s">
        <v>144</v>
      </c>
      <c r="E44" s="36">
        <v>20</v>
      </c>
      <c r="F44" s="41">
        <v>910</v>
      </c>
      <c r="G44" s="34">
        <v>818</v>
      </c>
      <c r="H44" s="34">
        <v>863</v>
      </c>
      <c r="I44" s="34">
        <v>729</v>
      </c>
      <c r="J44" s="34">
        <v>641</v>
      </c>
      <c r="K44" s="34">
        <v>530</v>
      </c>
      <c r="L44" s="34">
        <v>603</v>
      </c>
      <c r="M44" s="34">
        <v>698</v>
      </c>
      <c r="N44" s="34">
        <v>665</v>
      </c>
      <c r="O44" s="34">
        <v>801</v>
      </c>
      <c r="P44" s="34">
        <v>870</v>
      </c>
      <c r="Q44" s="35">
        <v>926</v>
      </c>
      <c r="R44" s="76">
        <f t="shared" si="8"/>
        <v>754.5</v>
      </c>
      <c r="S44" s="41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48"/>
      <c r="AE44" s="36" t="e">
        <f t="shared" si="36"/>
        <v>#DIV/0!</v>
      </c>
      <c r="AF44" s="96" t="e">
        <f t="shared" si="9"/>
        <v>#DIV/0!</v>
      </c>
      <c r="AG44" s="38"/>
      <c r="AH44" s="38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3">
        <f t="shared" si="21"/>
        <v>0</v>
      </c>
      <c r="AT44" s="44">
        <v>340</v>
      </c>
      <c r="AU44" s="25"/>
      <c r="AV44" s="47"/>
      <c r="AW44" s="34"/>
      <c r="AX44" s="34"/>
      <c r="AY44" s="34"/>
      <c r="AZ44" s="34"/>
      <c r="BA44" s="34"/>
      <c r="BB44" s="1"/>
      <c r="BC44" s="1"/>
      <c r="BD44" s="1"/>
      <c r="BE44" s="34"/>
      <c r="BF44" s="48"/>
      <c r="BG44" s="51">
        <v>41</v>
      </c>
      <c r="BH44" s="67">
        <f>AT44*E44/1000</f>
        <v>6.8</v>
      </c>
      <c r="BK44" s="67"/>
      <c r="BL44" s="68"/>
    </row>
    <row r="45" spans="1:64" x14ac:dyDescent="0.25">
      <c r="A45" s="61" t="s">
        <v>134</v>
      </c>
      <c r="B45" s="39" t="s">
        <v>73</v>
      </c>
      <c r="C45" s="62" t="s">
        <v>141</v>
      </c>
      <c r="D45" s="39" t="s">
        <v>142</v>
      </c>
      <c r="E45" s="36">
        <v>30</v>
      </c>
      <c r="F45" s="143">
        <v>1274</v>
      </c>
      <c r="G45" s="144">
        <v>1145</v>
      </c>
      <c r="H45" s="144">
        <v>1208</v>
      </c>
      <c r="I45" s="144">
        <v>1021</v>
      </c>
      <c r="J45" s="144">
        <v>898</v>
      </c>
      <c r="K45" s="144">
        <v>743</v>
      </c>
      <c r="L45" s="144">
        <v>845</v>
      </c>
      <c r="M45" s="144">
        <v>978</v>
      </c>
      <c r="N45" s="144">
        <v>932</v>
      </c>
      <c r="O45" s="144">
        <v>1122</v>
      </c>
      <c r="P45" s="144">
        <v>1218</v>
      </c>
      <c r="Q45" s="145">
        <v>1297</v>
      </c>
      <c r="R45" s="76">
        <f t="shared" si="8"/>
        <v>1056.75</v>
      </c>
      <c r="S45" s="41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48"/>
      <c r="AE45" s="36" t="e">
        <f t="shared" si="36"/>
        <v>#DIV/0!</v>
      </c>
      <c r="AF45" s="96" t="e">
        <f t="shared" si="9"/>
        <v>#DIV/0!</v>
      </c>
      <c r="AG45" s="38"/>
      <c r="AH45" s="38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3">
        <f t="shared" si="21"/>
        <v>0</v>
      </c>
      <c r="AT45" s="44">
        <v>340</v>
      </c>
      <c r="AU45" s="25"/>
      <c r="AV45" s="47"/>
      <c r="AW45" s="34"/>
      <c r="AX45" s="34"/>
      <c r="AY45" s="34"/>
      <c r="AZ45" s="34"/>
      <c r="BA45" s="34"/>
      <c r="BB45" s="1"/>
      <c r="BC45" s="1"/>
      <c r="BD45" s="1"/>
      <c r="BE45" s="34"/>
      <c r="BF45" s="48"/>
      <c r="BG45" s="51">
        <v>42</v>
      </c>
      <c r="BH45" s="67">
        <f t="shared" si="37"/>
        <v>10.199999999999999</v>
      </c>
      <c r="BI45" s="68"/>
      <c r="BK45" s="67"/>
      <c r="BL45" s="68"/>
    </row>
    <row r="46" spans="1:64" x14ac:dyDescent="0.25">
      <c r="A46" s="61" t="s">
        <v>135</v>
      </c>
      <c r="B46" s="39" t="s">
        <v>73</v>
      </c>
      <c r="C46" s="62" t="s">
        <v>140</v>
      </c>
      <c r="D46" s="39" t="s">
        <v>139</v>
      </c>
      <c r="E46" s="36">
        <v>18</v>
      </c>
      <c r="F46" s="148">
        <v>819.59</v>
      </c>
      <c r="G46" s="37">
        <v>736.42</v>
      </c>
      <c r="H46" s="37">
        <v>776.9</v>
      </c>
      <c r="I46" s="37">
        <v>656.83</v>
      </c>
      <c r="J46" s="37">
        <v>577.70000000000005</v>
      </c>
      <c r="K46" s="37">
        <v>477.82</v>
      </c>
      <c r="L46" s="37">
        <v>543.54999999999995</v>
      </c>
      <c r="M46" s="37">
        <v>628.91999999999996</v>
      </c>
      <c r="N46" s="37">
        <v>599</v>
      </c>
      <c r="O46" s="37">
        <v>721.41</v>
      </c>
      <c r="P46" s="37">
        <v>783.51</v>
      </c>
      <c r="Q46" s="88">
        <v>833.82</v>
      </c>
      <c r="R46" s="76">
        <f t="shared" si="8"/>
        <v>679.62249999999995</v>
      </c>
      <c r="S46" s="41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48"/>
      <c r="AE46" s="36" t="e">
        <f t="shared" si="36"/>
        <v>#DIV/0!</v>
      </c>
      <c r="AF46" s="96" t="e">
        <f t="shared" si="9"/>
        <v>#DIV/0!</v>
      </c>
      <c r="AG46" s="38"/>
      <c r="AH46" s="38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3">
        <f t="shared" si="21"/>
        <v>0</v>
      </c>
      <c r="AT46" s="44">
        <v>340</v>
      </c>
      <c r="AU46" s="25"/>
      <c r="AV46" s="47"/>
      <c r="AW46" s="34"/>
      <c r="AX46" s="34"/>
      <c r="AY46" s="34"/>
      <c r="AZ46" s="34"/>
      <c r="BA46" s="34"/>
      <c r="BB46" s="1"/>
      <c r="BC46" s="1"/>
      <c r="BD46" s="1"/>
      <c r="BE46" s="34"/>
      <c r="BF46" s="48"/>
      <c r="BG46" s="51">
        <v>43</v>
      </c>
      <c r="BH46" s="67">
        <f t="shared" si="37"/>
        <v>6.12</v>
      </c>
      <c r="BI46" s="68"/>
      <c r="BK46" s="67"/>
      <c r="BL46" s="68"/>
    </row>
    <row r="47" spans="1:64" x14ac:dyDescent="0.25">
      <c r="A47" s="61" t="s">
        <v>145</v>
      </c>
      <c r="B47" s="39" t="s">
        <v>47</v>
      </c>
      <c r="C47" s="62" t="s">
        <v>146</v>
      </c>
      <c r="D47" s="39" t="s">
        <v>71</v>
      </c>
      <c r="E47" s="36">
        <v>148</v>
      </c>
      <c r="F47" s="148">
        <v>7234.35</v>
      </c>
      <c r="G47" s="37">
        <v>6500.23</v>
      </c>
      <c r="H47" s="37">
        <v>6857.56</v>
      </c>
      <c r="I47" s="37">
        <v>5797.7</v>
      </c>
      <c r="J47" s="37">
        <v>5099.21</v>
      </c>
      <c r="K47" s="37">
        <v>4217.6099999999997</v>
      </c>
      <c r="L47" s="37">
        <v>4797.79</v>
      </c>
      <c r="M47" s="37">
        <v>5551.37</v>
      </c>
      <c r="N47" s="37">
        <v>5287.21</v>
      </c>
      <c r="O47" s="37">
        <v>6367.74</v>
      </c>
      <c r="P47" s="37">
        <v>6915.91</v>
      </c>
      <c r="Q47" s="88">
        <v>7359.95</v>
      </c>
      <c r="R47" s="76">
        <f t="shared" si="8"/>
        <v>5998.8858333333328</v>
      </c>
      <c r="S47" s="41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48"/>
      <c r="AE47" s="36" t="e">
        <f t="shared" si="36"/>
        <v>#DIV/0!</v>
      </c>
      <c r="AF47" s="96" t="e">
        <f t="shared" si="9"/>
        <v>#DIV/0!</v>
      </c>
      <c r="AG47" s="38"/>
      <c r="AH47" s="38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3">
        <f t="shared" si="21"/>
        <v>0</v>
      </c>
      <c r="AT47" s="44">
        <v>365</v>
      </c>
      <c r="AU47" s="25"/>
      <c r="AV47" s="47"/>
      <c r="AW47" s="34"/>
      <c r="AX47" s="34"/>
      <c r="AY47" s="34"/>
      <c r="AZ47" s="34"/>
      <c r="BA47" s="34"/>
      <c r="BB47" s="1"/>
      <c r="BC47" s="1"/>
      <c r="BD47" s="1"/>
      <c r="BE47" s="34"/>
      <c r="BF47" s="48"/>
      <c r="BG47" s="51">
        <v>44</v>
      </c>
      <c r="BH47" s="67">
        <f t="shared" si="37"/>
        <v>54.02</v>
      </c>
      <c r="BI47" s="68"/>
      <c r="BK47" s="67"/>
      <c r="BL47" s="68"/>
    </row>
    <row r="48" spans="1:64" x14ac:dyDescent="0.25">
      <c r="A48" s="61" t="s">
        <v>136</v>
      </c>
      <c r="B48" s="39" t="s">
        <v>73</v>
      </c>
      <c r="C48" s="62" t="s">
        <v>149</v>
      </c>
      <c r="D48" s="39" t="s">
        <v>150</v>
      </c>
      <c r="E48" s="36">
        <v>18</v>
      </c>
      <c r="F48" s="41">
        <v>825.28</v>
      </c>
      <c r="G48" s="37">
        <v>745.42</v>
      </c>
      <c r="H48" s="37">
        <v>772.63</v>
      </c>
      <c r="I48" s="37">
        <v>666.47</v>
      </c>
      <c r="J48" s="37">
        <v>583.39</v>
      </c>
      <c r="K48" s="37">
        <v>486.08</v>
      </c>
      <c r="L48" s="37">
        <v>553.51</v>
      </c>
      <c r="M48" s="37">
        <v>646</v>
      </c>
      <c r="N48" s="37">
        <v>604.5</v>
      </c>
      <c r="O48" s="37">
        <v>722.83</v>
      </c>
      <c r="P48" s="37">
        <v>784.89</v>
      </c>
      <c r="Q48" s="88">
        <v>830.97</v>
      </c>
      <c r="R48" s="76">
        <f t="shared" si="8"/>
        <v>685.16416666666657</v>
      </c>
      <c r="S48" s="41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48"/>
      <c r="AE48" s="36" t="e">
        <f t="shared" si="36"/>
        <v>#DIV/0!</v>
      </c>
      <c r="AF48" s="96" t="e">
        <f t="shared" si="9"/>
        <v>#DIV/0!</v>
      </c>
      <c r="AG48" s="38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3">
        <f t="shared" si="21"/>
        <v>0</v>
      </c>
      <c r="AT48" s="44">
        <v>340</v>
      </c>
      <c r="AU48" s="25"/>
      <c r="AV48" s="34"/>
      <c r="AW48" s="34"/>
      <c r="AX48" s="34"/>
      <c r="AY48" s="34"/>
      <c r="AZ48" s="34"/>
      <c r="BA48" s="34"/>
      <c r="BB48" s="1"/>
      <c r="BC48" s="1"/>
      <c r="BD48" s="1"/>
      <c r="BE48" s="34"/>
      <c r="BF48" s="48"/>
      <c r="BG48" s="51">
        <v>45</v>
      </c>
      <c r="BH48" s="67"/>
      <c r="BI48" s="68">
        <f>AT48*E48/1000</f>
        <v>6.12</v>
      </c>
      <c r="BK48" s="67"/>
      <c r="BL48" s="68"/>
    </row>
    <row r="49" spans="1:64" x14ac:dyDescent="0.25">
      <c r="A49" s="61" t="s">
        <v>137</v>
      </c>
      <c r="B49" s="39"/>
      <c r="C49" s="62"/>
      <c r="D49" s="39"/>
      <c r="E49" s="36">
        <v>130</v>
      </c>
      <c r="F49" s="148">
        <v>5919.26</v>
      </c>
      <c r="G49" s="148">
        <v>5318.59</v>
      </c>
      <c r="H49" s="148">
        <v>5610.97</v>
      </c>
      <c r="I49" s="148">
        <v>4743.7700000000004</v>
      </c>
      <c r="J49" s="148">
        <v>4172.26</v>
      </c>
      <c r="K49" s="148">
        <v>3450.92</v>
      </c>
      <c r="L49" s="148">
        <v>3925.62</v>
      </c>
      <c r="M49" s="148">
        <v>4542.21</v>
      </c>
      <c r="N49" s="148">
        <v>4326.08</v>
      </c>
      <c r="O49" s="148">
        <v>5210.1899999999996</v>
      </c>
      <c r="P49" s="148">
        <v>5658.71</v>
      </c>
      <c r="Q49" s="148">
        <v>6022.03</v>
      </c>
      <c r="R49" s="76">
        <f t="shared" si="8"/>
        <v>4908.3841666666667</v>
      </c>
      <c r="S49" s="41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48"/>
      <c r="AE49" s="36" t="e">
        <f t="shared" si="36"/>
        <v>#DIV/0!</v>
      </c>
      <c r="AF49" s="96" t="e">
        <f t="shared" si="9"/>
        <v>#DIV/0!</v>
      </c>
      <c r="AG49" s="38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3">
        <f t="shared" si="21"/>
        <v>0</v>
      </c>
      <c r="AT49" s="44">
        <v>340</v>
      </c>
      <c r="AU49" s="25"/>
      <c r="AV49" s="34"/>
      <c r="AW49" s="34"/>
      <c r="AX49" s="34"/>
      <c r="AY49" s="34"/>
      <c r="AZ49" s="34"/>
      <c r="BA49" s="34"/>
      <c r="BB49" s="1"/>
      <c r="BC49" s="1"/>
      <c r="BD49" s="1"/>
      <c r="BE49" s="34"/>
      <c r="BF49" s="48"/>
      <c r="BG49" s="51">
        <v>46</v>
      </c>
      <c r="BH49" s="67"/>
      <c r="BI49" s="68">
        <f>AT49*E49/1000</f>
        <v>44.2</v>
      </c>
      <c r="BK49" s="67"/>
      <c r="BL49" s="68"/>
    </row>
    <row r="50" spans="1:64" x14ac:dyDescent="0.25">
      <c r="A50" s="61" t="s">
        <v>138</v>
      </c>
      <c r="B50" s="39"/>
      <c r="C50" s="62"/>
      <c r="D50" s="39"/>
      <c r="E50" s="36">
        <v>350</v>
      </c>
      <c r="F50" s="148">
        <v>16998.91</v>
      </c>
      <c r="G50" s="148">
        <v>15273.89</v>
      </c>
      <c r="H50" s="148">
        <v>16113.55</v>
      </c>
      <c r="I50" s="148">
        <v>13623.12</v>
      </c>
      <c r="J50" s="148">
        <v>11981.87</v>
      </c>
      <c r="K50" s="148">
        <v>9910.32</v>
      </c>
      <c r="L50" s="148">
        <v>11273.58</v>
      </c>
      <c r="M50" s="148">
        <v>13044.3</v>
      </c>
      <c r="N50" s="148">
        <v>12423.6</v>
      </c>
      <c r="O50" s="148">
        <v>14962.58</v>
      </c>
      <c r="P50" s="148">
        <v>16250.64</v>
      </c>
      <c r="Q50" s="148">
        <v>17294.03</v>
      </c>
      <c r="R50" s="76">
        <f t="shared" si="8"/>
        <v>14095.865833333331</v>
      </c>
      <c r="S50" s="41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48"/>
      <c r="AE50" s="36" t="e">
        <f t="shared" si="36"/>
        <v>#DIV/0!</v>
      </c>
      <c r="AF50" s="96" t="e">
        <f t="shared" si="9"/>
        <v>#DIV/0!</v>
      </c>
      <c r="AG50" s="41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">
        <f t="shared" si="21"/>
        <v>0</v>
      </c>
      <c r="AT50" s="44">
        <v>365</v>
      </c>
      <c r="AU50" s="25"/>
      <c r="AV50" s="34"/>
      <c r="AW50" s="34"/>
      <c r="AX50" s="34"/>
      <c r="AY50" s="34"/>
      <c r="AZ50" s="34"/>
      <c r="BA50" s="34"/>
      <c r="BB50" s="47"/>
      <c r="BC50" s="47"/>
      <c r="BD50" s="47"/>
      <c r="BE50" s="34"/>
      <c r="BF50" s="48"/>
      <c r="BG50" s="51">
        <v>47</v>
      </c>
      <c r="BH50" s="67"/>
      <c r="BI50" s="68">
        <f>AT50*E50/1000</f>
        <v>127.75</v>
      </c>
      <c r="BK50" s="67"/>
      <c r="BL50" s="68"/>
    </row>
    <row r="51" spans="1:64" x14ac:dyDescent="0.25">
      <c r="A51" s="61" t="s">
        <v>148</v>
      </c>
      <c r="B51" s="39"/>
      <c r="C51" s="62"/>
      <c r="D51" s="39"/>
      <c r="E51" s="36">
        <v>76</v>
      </c>
      <c r="F51" s="148">
        <v>3566.34</v>
      </c>
      <c r="G51" s="148">
        <v>3204.44</v>
      </c>
      <c r="H51" s="148">
        <v>3380.6</v>
      </c>
      <c r="I51" s="148">
        <v>2858.11</v>
      </c>
      <c r="J51" s="148">
        <v>2513.7800000000002</v>
      </c>
      <c r="K51" s="148">
        <v>2079.17</v>
      </c>
      <c r="L51" s="148">
        <v>2365.1799999999998</v>
      </c>
      <c r="M51" s="148">
        <v>2736.67</v>
      </c>
      <c r="N51" s="148">
        <v>2606.4499999999998</v>
      </c>
      <c r="O51" s="148">
        <v>3139.12</v>
      </c>
      <c r="P51" s="148">
        <v>3409.36</v>
      </c>
      <c r="Q51" s="148">
        <v>3628.26</v>
      </c>
      <c r="R51" s="76">
        <f t="shared" si="8"/>
        <v>2957.2900000000004</v>
      </c>
      <c r="S51" s="41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48"/>
      <c r="AE51" s="36" t="e">
        <f t="shared" si="36"/>
        <v>#DIV/0!</v>
      </c>
      <c r="AF51" s="96" t="e">
        <f t="shared" si="9"/>
        <v>#DIV/0!</v>
      </c>
      <c r="AG51" s="41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">
        <f t="shared" si="21"/>
        <v>0</v>
      </c>
      <c r="AT51" s="44">
        <v>365</v>
      </c>
      <c r="AU51" s="25"/>
      <c r="AV51" s="34"/>
      <c r="AW51" s="34"/>
      <c r="AX51" s="34"/>
      <c r="AY51" s="34"/>
      <c r="AZ51" s="34"/>
      <c r="BA51" s="34"/>
      <c r="BB51" s="47"/>
      <c r="BC51" s="47"/>
      <c r="BD51" s="47"/>
      <c r="BE51" s="34"/>
      <c r="BF51" s="48"/>
      <c r="BG51" s="51">
        <v>48</v>
      </c>
      <c r="BI51" s="67">
        <f>AT51*E51/1000</f>
        <v>27.74</v>
      </c>
      <c r="BK51" s="67"/>
      <c r="BL51" s="68"/>
    </row>
    <row r="52" spans="1:64" x14ac:dyDescent="0.25">
      <c r="A52" s="61"/>
      <c r="B52" s="39"/>
      <c r="C52" s="62"/>
      <c r="D52" s="39"/>
      <c r="E52" s="36"/>
      <c r="F52" s="41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5"/>
      <c r="R52" s="76" t="e">
        <f t="shared" si="8"/>
        <v>#DIV/0!</v>
      </c>
      <c r="S52" s="41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48"/>
      <c r="AE52" s="36" t="e">
        <f t="shared" si="36"/>
        <v>#DIV/0!</v>
      </c>
      <c r="AF52" s="96" t="e">
        <f t="shared" si="9"/>
        <v>#DIV/0!</v>
      </c>
      <c r="AG52" s="41"/>
      <c r="AH52" s="34"/>
      <c r="AI52" s="34"/>
      <c r="AJ52" s="34"/>
      <c r="AK52" s="34"/>
      <c r="AL52" s="34"/>
      <c r="AM52" s="34"/>
      <c r="AN52" s="34"/>
      <c r="AO52" s="34"/>
      <c r="AP52" s="34"/>
      <c r="AQ52" s="34"/>
      <c r="AR52" s="34"/>
      <c r="AS52" s="3">
        <f t="shared" si="21"/>
        <v>0</v>
      </c>
      <c r="AT52" s="44"/>
      <c r="AU52" s="25"/>
      <c r="AV52" s="34"/>
      <c r="AW52" s="34"/>
      <c r="AX52" s="34"/>
      <c r="AY52" s="34"/>
      <c r="AZ52" s="34"/>
      <c r="BA52" s="34"/>
      <c r="BB52" s="47"/>
      <c r="BC52" s="47"/>
      <c r="BD52" s="47"/>
      <c r="BE52" s="34"/>
      <c r="BF52" s="48"/>
      <c r="BG52" s="51">
        <v>49</v>
      </c>
      <c r="BH52" s="67">
        <f t="shared" si="37"/>
        <v>0</v>
      </c>
      <c r="BI52" s="68"/>
      <c r="BK52" s="67"/>
      <c r="BL52" s="68"/>
    </row>
    <row r="53" spans="1:64" x14ac:dyDescent="0.25">
      <c r="A53" s="61"/>
      <c r="B53" s="39"/>
      <c r="C53" s="62"/>
      <c r="D53" s="39"/>
      <c r="E53" s="36"/>
      <c r="F53" s="41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5"/>
      <c r="R53" s="76" t="e">
        <f t="shared" si="8"/>
        <v>#DIV/0!</v>
      </c>
      <c r="S53" s="41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48"/>
      <c r="AE53" s="36" t="e">
        <f t="shared" si="36"/>
        <v>#DIV/0!</v>
      </c>
      <c r="AF53" s="96" t="e">
        <f t="shared" si="9"/>
        <v>#DIV/0!</v>
      </c>
      <c r="AG53" s="41"/>
      <c r="AH53" s="34"/>
      <c r="AI53" s="34"/>
      <c r="AJ53" s="34"/>
      <c r="AK53" s="34"/>
      <c r="AL53" s="34"/>
      <c r="AM53" s="34"/>
      <c r="AN53" s="34"/>
      <c r="AO53" s="34"/>
      <c r="AP53" s="34"/>
      <c r="AQ53" s="34"/>
      <c r="AR53" s="34"/>
      <c r="AS53" s="3">
        <f t="shared" si="21"/>
        <v>0</v>
      </c>
      <c r="AT53" s="44"/>
      <c r="AU53" s="25"/>
      <c r="AV53" s="34"/>
      <c r="AW53" s="34"/>
      <c r="AX53" s="34"/>
      <c r="AY53" s="34"/>
      <c r="AZ53" s="34"/>
      <c r="BA53" s="34"/>
      <c r="BB53" s="47"/>
      <c r="BC53" s="47"/>
      <c r="BD53" s="47"/>
      <c r="BE53" s="34"/>
      <c r="BF53" s="48"/>
      <c r="BG53" s="51">
        <v>50</v>
      </c>
      <c r="BH53" s="67">
        <f t="shared" si="37"/>
        <v>0</v>
      </c>
      <c r="BI53" s="142"/>
      <c r="BK53" s="67"/>
      <c r="BL53" s="68"/>
    </row>
    <row r="54" spans="1:64" x14ac:dyDescent="0.25">
      <c r="A54" s="61"/>
      <c r="B54" s="39"/>
      <c r="C54" s="62"/>
      <c r="D54" s="39"/>
      <c r="E54" s="36"/>
      <c r="F54" s="41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5"/>
      <c r="R54" s="76" t="e">
        <f t="shared" si="8"/>
        <v>#DIV/0!</v>
      </c>
      <c r="S54" s="41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48"/>
      <c r="AE54" s="36" t="e">
        <f t="shared" si="36"/>
        <v>#DIV/0!</v>
      </c>
      <c r="AF54" s="96" t="e">
        <f t="shared" si="9"/>
        <v>#DIV/0!</v>
      </c>
      <c r="AG54" s="41"/>
      <c r="AH54" s="34"/>
      <c r="AI54" s="34"/>
      <c r="AJ54" s="34"/>
      <c r="AK54" s="34"/>
      <c r="AL54" s="34"/>
      <c r="AM54" s="34"/>
      <c r="AN54" s="34"/>
      <c r="AO54" s="34"/>
      <c r="AP54" s="34"/>
      <c r="AQ54" s="34"/>
      <c r="AR54" s="34"/>
      <c r="AS54" s="3">
        <f t="shared" si="21"/>
        <v>0</v>
      </c>
      <c r="AT54" s="44"/>
      <c r="AU54" s="25"/>
      <c r="AV54" s="34"/>
      <c r="AW54" s="34"/>
      <c r="AX54" s="34"/>
      <c r="AY54" s="34"/>
      <c r="AZ54" s="34"/>
      <c r="BA54" s="34"/>
      <c r="BB54" s="47"/>
      <c r="BC54" s="47"/>
      <c r="BD54" s="47"/>
      <c r="BE54" s="34"/>
      <c r="BF54" s="48"/>
      <c r="BG54" s="51">
        <v>51</v>
      </c>
      <c r="BH54" s="67">
        <f t="shared" si="37"/>
        <v>0</v>
      </c>
      <c r="BI54" s="142"/>
      <c r="BK54" s="67"/>
      <c r="BL54" s="68"/>
    </row>
    <row r="55" spans="1:64" x14ac:dyDescent="0.25">
      <c r="A55" s="61"/>
      <c r="B55" s="39"/>
      <c r="C55" s="62"/>
      <c r="D55" s="39"/>
      <c r="E55" s="36"/>
      <c r="F55" s="41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5"/>
      <c r="R55" s="76" t="e">
        <f t="shared" si="8"/>
        <v>#DIV/0!</v>
      </c>
      <c r="S55" s="41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48"/>
      <c r="AE55" s="36" t="e">
        <f t="shared" si="36"/>
        <v>#DIV/0!</v>
      </c>
      <c r="AF55" s="96" t="e">
        <f t="shared" si="9"/>
        <v>#DIV/0!</v>
      </c>
      <c r="AG55" s="41"/>
      <c r="AH55" s="34"/>
      <c r="AI55" s="34"/>
      <c r="AJ55" s="34"/>
      <c r="AK55" s="34"/>
      <c r="AL55" s="34"/>
      <c r="AM55" s="34"/>
      <c r="AN55" s="34"/>
      <c r="AO55" s="34"/>
      <c r="AP55" s="34"/>
      <c r="AQ55" s="34"/>
      <c r="AR55" s="34"/>
      <c r="AS55" s="3">
        <f t="shared" si="21"/>
        <v>0</v>
      </c>
      <c r="AT55" s="44"/>
      <c r="AU55" s="25"/>
      <c r="AV55" s="34"/>
      <c r="AW55" s="34"/>
      <c r="AX55" s="34"/>
      <c r="AY55" s="34"/>
      <c r="AZ55" s="34"/>
      <c r="BA55" s="34"/>
      <c r="BB55" s="47"/>
      <c r="BC55" s="47"/>
      <c r="BD55" s="47"/>
      <c r="BE55" s="34"/>
      <c r="BF55" s="48"/>
      <c r="BG55" s="51">
        <v>52</v>
      </c>
      <c r="BH55" s="67">
        <f t="shared" si="37"/>
        <v>0</v>
      </c>
      <c r="BI55" s="142"/>
      <c r="BK55" s="67"/>
      <c r="BL55" s="68"/>
    </row>
    <row r="56" spans="1:64" ht="15.75" thickBot="1" x14ac:dyDescent="0.3">
      <c r="A56" s="61"/>
      <c r="B56" s="39"/>
      <c r="C56" s="62"/>
      <c r="D56" s="39"/>
      <c r="E56" s="36"/>
      <c r="F56" s="41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5"/>
      <c r="R56" s="76" t="e">
        <f t="shared" si="8"/>
        <v>#DIV/0!</v>
      </c>
      <c r="S56" s="41"/>
      <c r="T56" s="34"/>
      <c r="U56" s="34"/>
      <c r="V56" s="34"/>
      <c r="W56" s="34"/>
      <c r="X56" s="34"/>
      <c r="Y56" s="34"/>
      <c r="Z56" s="34"/>
      <c r="AA56" s="34"/>
      <c r="AB56" s="34"/>
      <c r="AC56" s="34"/>
      <c r="AD56" s="48"/>
      <c r="AE56" s="36" t="e">
        <f t="shared" si="36"/>
        <v>#DIV/0!</v>
      </c>
      <c r="AF56" s="96" t="e">
        <f t="shared" si="9"/>
        <v>#DIV/0!</v>
      </c>
      <c r="AG56" s="41"/>
      <c r="AH56" s="34"/>
      <c r="AI56" s="34"/>
      <c r="AJ56" s="34"/>
      <c r="AK56" s="34"/>
      <c r="AL56" s="34"/>
      <c r="AM56" s="34"/>
      <c r="AN56" s="34"/>
      <c r="AO56" s="34"/>
      <c r="AP56" s="34"/>
      <c r="AQ56" s="34"/>
      <c r="AR56" s="34"/>
      <c r="AS56" s="3">
        <f t="shared" si="21"/>
        <v>0</v>
      </c>
      <c r="AT56" s="44"/>
      <c r="AU56" s="25"/>
      <c r="AV56" s="34"/>
      <c r="AW56" s="34"/>
      <c r="AX56" s="34"/>
      <c r="AY56" s="34"/>
      <c r="AZ56" s="34"/>
      <c r="BA56" s="34"/>
      <c r="BB56" s="47"/>
      <c r="BC56" s="47"/>
      <c r="BD56" s="47"/>
      <c r="BE56" s="34"/>
      <c r="BF56" s="48"/>
      <c r="BG56" s="51">
        <v>53</v>
      </c>
      <c r="BH56" s="67">
        <f t="shared" si="37"/>
        <v>0</v>
      </c>
      <c r="BI56" s="142"/>
      <c r="BK56" s="67"/>
      <c r="BL56" s="68"/>
    </row>
    <row r="57" spans="1:64" ht="15.75" thickBot="1" x14ac:dyDescent="0.3">
      <c r="A57" s="50"/>
      <c r="B57" s="54"/>
      <c r="C57" s="57"/>
      <c r="D57" s="10"/>
      <c r="E57" s="33"/>
      <c r="F57" s="40"/>
      <c r="G57" s="5"/>
      <c r="H57" s="5"/>
      <c r="I57" s="5"/>
      <c r="J57" s="5"/>
      <c r="K57" s="5"/>
      <c r="L57" s="5"/>
      <c r="M57" s="5"/>
      <c r="N57" s="5"/>
      <c r="O57" s="5"/>
      <c r="P57" s="5"/>
      <c r="Q57" s="6"/>
      <c r="R57" s="76" t="e">
        <f t="shared" si="8"/>
        <v>#DIV/0!</v>
      </c>
      <c r="S57" s="40"/>
      <c r="T57" s="5"/>
      <c r="U57" s="5"/>
      <c r="V57" s="5"/>
      <c r="W57" s="5"/>
      <c r="X57" s="5"/>
      <c r="Y57" s="5"/>
      <c r="Z57" s="5"/>
      <c r="AA57" s="5"/>
      <c r="AB57" s="5"/>
      <c r="AC57" s="5"/>
      <c r="AD57" s="45"/>
      <c r="AE57" s="36" t="e">
        <f t="shared" si="36"/>
        <v>#DIV/0!</v>
      </c>
      <c r="AF57" s="96" t="e">
        <f t="shared" si="9"/>
        <v>#DIV/0!</v>
      </c>
      <c r="AG57" s="4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3">
        <f t="shared" si="21"/>
        <v>0</v>
      </c>
      <c r="AT57" s="52"/>
      <c r="AU57" s="4"/>
      <c r="AV57" s="5"/>
      <c r="AW57" s="5"/>
      <c r="AX57" s="5"/>
      <c r="AY57" s="5"/>
      <c r="AZ57" s="5"/>
      <c r="BA57" s="5"/>
      <c r="BB57" s="71"/>
      <c r="BC57" s="71"/>
      <c r="BD57" s="71"/>
      <c r="BE57" s="5"/>
      <c r="BF57" s="45"/>
      <c r="BG57" s="51">
        <v>54</v>
      </c>
      <c r="BH57" s="69">
        <f t="shared" si="37"/>
        <v>0</v>
      </c>
      <c r="BI57" s="70"/>
      <c r="BJ57" s="107" t="s">
        <v>100</v>
      </c>
      <c r="BK57" s="67"/>
      <c r="BL57" s="68"/>
    </row>
    <row r="58" spans="1:64" ht="16.5" thickTop="1" thickBot="1" x14ac:dyDescent="0.3">
      <c r="A58" s="63"/>
      <c r="B58" s="59"/>
      <c r="C58" s="64"/>
      <c r="D58" s="59"/>
      <c r="E58" s="60"/>
      <c r="F58" s="59"/>
      <c r="G58" s="59"/>
      <c r="H58" s="59"/>
      <c r="I58" s="59"/>
      <c r="J58" s="59"/>
      <c r="K58" s="59"/>
      <c r="L58" s="59"/>
      <c r="M58" s="59"/>
      <c r="N58" s="59"/>
      <c r="O58" s="59"/>
      <c r="P58" s="59"/>
      <c r="Q58" s="59"/>
      <c r="R58" s="60"/>
      <c r="S58" s="59"/>
      <c r="T58" s="59"/>
      <c r="U58" s="59"/>
      <c r="V58" s="59"/>
      <c r="W58" s="59"/>
      <c r="X58" s="59"/>
      <c r="Y58" s="59"/>
      <c r="Z58" s="59"/>
      <c r="AA58" s="59"/>
      <c r="AB58" s="59"/>
      <c r="AC58" s="59"/>
      <c r="AD58" s="59"/>
      <c r="AE58" s="59"/>
      <c r="AF58" s="59"/>
      <c r="AG58" s="59"/>
      <c r="AH58" s="59"/>
      <c r="AI58" s="59"/>
      <c r="AJ58" s="59"/>
      <c r="AK58" s="59"/>
      <c r="AL58" s="59"/>
      <c r="AM58" s="59"/>
      <c r="AN58" s="59"/>
      <c r="AO58" s="59"/>
      <c r="AP58" s="59"/>
      <c r="AQ58" s="59"/>
      <c r="AR58" s="59"/>
      <c r="AS58" s="59"/>
      <c r="AT58" s="60"/>
      <c r="AU58" s="59"/>
      <c r="AV58" s="59"/>
      <c r="AW58" s="59"/>
      <c r="AX58" s="59"/>
      <c r="AY58" s="59"/>
      <c r="AZ58" s="59"/>
      <c r="BA58" s="59"/>
      <c r="BB58" s="59"/>
      <c r="BC58" s="59"/>
      <c r="BD58" s="59"/>
      <c r="BE58" s="59"/>
      <c r="BF58" s="59"/>
      <c r="BG58" s="59"/>
      <c r="BH58" s="108">
        <f>SUM(BH4:BH57)</f>
        <v>643.76999999999987</v>
      </c>
      <c r="BI58" s="109">
        <f>SUM(BI4:BI57)</f>
        <v>213.97000000000003</v>
      </c>
      <c r="BJ58" s="81">
        <f>SUM(BH58:BI58)</f>
        <v>857.7399999999999</v>
      </c>
      <c r="BK58" s="69"/>
      <c r="BL58" s="70"/>
    </row>
    <row r="59" spans="1:64" x14ac:dyDescent="0.25">
      <c r="D59" s="59"/>
      <c r="E59" s="60"/>
    </row>
    <row r="60" spans="1:64" x14ac:dyDescent="0.25">
      <c r="D60" s="59"/>
      <c r="E60" s="60"/>
    </row>
    <row r="61" spans="1:64" x14ac:dyDescent="0.25">
      <c r="D61" s="59"/>
      <c r="E61" s="60"/>
    </row>
    <row r="62" spans="1:64" x14ac:dyDescent="0.25">
      <c r="D62" s="59"/>
      <c r="E62" s="59"/>
    </row>
    <row r="80" spans="6:17" x14ac:dyDescent="0.25">
      <c r="F80" s="146"/>
      <c r="G80" s="146"/>
      <c r="H80" s="146"/>
      <c r="I80" s="146"/>
      <c r="J80" s="146"/>
      <c r="K80" s="146"/>
      <c r="L80" s="146"/>
      <c r="M80" s="146"/>
      <c r="N80" s="146"/>
      <c r="O80" s="146"/>
      <c r="P80" s="146"/>
      <c r="Q80" s="146"/>
    </row>
    <row r="81" spans="6:17" x14ac:dyDescent="0.25">
      <c r="F81" s="147"/>
      <c r="G81" s="147"/>
      <c r="H81" s="147"/>
      <c r="I81" s="147"/>
      <c r="J81" s="147"/>
      <c r="K81" s="147"/>
      <c r="L81" s="147"/>
      <c r="M81" s="147"/>
      <c r="N81" s="147"/>
      <c r="O81" s="147"/>
      <c r="P81" s="147"/>
      <c r="Q81" s="147"/>
    </row>
    <row r="82" spans="6:17" x14ac:dyDescent="0.25">
      <c r="F82" s="147"/>
      <c r="G82" s="147"/>
      <c r="H82" s="147"/>
      <c r="I82" s="147"/>
      <c r="J82" s="147"/>
      <c r="K82" s="147"/>
      <c r="L82" s="147"/>
      <c r="M82" s="147"/>
      <c r="N82" s="147"/>
      <c r="O82" s="147"/>
      <c r="P82" s="147"/>
      <c r="Q82" s="147"/>
    </row>
  </sheetData>
  <mergeCells count="13">
    <mergeCell ref="BK2:BL2"/>
    <mergeCell ref="BH2:BI2"/>
    <mergeCell ref="AU2:BF2"/>
    <mergeCell ref="AT2:AT3"/>
    <mergeCell ref="AS2:AS3"/>
    <mergeCell ref="A2:A3"/>
    <mergeCell ref="E2:E3"/>
    <mergeCell ref="AG2:AR2"/>
    <mergeCell ref="D2:D3"/>
    <mergeCell ref="B2:B3"/>
    <mergeCell ref="C2:C3"/>
    <mergeCell ref="F2:R2"/>
    <mergeCell ref="S2:AE2"/>
  </mergeCells>
  <hyperlinks>
    <hyperlink ref="C4" r:id="rId1" xr:uid="{00000000-0004-0000-0000-000000000000}"/>
    <hyperlink ref="C5" r:id="rId2" xr:uid="{00000000-0004-0000-0000-000001000000}"/>
    <hyperlink ref="C6" r:id="rId3" xr:uid="{00000000-0004-0000-0000-000002000000}"/>
    <hyperlink ref="C7" r:id="rId4" xr:uid="{00000000-0004-0000-0000-000003000000}"/>
    <hyperlink ref="C8" r:id="rId5" xr:uid="{00000000-0004-0000-0000-000004000000}"/>
    <hyperlink ref="C9" r:id="rId6" xr:uid="{00000000-0004-0000-0000-000005000000}"/>
    <hyperlink ref="C10" r:id="rId7" xr:uid="{00000000-0004-0000-0000-000006000000}"/>
    <hyperlink ref="C11" r:id="rId8" xr:uid="{00000000-0004-0000-0000-000007000000}"/>
    <hyperlink ref="C12" r:id="rId9" xr:uid="{00000000-0004-0000-0000-000008000000}"/>
    <hyperlink ref="C13" r:id="rId10" xr:uid="{00000000-0004-0000-0000-000009000000}"/>
    <hyperlink ref="C14" r:id="rId11" xr:uid="{00000000-0004-0000-0000-00000A000000}"/>
    <hyperlink ref="C15" r:id="rId12" xr:uid="{00000000-0004-0000-0000-00000B000000}"/>
    <hyperlink ref="C16" r:id="rId13" xr:uid="{00000000-0004-0000-0000-00000C000000}"/>
    <hyperlink ref="C17" r:id="rId14" xr:uid="{00000000-0004-0000-0000-00000D000000}"/>
    <hyperlink ref="C18" r:id="rId15" xr:uid="{00000000-0004-0000-0000-00000E000000}"/>
    <hyperlink ref="C20" r:id="rId16" xr:uid="{00000000-0004-0000-0000-00000F000000}"/>
    <hyperlink ref="C19" r:id="rId17" xr:uid="{00000000-0004-0000-0000-000010000000}"/>
    <hyperlink ref="C21" r:id="rId18" xr:uid="{00000000-0004-0000-0000-000011000000}"/>
    <hyperlink ref="C22" r:id="rId19" xr:uid="{00000000-0004-0000-0000-000012000000}"/>
    <hyperlink ref="C23" r:id="rId20" xr:uid="{00000000-0004-0000-0000-000013000000}"/>
    <hyperlink ref="C24" r:id="rId21" xr:uid="{00000000-0004-0000-0000-000014000000}"/>
    <hyperlink ref="C25" r:id="rId22" xr:uid="{00000000-0004-0000-0000-000015000000}"/>
    <hyperlink ref="C26" r:id="rId23" xr:uid="{00000000-0004-0000-0000-000016000000}"/>
    <hyperlink ref="C32" r:id="rId24" xr:uid="{00000000-0004-0000-0000-000017000000}"/>
    <hyperlink ref="C33" r:id="rId25" xr:uid="{00000000-0004-0000-0000-000018000000}"/>
    <hyperlink ref="C47" r:id="rId26" xr:uid="{38AF5707-35F7-49D9-AB2F-C5462EBF47A3}"/>
  </hyperlinks>
  <pageMargins left="0.511811024" right="0.511811024" top="0.78740157499999996" bottom="0.78740157499999996" header="0.31496062000000002" footer="0.31496062000000002"/>
  <pageSetup paperSize="9" orientation="portrait" r:id="rId27"/>
  <legacyDrawing r:id="rId28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L57"/>
  <sheetViews>
    <sheetView workbookViewId="0">
      <selection activeCell="V11" sqref="V11"/>
    </sheetView>
  </sheetViews>
  <sheetFormatPr defaultRowHeight="15" x14ac:dyDescent="0.25"/>
  <cols>
    <col min="1" max="1" width="25" bestFit="1" customWidth="1"/>
    <col min="2" max="2" width="10" bestFit="1" customWidth="1"/>
    <col min="3" max="3" width="32.7109375" bestFit="1" customWidth="1"/>
    <col min="4" max="4" width="13.7109375" bestFit="1" customWidth="1"/>
    <col min="5" max="5" width="14.85546875" bestFit="1" customWidth="1"/>
    <col min="6" max="7" width="5" bestFit="1" customWidth="1"/>
    <col min="8" max="8" width="5.140625" bestFit="1" customWidth="1"/>
    <col min="9" max="15" width="5" bestFit="1" customWidth="1"/>
    <col min="16" max="16" width="5.140625" bestFit="1" customWidth="1"/>
    <col min="17" max="17" width="5" bestFit="1" customWidth="1"/>
    <col min="18" max="18" width="14.7109375" style="31" bestFit="1" customWidth="1"/>
    <col min="19" max="19" width="4.42578125" bestFit="1" customWidth="1"/>
    <col min="20" max="20" width="4.28515625" bestFit="1" customWidth="1"/>
    <col min="21" max="21" width="5.140625" bestFit="1" customWidth="1"/>
    <col min="22" max="23" width="5" bestFit="1" customWidth="1"/>
    <col min="24" max="24" width="4.85546875" bestFit="1" customWidth="1"/>
    <col min="25" max="25" width="3.85546875" bestFit="1" customWidth="1"/>
    <col min="26" max="26" width="5" bestFit="1" customWidth="1"/>
    <col min="27" max="27" width="4" bestFit="1" customWidth="1"/>
    <col min="28" max="28" width="4.7109375" bestFit="1" customWidth="1"/>
    <col min="29" max="29" width="5.140625" bestFit="1" customWidth="1"/>
    <col min="30" max="30" width="4.28515625" bestFit="1" customWidth="1"/>
    <col min="31" max="31" width="14.7109375" bestFit="1" customWidth="1"/>
    <col min="32" max="32" width="20.7109375" bestFit="1" customWidth="1"/>
    <col min="33" max="33" width="8.5703125" bestFit="1" customWidth="1"/>
    <col min="34" max="34" width="5" bestFit="1" customWidth="1"/>
    <col min="35" max="35" width="5.140625" bestFit="1" customWidth="1"/>
    <col min="36" max="42" width="5" bestFit="1" customWidth="1"/>
    <col min="43" max="43" width="5.140625" bestFit="1" customWidth="1"/>
    <col min="44" max="44" width="5" bestFit="1" customWidth="1"/>
    <col min="45" max="45" width="22" bestFit="1" customWidth="1"/>
    <col min="46" max="46" width="14.28515625" style="31" bestFit="1" customWidth="1"/>
    <col min="47" max="47" width="4.42578125" bestFit="1" customWidth="1"/>
    <col min="48" max="48" width="4.28515625" bestFit="1" customWidth="1"/>
    <col min="49" max="49" width="5.140625" bestFit="1" customWidth="1"/>
    <col min="50" max="51" width="5" bestFit="1" customWidth="1"/>
    <col min="52" max="52" width="4.85546875" bestFit="1" customWidth="1"/>
    <col min="53" max="53" width="3.85546875" bestFit="1" customWidth="1"/>
    <col min="54" max="54" width="5" bestFit="1" customWidth="1"/>
    <col min="55" max="55" width="4" bestFit="1" customWidth="1"/>
    <col min="56" max="56" width="4.7109375" bestFit="1" customWidth="1"/>
    <col min="57" max="57" width="5.140625" bestFit="1" customWidth="1"/>
    <col min="58" max="58" width="4.28515625" bestFit="1" customWidth="1"/>
    <col min="59" max="59" width="3" bestFit="1" customWidth="1"/>
    <col min="60" max="60" width="10.140625" style="31" bestFit="1" customWidth="1"/>
    <col min="61" max="61" width="10.7109375" style="31" bestFit="1" customWidth="1"/>
    <col min="62" max="62" width="7" bestFit="1" customWidth="1"/>
    <col min="63" max="63" width="8.7109375" bestFit="1" customWidth="1"/>
    <col min="64" max="64" width="11.7109375" bestFit="1" customWidth="1"/>
  </cols>
  <sheetData>
    <row r="1" spans="1:64" ht="18.75" thickTop="1" thickBot="1" x14ac:dyDescent="0.35">
      <c r="A1" s="177" t="s">
        <v>0</v>
      </c>
      <c r="B1" s="177" t="s">
        <v>30</v>
      </c>
      <c r="C1" s="177" t="s">
        <v>31</v>
      </c>
      <c r="D1" s="177" t="s">
        <v>29</v>
      </c>
      <c r="E1" s="177" t="s">
        <v>18</v>
      </c>
      <c r="F1" s="182" t="s">
        <v>12</v>
      </c>
      <c r="G1" s="183"/>
      <c r="H1" s="183"/>
      <c r="I1" s="183"/>
      <c r="J1" s="183"/>
      <c r="K1" s="183"/>
      <c r="L1" s="183"/>
      <c r="M1" s="183"/>
      <c r="N1" s="183"/>
      <c r="O1" s="183"/>
      <c r="P1" s="183"/>
      <c r="Q1" s="183"/>
      <c r="R1" s="184"/>
      <c r="S1" s="185" t="s">
        <v>13</v>
      </c>
      <c r="T1" s="186"/>
      <c r="U1" s="186"/>
      <c r="V1" s="186"/>
      <c r="W1" s="186"/>
      <c r="X1" s="186"/>
      <c r="Y1" s="186"/>
      <c r="Z1" s="186"/>
      <c r="AA1" s="186"/>
      <c r="AB1" s="186"/>
      <c r="AC1" s="186"/>
      <c r="AD1" s="186"/>
      <c r="AE1" s="197"/>
      <c r="AF1" s="150" t="s">
        <v>57</v>
      </c>
      <c r="AG1" s="179" t="s">
        <v>15</v>
      </c>
      <c r="AH1" s="180"/>
      <c r="AI1" s="180"/>
      <c r="AJ1" s="180"/>
      <c r="AK1" s="180"/>
      <c r="AL1" s="180"/>
      <c r="AM1" s="180"/>
      <c r="AN1" s="180"/>
      <c r="AO1" s="180"/>
      <c r="AP1" s="180"/>
      <c r="AQ1" s="180"/>
      <c r="AR1" s="181"/>
      <c r="AS1" s="195" t="s">
        <v>99</v>
      </c>
      <c r="AT1" s="177" t="s">
        <v>17</v>
      </c>
      <c r="AU1" s="192" t="s">
        <v>14</v>
      </c>
      <c r="AV1" s="193"/>
      <c r="AW1" s="193"/>
      <c r="AX1" s="193"/>
      <c r="AY1" s="193"/>
      <c r="AZ1" s="193"/>
      <c r="BA1" s="193"/>
      <c r="BB1" s="193"/>
      <c r="BC1" s="193"/>
      <c r="BD1" s="193"/>
      <c r="BE1" s="193"/>
      <c r="BF1" s="194"/>
      <c r="BH1" s="190" t="s">
        <v>87</v>
      </c>
      <c r="BI1" s="191"/>
      <c r="BK1" s="188" t="s">
        <v>103</v>
      </c>
      <c r="BL1" s="189"/>
    </row>
    <row r="2" spans="1:64" ht="16.5" thickTop="1" thickBot="1" x14ac:dyDescent="0.3">
      <c r="A2" s="178"/>
      <c r="B2" s="178"/>
      <c r="C2" s="178"/>
      <c r="D2" s="178"/>
      <c r="E2" s="178"/>
      <c r="F2" s="14" t="s">
        <v>1</v>
      </c>
      <c r="G2" s="15" t="s">
        <v>2</v>
      </c>
      <c r="H2" s="15" t="s">
        <v>11</v>
      </c>
      <c r="I2" s="15" t="s">
        <v>10</v>
      </c>
      <c r="J2" s="15" t="s">
        <v>21</v>
      </c>
      <c r="K2" s="15" t="s">
        <v>3</v>
      </c>
      <c r="L2" s="15" t="s">
        <v>4</v>
      </c>
      <c r="M2" s="15" t="s">
        <v>5</v>
      </c>
      <c r="N2" s="15" t="s">
        <v>6</v>
      </c>
      <c r="O2" s="15" t="s">
        <v>7</v>
      </c>
      <c r="P2" s="15" t="s">
        <v>8</v>
      </c>
      <c r="Q2" s="16" t="s">
        <v>9</v>
      </c>
      <c r="R2" s="29" t="s">
        <v>45</v>
      </c>
      <c r="S2" s="17" t="s">
        <v>1</v>
      </c>
      <c r="T2" s="18" t="s">
        <v>2</v>
      </c>
      <c r="U2" s="18" t="s">
        <v>11</v>
      </c>
      <c r="V2" s="18" t="s">
        <v>10</v>
      </c>
      <c r="W2" s="18" t="s">
        <v>21</v>
      </c>
      <c r="X2" s="18" t="s">
        <v>3</v>
      </c>
      <c r="Y2" s="18" t="s">
        <v>4</v>
      </c>
      <c r="Z2" s="18" t="s">
        <v>5</v>
      </c>
      <c r="AA2" s="18" t="s">
        <v>6</v>
      </c>
      <c r="AB2" s="18" t="s">
        <v>7</v>
      </c>
      <c r="AC2" s="18" t="s">
        <v>8</v>
      </c>
      <c r="AD2" s="152" t="s">
        <v>9</v>
      </c>
      <c r="AE2" s="155" t="s">
        <v>45</v>
      </c>
      <c r="AF2" s="151" t="s">
        <v>58</v>
      </c>
      <c r="AG2" s="79" t="s">
        <v>1</v>
      </c>
      <c r="AH2" s="80" t="s">
        <v>2</v>
      </c>
      <c r="AI2" s="80" t="s">
        <v>11</v>
      </c>
      <c r="AJ2" s="80" t="s">
        <v>10</v>
      </c>
      <c r="AK2" s="80" t="s">
        <v>21</v>
      </c>
      <c r="AL2" s="80" t="s">
        <v>3</v>
      </c>
      <c r="AM2" s="80" t="s">
        <v>4</v>
      </c>
      <c r="AN2" s="80" t="s">
        <v>5</v>
      </c>
      <c r="AO2" s="80" t="s">
        <v>6</v>
      </c>
      <c r="AP2" s="80" t="s">
        <v>7</v>
      </c>
      <c r="AQ2" s="80" t="s">
        <v>8</v>
      </c>
      <c r="AR2" s="110" t="s">
        <v>9</v>
      </c>
      <c r="AS2" s="196"/>
      <c r="AT2" s="178"/>
      <c r="AU2" s="20" t="s">
        <v>1</v>
      </c>
      <c r="AV2" s="21" t="s">
        <v>2</v>
      </c>
      <c r="AW2" s="21" t="s">
        <v>11</v>
      </c>
      <c r="AX2" s="21" t="s">
        <v>10</v>
      </c>
      <c r="AY2" s="21" t="s">
        <v>21</v>
      </c>
      <c r="AZ2" s="21" t="s">
        <v>3</v>
      </c>
      <c r="BA2" s="21" t="s">
        <v>4</v>
      </c>
      <c r="BB2" s="21" t="s">
        <v>5</v>
      </c>
      <c r="BC2" s="21" t="s">
        <v>6</v>
      </c>
      <c r="BD2" s="21" t="s">
        <v>7</v>
      </c>
      <c r="BE2" s="21" t="s">
        <v>8</v>
      </c>
      <c r="BF2" s="22" t="s">
        <v>9</v>
      </c>
      <c r="BH2" s="65" t="s">
        <v>85</v>
      </c>
      <c r="BI2" s="66" t="s">
        <v>86</v>
      </c>
      <c r="BK2" s="65" t="s">
        <v>104</v>
      </c>
      <c r="BL2" s="66" t="s">
        <v>105</v>
      </c>
    </row>
    <row r="3" spans="1:64" ht="15.75" thickTop="1" x14ac:dyDescent="0.25">
      <c r="A3" s="8" t="s">
        <v>16</v>
      </c>
      <c r="B3" s="8" t="s">
        <v>32</v>
      </c>
      <c r="C3" s="11" t="s">
        <v>33</v>
      </c>
      <c r="D3" s="8" t="s">
        <v>34</v>
      </c>
      <c r="E3" s="78">
        <v>14</v>
      </c>
      <c r="F3" s="100">
        <v>627</v>
      </c>
      <c r="G3" s="101">
        <v>634</v>
      </c>
      <c r="H3" s="101">
        <v>706</v>
      </c>
      <c r="I3" s="101">
        <v>616</v>
      </c>
      <c r="J3" s="101">
        <v>555</v>
      </c>
      <c r="K3" s="101">
        <v>444</v>
      </c>
      <c r="L3" s="101">
        <v>478</v>
      </c>
      <c r="M3" s="101">
        <v>601</v>
      </c>
      <c r="N3" s="101">
        <v>624</v>
      </c>
      <c r="O3" s="101">
        <v>628</v>
      </c>
      <c r="P3" s="101">
        <v>608</v>
      </c>
      <c r="Q3" s="102">
        <v>681</v>
      </c>
      <c r="R3" s="30">
        <f>AVERAGE(F3:Q3)</f>
        <v>600.16666666666663</v>
      </c>
      <c r="S3" s="13"/>
      <c r="T3" s="7">
        <v>589</v>
      </c>
      <c r="U3" s="7">
        <v>592</v>
      </c>
      <c r="V3" s="7">
        <v>460</v>
      </c>
      <c r="W3" s="7"/>
      <c r="X3" s="7"/>
      <c r="Y3" s="7"/>
      <c r="Z3" s="7"/>
      <c r="AA3" s="7"/>
      <c r="AB3" s="7"/>
      <c r="AC3" s="7"/>
      <c r="AD3" s="153"/>
      <c r="AE3" s="156">
        <f>AVERAGE(S3:AD3)</f>
        <v>547</v>
      </c>
      <c r="AF3" s="169">
        <f>AE3/R3</f>
        <v>0.9114134962510414</v>
      </c>
      <c r="AG3" s="111">
        <f>F3-S3</f>
        <v>627</v>
      </c>
      <c r="AH3" s="112">
        <f t="shared" ref="AH3:AM3" si="0">G3-T3</f>
        <v>45</v>
      </c>
      <c r="AI3" s="112">
        <f t="shared" si="0"/>
        <v>114</v>
      </c>
      <c r="AJ3" s="112">
        <f t="shared" si="0"/>
        <v>156</v>
      </c>
      <c r="AK3" s="112">
        <f t="shared" si="0"/>
        <v>555</v>
      </c>
      <c r="AL3" s="112">
        <f t="shared" si="0"/>
        <v>444</v>
      </c>
      <c r="AM3" s="112">
        <f t="shared" si="0"/>
        <v>478</v>
      </c>
      <c r="AN3" s="113">
        <f>M3-Z3</f>
        <v>601</v>
      </c>
      <c r="AO3" s="113">
        <f>N3-AA3</f>
        <v>624</v>
      </c>
      <c r="AP3" s="113">
        <f>O3-AB3</f>
        <v>628</v>
      </c>
      <c r="AQ3" s="113">
        <f>P3-AC3</f>
        <v>608</v>
      </c>
      <c r="AR3" s="174">
        <f>Q3-AD3</f>
        <v>681</v>
      </c>
      <c r="AS3" s="173">
        <f>SUM(AG3:AR3)</f>
        <v>5561</v>
      </c>
      <c r="AT3" s="78">
        <v>325</v>
      </c>
      <c r="AU3" s="160">
        <f>S3/E3</f>
        <v>0</v>
      </c>
      <c r="AV3" s="160">
        <f>T3/$E$4</f>
        <v>98.166666666666671</v>
      </c>
      <c r="AW3" s="161">
        <f>U3/E3</f>
        <v>42.285714285714285</v>
      </c>
      <c r="AX3" s="161">
        <f>V3/E3</f>
        <v>32.857142857142854</v>
      </c>
      <c r="AY3" s="161">
        <f>W3/E3</f>
        <v>0</v>
      </c>
      <c r="AZ3" s="161">
        <f t="shared" ref="AZ3:AZ12" si="1">X3/E3</f>
        <v>0</v>
      </c>
      <c r="BA3" s="160">
        <f t="shared" ref="BA3:BA17" si="2">Y3/E3</f>
        <v>0</v>
      </c>
      <c r="BB3" s="161">
        <f t="shared" ref="BB3:BB17" si="3">Z3/E3</f>
        <v>0</v>
      </c>
      <c r="BC3" s="160">
        <f t="shared" ref="BC3:BC19" si="4">AA3/E3</f>
        <v>0</v>
      </c>
      <c r="BD3" s="161">
        <f t="shared" ref="BD3:BD21" si="5">AB3/E3</f>
        <v>0</v>
      </c>
      <c r="BE3" s="161">
        <f>AC3/E3</f>
        <v>0</v>
      </c>
      <c r="BF3" s="162">
        <f>AD3/E3</f>
        <v>0</v>
      </c>
      <c r="BG3">
        <v>1</v>
      </c>
      <c r="BH3" s="67">
        <f t="shared" ref="BH3:BH26" si="6">AT3*E3/1000</f>
        <v>4.55</v>
      </c>
      <c r="BI3" s="68"/>
      <c r="BK3" s="67" t="s">
        <v>1</v>
      </c>
      <c r="BL3" s="90">
        <v>181.28</v>
      </c>
    </row>
    <row r="4" spans="1:64" x14ac:dyDescent="0.25">
      <c r="A4" s="9" t="s">
        <v>19</v>
      </c>
      <c r="B4" s="9" t="s">
        <v>32</v>
      </c>
      <c r="C4" s="12" t="s">
        <v>35</v>
      </c>
      <c r="D4" s="9" t="s">
        <v>36</v>
      </c>
      <c r="E4" s="85">
        <v>6</v>
      </c>
      <c r="F4" s="2">
        <v>223</v>
      </c>
      <c r="G4" s="1">
        <v>226</v>
      </c>
      <c r="H4" s="1">
        <v>251</v>
      </c>
      <c r="I4" s="1">
        <v>219</v>
      </c>
      <c r="J4" s="1">
        <v>197</v>
      </c>
      <c r="K4" s="1">
        <v>157</v>
      </c>
      <c r="L4" s="1">
        <v>169</v>
      </c>
      <c r="M4" s="1">
        <v>213</v>
      </c>
      <c r="N4" s="1">
        <v>222</v>
      </c>
      <c r="O4" s="1">
        <v>230</v>
      </c>
      <c r="P4" s="1">
        <v>222</v>
      </c>
      <c r="Q4" s="3">
        <v>242</v>
      </c>
      <c r="R4" s="30">
        <f t="shared" ref="R4:R49" si="7">AVERAGE(F4:Q4)</f>
        <v>214.25</v>
      </c>
      <c r="S4" s="2"/>
      <c r="T4" s="1">
        <v>208</v>
      </c>
      <c r="U4" s="1">
        <v>189</v>
      </c>
      <c r="V4" s="1">
        <v>136</v>
      </c>
      <c r="W4" s="1"/>
      <c r="X4" s="1"/>
      <c r="Y4" s="1"/>
      <c r="Z4" s="1"/>
      <c r="AA4" s="1"/>
      <c r="AB4" s="1"/>
      <c r="AC4" s="1"/>
      <c r="AD4" s="154"/>
      <c r="AE4" s="156">
        <f>AVERAGE(S4:AD4)</f>
        <v>177.66666666666666</v>
      </c>
      <c r="AF4" s="169">
        <f t="shared" ref="AF4:AF56" si="8">AE4/R4</f>
        <v>0.82924931933099955</v>
      </c>
      <c r="AG4" s="114">
        <f t="shared" ref="AG4:AG56" si="9">F4-S4</f>
        <v>223</v>
      </c>
      <c r="AH4" s="1">
        <f t="shared" ref="AH4:AH56" si="10">G4-T4</f>
        <v>18</v>
      </c>
      <c r="AI4" s="1">
        <f t="shared" ref="AI4:AI56" si="11">H4-U4</f>
        <v>62</v>
      </c>
      <c r="AJ4" s="1">
        <f t="shared" ref="AJ4:AJ56" si="12">I4-V4</f>
        <v>83</v>
      </c>
      <c r="AK4" s="1">
        <f t="shared" ref="AK4:AK56" si="13">J4-W4</f>
        <v>197</v>
      </c>
      <c r="AL4" s="1">
        <f t="shared" ref="AL4:AL56" si="14">K4-X4</f>
        <v>157</v>
      </c>
      <c r="AM4" s="1">
        <f t="shared" ref="AM4:AM56" si="15">L4-Y4</f>
        <v>169</v>
      </c>
      <c r="AN4" s="83">
        <f t="shared" ref="AN4:AN56" si="16">M4-Z4</f>
        <v>213</v>
      </c>
      <c r="AO4" s="83">
        <f t="shared" ref="AO4:AO56" si="17">N4-AA4</f>
        <v>222</v>
      </c>
      <c r="AP4" s="83">
        <f t="shared" ref="AP4:AP56" si="18">O4-AB4</f>
        <v>230</v>
      </c>
      <c r="AQ4" s="83">
        <f t="shared" ref="AQ4:AQ56" si="19">P4-AC4</f>
        <v>222</v>
      </c>
      <c r="AR4" s="175">
        <f t="shared" ref="AR4:AR56" si="20">Q4-AD4</f>
        <v>242</v>
      </c>
      <c r="AS4" s="53">
        <f>SUM(AG4:AR4)</f>
        <v>2038</v>
      </c>
      <c r="AT4" s="85">
        <v>270</v>
      </c>
      <c r="AU4" s="160">
        <f t="shared" ref="AU4:AU31" si="21">S4/E4</f>
        <v>0</v>
      </c>
      <c r="AV4" s="163">
        <f>T4/E4</f>
        <v>34.666666666666664</v>
      </c>
      <c r="AW4" s="164">
        <f>U4/E4</f>
        <v>31.5</v>
      </c>
      <c r="AX4" s="164">
        <f>V4/E4</f>
        <v>22.666666666666668</v>
      </c>
      <c r="AY4" s="164">
        <f>W4/E4</f>
        <v>0</v>
      </c>
      <c r="AZ4" s="163">
        <f t="shared" si="1"/>
        <v>0</v>
      </c>
      <c r="BA4" s="160">
        <f t="shared" si="2"/>
        <v>0</v>
      </c>
      <c r="BB4" s="161">
        <f t="shared" si="3"/>
        <v>0</v>
      </c>
      <c r="BC4" s="160">
        <f t="shared" si="4"/>
        <v>0</v>
      </c>
      <c r="BD4" s="161">
        <f t="shared" si="5"/>
        <v>0</v>
      </c>
      <c r="BE4" s="161">
        <f t="shared" ref="BE4:BE25" si="22">AC4/E4</f>
        <v>0</v>
      </c>
      <c r="BF4" s="137">
        <f t="shared" ref="BF4:BF30" si="23">AD4/E4</f>
        <v>0</v>
      </c>
      <c r="BG4">
        <v>2</v>
      </c>
      <c r="BH4" s="67">
        <f t="shared" si="6"/>
        <v>1.62</v>
      </c>
      <c r="BI4" s="68"/>
      <c r="BK4" s="67" t="s">
        <v>1</v>
      </c>
      <c r="BL4" s="90">
        <v>247.76</v>
      </c>
    </row>
    <row r="5" spans="1:64" x14ac:dyDescent="0.25">
      <c r="A5" s="9" t="s">
        <v>20</v>
      </c>
      <c r="B5" s="9" t="s">
        <v>32</v>
      </c>
      <c r="C5" s="12" t="s">
        <v>37</v>
      </c>
      <c r="D5" s="9" t="s">
        <v>34</v>
      </c>
      <c r="E5" s="85">
        <v>6</v>
      </c>
      <c r="F5" s="2">
        <v>205</v>
      </c>
      <c r="G5" s="1">
        <v>181</v>
      </c>
      <c r="H5" s="1">
        <v>197</v>
      </c>
      <c r="I5" s="1">
        <v>171</v>
      </c>
      <c r="J5" s="1">
        <v>159</v>
      </c>
      <c r="K5" s="1">
        <v>172</v>
      </c>
      <c r="L5" s="1">
        <v>176</v>
      </c>
      <c r="M5" s="1">
        <v>206</v>
      </c>
      <c r="N5" s="1">
        <v>207</v>
      </c>
      <c r="O5" s="1">
        <v>229</v>
      </c>
      <c r="P5" s="1">
        <v>229</v>
      </c>
      <c r="Q5" s="3">
        <v>243</v>
      </c>
      <c r="R5" s="30">
        <f t="shared" si="7"/>
        <v>197.91666666666666</v>
      </c>
      <c r="S5" s="2"/>
      <c r="T5" s="1"/>
      <c r="U5" s="1"/>
      <c r="V5" s="1">
        <v>132</v>
      </c>
      <c r="W5" s="1"/>
      <c r="X5" s="1"/>
      <c r="Y5" s="1"/>
      <c r="Z5" s="1"/>
      <c r="AA5" s="1"/>
      <c r="AB5" s="1"/>
      <c r="AC5" s="1"/>
      <c r="AD5" s="154"/>
      <c r="AE5" s="156">
        <f t="shared" ref="AE5:AE17" si="24">AVERAGE(S5:AD5)</f>
        <v>132</v>
      </c>
      <c r="AF5" s="169">
        <f t="shared" si="8"/>
        <v>0.66694736842105262</v>
      </c>
      <c r="AG5" s="114">
        <f t="shared" si="9"/>
        <v>205</v>
      </c>
      <c r="AH5" s="1">
        <f t="shared" si="10"/>
        <v>181</v>
      </c>
      <c r="AI5" s="1">
        <f t="shared" si="11"/>
        <v>197</v>
      </c>
      <c r="AJ5" s="1">
        <f t="shared" si="12"/>
        <v>39</v>
      </c>
      <c r="AK5" s="1">
        <f t="shared" si="13"/>
        <v>159</v>
      </c>
      <c r="AL5" s="1">
        <f t="shared" si="14"/>
        <v>172</v>
      </c>
      <c r="AM5" s="1">
        <f t="shared" si="15"/>
        <v>176</v>
      </c>
      <c r="AN5" s="83">
        <f t="shared" si="16"/>
        <v>206</v>
      </c>
      <c r="AO5" s="83">
        <f t="shared" si="17"/>
        <v>207</v>
      </c>
      <c r="AP5" s="83">
        <f t="shared" si="18"/>
        <v>229</v>
      </c>
      <c r="AQ5" s="83">
        <f t="shared" si="19"/>
        <v>229</v>
      </c>
      <c r="AR5" s="175">
        <f t="shared" si="20"/>
        <v>243</v>
      </c>
      <c r="AS5" s="53">
        <f t="shared" ref="AS5:AS46" si="25">SUM(AG5:AR5)</f>
        <v>2243</v>
      </c>
      <c r="AT5" s="85">
        <v>270</v>
      </c>
      <c r="AU5" s="160">
        <f t="shared" si="21"/>
        <v>0</v>
      </c>
      <c r="AV5" s="163">
        <f t="shared" ref="AV5:AV7" si="26">T5/E5</f>
        <v>0</v>
      </c>
      <c r="AW5" s="165"/>
      <c r="AX5" s="166">
        <f>V5/E5</f>
        <v>22</v>
      </c>
      <c r="AY5" s="165">
        <f>W5/E5</f>
        <v>0</v>
      </c>
      <c r="AZ5" s="165">
        <f t="shared" si="1"/>
        <v>0</v>
      </c>
      <c r="BA5" s="160">
        <f t="shared" si="2"/>
        <v>0</v>
      </c>
      <c r="BB5" s="161">
        <f t="shared" si="3"/>
        <v>0</v>
      </c>
      <c r="BC5" s="160">
        <f t="shared" si="4"/>
        <v>0</v>
      </c>
      <c r="BD5" s="161">
        <f t="shared" si="5"/>
        <v>0</v>
      </c>
      <c r="BE5" s="161">
        <f t="shared" si="22"/>
        <v>0</v>
      </c>
      <c r="BF5" s="137">
        <f t="shared" si="23"/>
        <v>0</v>
      </c>
      <c r="BG5">
        <v>3</v>
      </c>
      <c r="BH5" s="67">
        <f t="shared" si="6"/>
        <v>1.62</v>
      </c>
      <c r="BI5" s="68"/>
      <c r="BK5" s="67" t="s">
        <v>1</v>
      </c>
      <c r="BL5" s="90">
        <v>107.67</v>
      </c>
    </row>
    <row r="6" spans="1:64" x14ac:dyDescent="0.25">
      <c r="A6" s="9" t="s">
        <v>28</v>
      </c>
      <c r="B6" s="9" t="s">
        <v>32</v>
      </c>
      <c r="C6" s="12" t="s">
        <v>38</v>
      </c>
      <c r="D6" s="9" t="s">
        <v>34</v>
      </c>
      <c r="E6" s="85">
        <v>10</v>
      </c>
      <c r="F6" s="2">
        <v>489</v>
      </c>
      <c r="G6" s="1">
        <v>433</v>
      </c>
      <c r="H6" s="1">
        <v>469</v>
      </c>
      <c r="I6" s="1">
        <v>409</v>
      </c>
      <c r="J6" s="1">
        <v>379</v>
      </c>
      <c r="K6" s="1">
        <v>342</v>
      </c>
      <c r="L6" s="1">
        <v>351</v>
      </c>
      <c r="M6" s="1">
        <v>410</v>
      </c>
      <c r="N6" s="1">
        <v>411</v>
      </c>
      <c r="O6" s="1">
        <v>455</v>
      </c>
      <c r="P6" s="1">
        <v>454</v>
      </c>
      <c r="Q6" s="3">
        <v>483</v>
      </c>
      <c r="R6" s="30">
        <f t="shared" si="7"/>
        <v>423.75</v>
      </c>
      <c r="S6" s="2"/>
      <c r="T6" s="1"/>
      <c r="U6" s="1">
        <v>410</v>
      </c>
      <c r="V6" s="1">
        <v>313</v>
      </c>
      <c r="W6" s="1"/>
      <c r="X6" s="1"/>
      <c r="Y6" s="1"/>
      <c r="Z6" s="1"/>
      <c r="AA6" s="1"/>
      <c r="AB6" s="1"/>
      <c r="AC6" s="1"/>
      <c r="AD6" s="154"/>
      <c r="AE6" s="156">
        <f t="shared" si="24"/>
        <v>361.5</v>
      </c>
      <c r="AF6" s="169">
        <f t="shared" si="8"/>
        <v>0.85309734513274338</v>
      </c>
      <c r="AG6" s="114">
        <f t="shared" si="9"/>
        <v>489</v>
      </c>
      <c r="AH6" s="1">
        <f t="shared" si="10"/>
        <v>433</v>
      </c>
      <c r="AI6" s="1">
        <f t="shared" si="11"/>
        <v>59</v>
      </c>
      <c r="AJ6" s="1">
        <f t="shared" si="12"/>
        <v>96</v>
      </c>
      <c r="AK6" s="1">
        <f t="shared" si="13"/>
        <v>379</v>
      </c>
      <c r="AL6" s="1">
        <f t="shared" si="14"/>
        <v>342</v>
      </c>
      <c r="AM6" s="1">
        <f t="shared" si="15"/>
        <v>351</v>
      </c>
      <c r="AN6" s="83">
        <f t="shared" si="16"/>
        <v>410</v>
      </c>
      <c r="AO6" s="83">
        <f t="shared" si="17"/>
        <v>411</v>
      </c>
      <c r="AP6" s="83">
        <f t="shared" si="18"/>
        <v>455</v>
      </c>
      <c r="AQ6" s="83">
        <f t="shared" si="19"/>
        <v>454</v>
      </c>
      <c r="AR6" s="175">
        <f t="shared" si="20"/>
        <v>483</v>
      </c>
      <c r="AS6" s="53">
        <f t="shared" si="25"/>
        <v>4362</v>
      </c>
      <c r="AT6" s="85">
        <v>330</v>
      </c>
      <c r="AU6" s="160">
        <f t="shared" si="21"/>
        <v>0</v>
      </c>
      <c r="AV6" s="163">
        <f t="shared" si="26"/>
        <v>0</v>
      </c>
      <c r="AW6" s="166">
        <f>U6/E6</f>
        <v>41</v>
      </c>
      <c r="AX6" s="166">
        <f>V6/E6</f>
        <v>31.3</v>
      </c>
      <c r="AY6" s="166">
        <f>W6/E6</f>
        <v>0</v>
      </c>
      <c r="AZ6" s="166">
        <f t="shared" si="1"/>
        <v>0</v>
      </c>
      <c r="BA6" s="160">
        <f t="shared" si="2"/>
        <v>0</v>
      </c>
      <c r="BB6" s="161">
        <f t="shared" si="3"/>
        <v>0</v>
      </c>
      <c r="BC6" s="160">
        <f t="shared" si="4"/>
        <v>0</v>
      </c>
      <c r="BD6" s="161">
        <f t="shared" si="5"/>
        <v>0</v>
      </c>
      <c r="BE6" s="161">
        <f>AC6/E6</f>
        <v>0</v>
      </c>
      <c r="BF6" s="137">
        <f t="shared" si="23"/>
        <v>0</v>
      </c>
      <c r="BG6">
        <v>4</v>
      </c>
      <c r="BH6" s="67">
        <f t="shared" si="6"/>
        <v>3.3</v>
      </c>
      <c r="BI6" s="68"/>
      <c r="BK6" s="67" t="s">
        <v>1</v>
      </c>
      <c r="BL6" s="90">
        <v>155.28</v>
      </c>
    </row>
    <row r="7" spans="1:64" x14ac:dyDescent="0.25">
      <c r="A7" s="9" t="s">
        <v>22</v>
      </c>
      <c r="B7" s="9" t="s">
        <v>32</v>
      </c>
      <c r="C7" s="12" t="s">
        <v>39</v>
      </c>
      <c r="D7" s="9" t="s">
        <v>34</v>
      </c>
      <c r="E7" s="85">
        <v>80</v>
      </c>
      <c r="F7" s="2">
        <v>4120</v>
      </c>
      <c r="G7" s="1">
        <v>3642</v>
      </c>
      <c r="H7" s="1">
        <v>3952</v>
      </c>
      <c r="I7" s="1">
        <v>3442</v>
      </c>
      <c r="J7" s="1">
        <v>3187</v>
      </c>
      <c r="K7" s="1">
        <v>2883</v>
      </c>
      <c r="L7" s="1">
        <v>2952</v>
      </c>
      <c r="M7" s="1">
        <v>3456</v>
      </c>
      <c r="N7" s="1">
        <v>3461</v>
      </c>
      <c r="O7" s="1">
        <v>3831</v>
      </c>
      <c r="P7" s="1">
        <v>3825</v>
      </c>
      <c r="Q7" s="3">
        <v>4066</v>
      </c>
      <c r="R7" s="30">
        <f t="shared" si="7"/>
        <v>3568.0833333333335</v>
      </c>
      <c r="S7" s="2"/>
      <c r="T7" s="1"/>
      <c r="U7" s="1"/>
      <c r="V7" s="1"/>
      <c r="W7" s="1"/>
      <c r="X7" s="1"/>
      <c r="Y7" s="1"/>
      <c r="Z7" s="1"/>
      <c r="AA7" s="1"/>
      <c r="AB7" s="1"/>
      <c r="AC7" s="1"/>
      <c r="AD7" s="154"/>
      <c r="AE7" s="156" t="e">
        <f t="shared" si="24"/>
        <v>#DIV/0!</v>
      </c>
      <c r="AF7" s="169" t="e">
        <f t="shared" si="8"/>
        <v>#DIV/0!</v>
      </c>
      <c r="AG7" s="114">
        <f t="shared" si="9"/>
        <v>4120</v>
      </c>
      <c r="AH7" s="1">
        <f t="shared" si="10"/>
        <v>3642</v>
      </c>
      <c r="AI7" s="1">
        <f t="shared" si="11"/>
        <v>3952</v>
      </c>
      <c r="AJ7" s="1">
        <f t="shared" si="12"/>
        <v>3442</v>
      </c>
      <c r="AK7" s="1">
        <f t="shared" si="13"/>
        <v>3187</v>
      </c>
      <c r="AL7" s="1">
        <f t="shared" si="14"/>
        <v>2883</v>
      </c>
      <c r="AM7" s="1">
        <f t="shared" si="15"/>
        <v>2952</v>
      </c>
      <c r="AN7" s="83">
        <f t="shared" si="16"/>
        <v>3456</v>
      </c>
      <c r="AO7" s="83">
        <f t="shared" si="17"/>
        <v>3461</v>
      </c>
      <c r="AP7" s="83">
        <f t="shared" si="18"/>
        <v>3831</v>
      </c>
      <c r="AQ7" s="83">
        <f t="shared" si="19"/>
        <v>3825</v>
      </c>
      <c r="AR7" s="175">
        <f t="shared" si="20"/>
        <v>4066</v>
      </c>
      <c r="AS7" s="53">
        <f t="shared" si="25"/>
        <v>42817</v>
      </c>
      <c r="AT7" s="85">
        <v>330</v>
      </c>
      <c r="AU7" s="160">
        <f t="shared" si="21"/>
        <v>0</v>
      </c>
      <c r="AV7" s="163">
        <f t="shared" si="26"/>
        <v>0</v>
      </c>
      <c r="AW7" s="165"/>
      <c r="AX7" s="165"/>
      <c r="AY7" s="165"/>
      <c r="AZ7" s="166">
        <f t="shared" si="1"/>
        <v>0</v>
      </c>
      <c r="BA7" s="160">
        <f t="shared" si="2"/>
        <v>0</v>
      </c>
      <c r="BB7" s="161">
        <f t="shared" si="3"/>
        <v>0</v>
      </c>
      <c r="BC7" s="160">
        <f t="shared" si="4"/>
        <v>0</v>
      </c>
      <c r="BD7" s="161">
        <f t="shared" si="5"/>
        <v>0</v>
      </c>
      <c r="BE7" s="161">
        <f t="shared" si="22"/>
        <v>0</v>
      </c>
      <c r="BF7" s="137">
        <f t="shared" si="23"/>
        <v>0</v>
      </c>
      <c r="BG7">
        <v>5</v>
      </c>
      <c r="BH7" s="67">
        <f t="shared" si="6"/>
        <v>26.4</v>
      </c>
      <c r="BI7" s="68"/>
      <c r="BK7" s="67"/>
      <c r="BL7" s="90"/>
    </row>
    <row r="8" spans="1:64" x14ac:dyDescent="0.25">
      <c r="A8" s="9" t="s">
        <v>23</v>
      </c>
      <c r="B8" s="9" t="s">
        <v>32</v>
      </c>
      <c r="C8" s="12" t="s">
        <v>44</v>
      </c>
      <c r="D8" s="9" t="s">
        <v>34</v>
      </c>
      <c r="E8" s="32">
        <v>24</v>
      </c>
      <c r="F8" s="2">
        <v>986</v>
      </c>
      <c r="G8" s="1">
        <v>872</v>
      </c>
      <c r="H8" s="1">
        <v>946</v>
      </c>
      <c r="I8" s="1">
        <v>824</v>
      </c>
      <c r="J8" s="1">
        <v>763</v>
      </c>
      <c r="K8" s="1">
        <v>690</v>
      </c>
      <c r="L8" s="1">
        <v>707</v>
      </c>
      <c r="M8" s="1">
        <v>827</v>
      </c>
      <c r="N8" s="1">
        <v>828</v>
      </c>
      <c r="O8" s="1">
        <v>917</v>
      </c>
      <c r="P8" s="1">
        <v>916</v>
      </c>
      <c r="Q8" s="3">
        <v>973</v>
      </c>
      <c r="R8" s="30">
        <f t="shared" si="7"/>
        <v>854.08333333333337</v>
      </c>
      <c r="S8" s="2"/>
      <c r="T8" s="1"/>
      <c r="U8" s="1">
        <v>677</v>
      </c>
      <c r="V8" s="1">
        <v>494</v>
      </c>
      <c r="W8" s="1"/>
      <c r="X8" s="1"/>
      <c r="Y8" s="46"/>
      <c r="Z8" s="1"/>
      <c r="AA8" s="1"/>
      <c r="AB8" s="1"/>
      <c r="AC8" s="1"/>
      <c r="AD8" s="154"/>
      <c r="AE8" s="156">
        <f>AVERAGE(S8:AD8)</f>
        <v>585.5</v>
      </c>
      <c r="AF8" s="169">
        <f t="shared" si="8"/>
        <v>0.68553029563859891</v>
      </c>
      <c r="AG8" s="114">
        <f t="shared" si="9"/>
        <v>986</v>
      </c>
      <c r="AH8" s="1">
        <f t="shared" si="10"/>
        <v>872</v>
      </c>
      <c r="AI8" s="1">
        <f t="shared" si="11"/>
        <v>269</v>
      </c>
      <c r="AJ8" s="1">
        <f t="shared" si="12"/>
        <v>330</v>
      </c>
      <c r="AK8" s="1">
        <f t="shared" si="13"/>
        <v>763</v>
      </c>
      <c r="AL8" s="1">
        <f t="shared" si="14"/>
        <v>690</v>
      </c>
      <c r="AM8" s="1">
        <f t="shared" si="15"/>
        <v>707</v>
      </c>
      <c r="AN8" s="83">
        <f t="shared" si="16"/>
        <v>827</v>
      </c>
      <c r="AO8" s="83">
        <f t="shared" si="17"/>
        <v>828</v>
      </c>
      <c r="AP8" s="83">
        <f t="shared" si="18"/>
        <v>917</v>
      </c>
      <c r="AQ8" s="83">
        <f t="shared" si="19"/>
        <v>916</v>
      </c>
      <c r="AR8" s="175">
        <f t="shared" si="20"/>
        <v>973</v>
      </c>
      <c r="AS8" s="53">
        <f t="shared" si="25"/>
        <v>9078</v>
      </c>
      <c r="AT8" s="85">
        <v>270</v>
      </c>
      <c r="AU8" s="160">
        <f t="shared" si="21"/>
        <v>0</v>
      </c>
      <c r="AV8" s="165">
        <f>T8/E8</f>
        <v>0</v>
      </c>
      <c r="AW8" s="166">
        <f>U8/E8</f>
        <v>28.208333333333332</v>
      </c>
      <c r="AX8" s="166">
        <f>V8/E8</f>
        <v>20.583333333333332</v>
      </c>
      <c r="AY8" s="166">
        <f>W8/E8</f>
        <v>0</v>
      </c>
      <c r="AZ8" s="166">
        <f t="shared" si="1"/>
        <v>0</v>
      </c>
      <c r="BA8" s="167">
        <f t="shared" si="2"/>
        <v>0</v>
      </c>
      <c r="BB8" s="161">
        <f t="shared" si="3"/>
        <v>0</v>
      </c>
      <c r="BC8" s="160">
        <f t="shared" si="4"/>
        <v>0</v>
      </c>
      <c r="BD8" s="161">
        <f t="shared" si="5"/>
        <v>0</v>
      </c>
      <c r="BE8" s="161">
        <f t="shared" si="22"/>
        <v>0</v>
      </c>
      <c r="BF8" s="137">
        <f t="shared" si="23"/>
        <v>0</v>
      </c>
      <c r="BG8">
        <v>6</v>
      </c>
      <c r="BH8" s="67">
        <f t="shared" si="6"/>
        <v>6.48</v>
      </c>
      <c r="BI8" s="68"/>
      <c r="BK8" s="67" t="s">
        <v>1</v>
      </c>
      <c r="BL8" s="90">
        <v>384.56</v>
      </c>
    </row>
    <row r="9" spans="1:64" x14ac:dyDescent="0.25">
      <c r="A9" s="9" t="s">
        <v>24</v>
      </c>
      <c r="B9" s="9" t="s">
        <v>32</v>
      </c>
      <c r="C9" s="12" t="s">
        <v>40</v>
      </c>
      <c r="D9" s="9" t="s">
        <v>34</v>
      </c>
      <c r="E9" s="32">
        <v>8</v>
      </c>
      <c r="F9" s="2">
        <v>328</v>
      </c>
      <c r="G9" s="1">
        <v>290</v>
      </c>
      <c r="H9" s="1">
        <v>315</v>
      </c>
      <c r="I9" s="1">
        <v>274</v>
      </c>
      <c r="J9" s="1">
        <v>254</v>
      </c>
      <c r="K9" s="1">
        <v>230</v>
      </c>
      <c r="L9" s="1">
        <v>235</v>
      </c>
      <c r="M9" s="1">
        <v>275</v>
      </c>
      <c r="N9" s="1">
        <v>276</v>
      </c>
      <c r="O9" s="1">
        <v>305</v>
      </c>
      <c r="P9" s="1">
        <v>305</v>
      </c>
      <c r="Q9" s="3">
        <v>324</v>
      </c>
      <c r="R9" s="30">
        <f t="shared" si="7"/>
        <v>284.25</v>
      </c>
      <c r="S9" s="2"/>
      <c r="T9" s="1"/>
      <c r="U9" s="1">
        <v>280</v>
      </c>
      <c r="V9" s="1">
        <v>290</v>
      </c>
      <c r="W9" s="1"/>
      <c r="X9" s="1"/>
      <c r="Y9" s="1"/>
      <c r="Z9" s="1"/>
      <c r="AA9" s="1"/>
      <c r="AB9" s="1"/>
      <c r="AC9" s="1"/>
      <c r="AD9" s="154"/>
      <c r="AE9" s="156">
        <f t="shared" si="24"/>
        <v>285</v>
      </c>
      <c r="AF9" s="169">
        <f>AE9/R9</f>
        <v>1.0026385224274406</v>
      </c>
      <c r="AG9" s="114">
        <f t="shared" si="9"/>
        <v>328</v>
      </c>
      <c r="AH9" s="1">
        <f t="shared" si="10"/>
        <v>290</v>
      </c>
      <c r="AI9" s="1">
        <f t="shared" si="11"/>
        <v>35</v>
      </c>
      <c r="AJ9" s="1">
        <f t="shared" si="12"/>
        <v>-16</v>
      </c>
      <c r="AK9" s="1">
        <f t="shared" si="13"/>
        <v>254</v>
      </c>
      <c r="AL9" s="1">
        <f t="shared" si="14"/>
        <v>230</v>
      </c>
      <c r="AM9" s="1">
        <f t="shared" si="15"/>
        <v>235</v>
      </c>
      <c r="AN9" s="83">
        <f t="shared" si="16"/>
        <v>275</v>
      </c>
      <c r="AO9" s="83">
        <f t="shared" si="17"/>
        <v>276</v>
      </c>
      <c r="AP9" s="83">
        <f t="shared" si="18"/>
        <v>305</v>
      </c>
      <c r="AQ9" s="83">
        <f t="shared" si="19"/>
        <v>305</v>
      </c>
      <c r="AR9" s="175">
        <f t="shared" si="20"/>
        <v>324</v>
      </c>
      <c r="AS9" s="53">
        <f t="shared" si="25"/>
        <v>2841</v>
      </c>
      <c r="AT9" s="85">
        <v>270</v>
      </c>
      <c r="AU9" s="160">
        <f t="shared" si="21"/>
        <v>0</v>
      </c>
      <c r="AV9" s="165">
        <f t="shared" ref="AV9:AV12" si="27">T9/E9</f>
        <v>0</v>
      </c>
      <c r="AW9" s="166">
        <f>U9/E9</f>
        <v>35</v>
      </c>
      <c r="AX9" s="166">
        <f>V9/E9</f>
        <v>36.25</v>
      </c>
      <c r="AY9" s="166">
        <f>W9/E9</f>
        <v>0</v>
      </c>
      <c r="AZ9" s="166">
        <f t="shared" si="1"/>
        <v>0</v>
      </c>
      <c r="BA9" s="160">
        <f t="shared" si="2"/>
        <v>0</v>
      </c>
      <c r="BB9" s="161">
        <f t="shared" si="3"/>
        <v>0</v>
      </c>
      <c r="BC9" s="160">
        <f t="shared" si="4"/>
        <v>0</v>
      </c>
      <c r="BD9" s="161">
        <f t="shared" si="5"/>
        <v>0</v>
      </c>
      <c r="BE9" s="161">
        <f t="shared" si="22"/>
        <v>0</v>
      </c>
      <c r="BF9" s="137">
        <f t="shared" si="23"/>
        <v>0</v>
      </c>
      <c r="BG9">
        <v>7</v>
      </c>
      <c r="BH9" s="67">
        <f t="shared" si="6"/>
        <v>2.16</v>
      </c>
      <c r="BI9" s="68"/>
      <c r="BK9" s="67" t="s">
        <v>1</v>
      </c>
      <c r="BL9" s="90">
        <v>98.14</v>
      </c>
    </row>
    <row r="10" spans="1:64" x14ac:dyDescent="0.25">
      <c r="A10" s="9" t="s">
        <v>25</v>
      </c>
      <c r="B10" s="9" t="s">
        <v>32</v>
      </c>
      <c r="C10" s="12" t="s">
        <v>41</v>
      </c>
      <c r="D10" s="9" t="s">
        <v>34</v>
      </c>
      <c r="E10" s="32">
        <v>9</v>
      </c>
      <c r="F10" s="2">
        <v>452</v>
      </c>
      <c r="G10" s="1">
        <v>399</v>
      </c>
      <c r="H10" s="1">
        <v>433</v>
      </c>
      <c r="I10" s="1">
        <v>377</v>
      </c>
      <c r="J10" s="1">
        <v>349</v>
      </c>
      <c r="K10" s="1">
        <v>316</v>
      </c>
      <c r="L10" s="1">
        <v>324</v>
      </c>
      <c r="M10" s="1">
        <v>379</v>
      </c>
      <c r="N10" s="1">
        <v>379</v>
      </c>
      <c r="O10" s="1">
        <v>420</v>
      </c>
      <c r="P10" s="1">
        <v>419</v>
      </c>
      <c r="Q10" s="3">
        <v>446</v>
      </c>
      <c r="R10" s="30">
        <f t="shared" si="7"/>
        <v>391.08333333333331</v>
      </c>
      <c r="S10" s="2"/>
      <c r="T10" s="1"/>
      <c r="U10" s="1">
        <v>386</v>
      </c>
      <c r="V10" s="1">
        <v>320</v>
      </c>
      <c r="W10" s="1"/>
      <c r="X10" s="1"/>
      <c r="Y10" s="1"/>
      <c r="Z10" s="1"/>
      <c r="AA10" s="1"/>
      <c r="AB10" s="1"/>
      <c r="AC10" s="1"/>
      <c r="AD10" s="154"/>
      <c r="AE10" s="156">
        <f t="shared" si="24"/>
        <v>353</v>
      </c>
      <c r="AF10" s="169">
        <f t="shared" si="8"/>
        <v>0.90262092478158962</v>
      </c>
      <c r="AG10" s="114">
        <f t="shared" si="9"/>
        <v>452</v>
      </c>
      <c r="AH10" s="1">
        <f t="shared" si="10"/>
        <v>399</v>
      </c>
      <c r="AI10" s="1">
        <f t="shared" si="11"/>
        <v>47</v>
      </c>
      <c r="AJ10" s="1">
        <f t="shared" si="12"/>
        <v>57</v>
      </c>
      <c r="AK10" s="1">
        <f t="shared" si="13"/>
        <v>349</v>
      </c>
      <c r="AL10" s="1">
        <f t="shared" si="14"/>
        <v>316</v>
      </c>
      <c r="AM10" s="1">
        <f t="shared" si="15"/>
        <v>324</v>
      </c>
      <c r="AN10" s="83">
        <f t="shared" si="16"/>
        <v>379</v>
      </c>
      <c r="AO10" s="83">
        <f t="shared" si="17"/>
        <v>379</v>
      </c>
      <c r="AP10" s="83">
        <f t="shared" si="18"/>
        <v>420</v>
      </c>
      <c r="AQ10" s="83">
        <f t="shared" si="19"/>
        <v>419</v>
      </c>
      <c r="AR10" s="175">
        <f t="shared" si="20"/>
        <v>446</v>
      </c>
      <c r="AS10" s="53">
        <f t="shared" si="25"/>
        <v>3987</v>
      </c>
      <c r="AT10" s="85">
        <v>330</v>
      </c>
      <c r="AU10" s="160">
        <f t="shared" si="21"/>
        <v>0</v>
      </c>
      <c r="AV10" s="165"/>
      <c r="AW10" s="166">
        <f>U10/E10</f>
        <v>42.888888888888886</v>
      </c>
      <c r="AX10" s="166">
        <f>V10/E10</f>
        <v>35.555555555555557</v>
      </c>
      <c r="AY10" s="166">
        <f>W10/E10</f>
        <v>0</v>
      </c>
      <c r="AZ10" s="166">
        <f t="shared" si="1"/>
        <v>0</v>
      </c>
      <c r="BA10" s="160">
        <f t="shared" si="2"/>
        <v>0</v>
      </c>
      <c r="BB10" s="161">
        <f t="shared" si="3"/>
        <v>0</v>
      </c>
      <c r="BC10" s="160">
        <f t="shared" si="4"/>
        <v>0</v>
      </c>
      <c r="BD10" s="161">
        <f t="shared" si="5"/>
        <v>0</v>
      </c>
      <c r="BE10" s="161">
        <f t="shared" si="22"/>
        <v>0</v>
      </c>
      <c r="BF10" s="137">
        <f t="shared" si="23"/>
        <v>0</v>
      </c>
      <c r="BG10">
        <v>8</v>
      </c>
      <c r="BH10" s="67">
        <f t="shared" si="6"/>
        <v>2.97</v>
      </c>
      <c r="BI10" s="68"/>
      <c r="BK10" s="67"/>
      <c r="BL10" s="90"/>
    </row>
    <row r="11" spans="1:64" x14ac:dyDescent="0.25">
      <c r="A11" s="9" t="s">
        <v>26</v>
      </c>
      <c r="B11" s="9" t="s">
        <v>32</v>
      </c>
      <c r="C11" s="12" t="s">
        <v>42</v>
      </c>
      <c r="D11" s="9" t="s">
        <v>34</v>
      </c>
      <c r="E11" s="32">
        <v>10</v>
      </c>
      <c r="F11" s="2">
        <v>500</v>
      </c>
      <c r="G11" s="1">
        <v>450</v>
      </c>
      <c r="H11" s="1">
        <v>474</v>
      </c>
      <c r="I11" s="1">
        <v>401</v>
      </c>
      <c r="J11" s="1">
        <v>353</v>
      </c>
      <c r="K11" s="1">
        <v>292</v>
      </c>
      <c r="L11" s="1">
        <v>332</v>
      </c>
      <c r="M11" s="1">
        <v>384</v>
      </c>
      <c r="N11" s="1">
        <v>366</v>
      </c>
      <c r="O11" s="1">
        <v>440</v>
      </c>
      <c r="P11" s="1">
        <v>478</v>
      </c>
      <c r="Q11" s="3">
        <v>509</v>
      </c>
      <c r="R11" s="73">
        <f t="shared" si="7"/>
        <v>414.91666666666669</v>
      </c>
      <c r="S11" s="38"/>
      <c r="T11" s="1"/>
      <c r="U11" s="1"/>
      <c r="V11" s="1"/>
      <c r="W11" s="1"/>
      <c r="X11" s="1"/>
      <c r="Y11" s="1"/>
      <c r="Z11" s="1"/>
      <c r="AA11" s="1"/>
      <c r="AB11" s="46"/>
      <c r="AC11" s="1"/>
      <c r="AD11" s="154"/>
      <c r="AE11" s="156" t="e">
        <f t="shared" si="24"/>
        <v>#DIV/0!</v>
      </c>
      <c r="AF11" s="169" t="e">
        <f t="shared" si="8"/>
        <v>#DIV/0!</v>
      </c>
      <c r="AG11" s="114">
        <f t="shared" si="9"/>
        <v>500</v>
      </c>
      <c r="AH11" s="1">
        <f t="shared" si="10"/>
        <v>450</v>
      </c>
      <c r="AI11" s="1">
        <f t="shared" si="11"/>
        <v>474</v>
      </c>
      <c r="AJ11" s="1">
        <f t="shared" si="12"/>
        <v>401</v>
      </c>
      <c r="AK11" s="1">
        <f t="shared" si="13"/>
        <v>353</v>
      </c>
      <c r="AL11" s="1">
        <f t="shared" si="14"/>
        <v>292</v>
      </c>
      <c r="AM11" s="1">
        <f t="shared" si="15"/>
        <v>332</v>
      </c>
      <c r="AN11" s="83">
        <f t="shared" si="16"/>
        <v>384</v>
      </c>
      <c r="AO11" s="83">
        <f t="shared" si="17"/>
        <v>366</v>
      </c>
      <c r="AP11" s="83">
        <f t="shared" si="18"/>
        <v>440</v>
      </c>
      <c r="AQ11" s="83">
        <f t="shared" si="19"/>
        <v>478</v>
      </c>
      <c r="AR11" s="175">
        <f t="shared" si="20"/>
        <v>509</v>
      </c>
      <c r="AS11" s="53">
        <f t="shared" si="25"/>
        <v>4979</v>
      </c>
      <c r="AT11" s="85">
        <v>330</v>
      </c>
      <c r="AU11" s="160">
        <f t="shared" si="21"/>
        <v>0</v>
      </c>
      <c r="AV11" s="165">
        <f t="shared" si="27"/>
        <v>0</v>
      </c>
      <c r="AW11" s="165">
        <f>U11/E11</f>
        <v>0</v>
      </c>
      <c r="AX11" s="165"/>
      <c r="AY11" s="165"/>
      <c r="AZ11" s="166">
        <f t="shared" si="1"/>
        <v>0</v>
      </c>
      <c r="BA11" s="160">
        <f t="shared" si="2"/>
        <v>0</v>
      </c>
      <c r="BB11" s="161">
        <f t="shared" si="3"/>
        <v>0</v>
      </c>
      <c r="BC11" s="160">
        <f t="shared" si="4"/>
        <v>0</v>
      </c>
      <c r="BD11" s="161">
        <f t="shared" si="5"/>
        <v>0</v>
      </c>
      <c r="BE11" s="161">
        <f t="shared" si="22"/>
        <v>0</v>
      </c>
      <c r="BF11" s="137"/>
      <c r="BG11">
        <v>9</v>
      </c>
      <c r="BH11" s="67">
        <f t="shared" si="6"/>
        <v>3.3</v>
      </c>
      <c r="BI11" s="68"/>
      <c r="BK11" s="67" t="s">
        <v>1</v>
      </c>
      <c r="BL11" s="90">
        <v>170.65</v>
      </c>
    </row>
    <row r="12" spans="1:64" x14ac:dyDescent="0.25">
      <c r="A12" s="23" t="s">
        <v>27</v>
      </c>
      <c r="B12" s="39" t="s">
        <v>32</v>
      </c>
      <c r="C12" s="24" t="s">
        <v>43</v>
      </c>
      <c r="D12" s="23" t="s">
        <v>34</v>
      </c>
      <c r="E12" s="36">
        <v>48</v>
      </c>
      <c r="F12" s="25">
        <v>2411</v>
      </c>
      <c r="G12" s="34">
        <v>2132</v>
      </c>
      <c r="H12" s="34">
        <v>2313</v>
      </c>
      <c r="I12" s="34">
        <v>2014</v>
      </c>
      <c r="J12" s="34">
        <v>1865</v>
      </c>
      <c r="K12" s="34">
        <v>1687</v>
      </c>
      <c r="L12" s="34">
        <v>1728</v>
      </c>
      <c r="M12" s="34">
        <v>2023</v>
      </c>
      <c r="N12" s="34">
        <v>2026</v>
      </c>
      <c r="O12" s="34">
        <v>2243</v>
      </c>
      <c r="P12" s="34">
        <v>2239</v>
      </c>
      <c r="Q12" s="35">
        <v>2380</v>
      </c>
      <c r="R12" s="73">
        <f t="shared" si="7"/>
        <v>2088.4166666666665</v>
      </c>
      <c r="S12" s="41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48"/>
      <c r="AE12" s="156" t="e">
        <f t="shared" si="24"/>
        <v>#DIV/0!</v>
      </c>
      <c r="AF12" s="169" t="e">
        <f t="shared" si="8"/>
        <v>#DIV/0!</v>
      </c>
      <c r="AG12" s="114">
        <f t="shared" si="9"/>
        <v>2411</v>
      </c>
      <c r="AH12" s="1">
        <f t="shared" si="10"/>
        <v>2132</v>
      </c>
      <c r="AI12" s="1">
        <f t="shared" si="11"/>
        <v>2313</v>
      </c>
      <c r="AJ12" s="1">
        <f t="shared" si="12"/>
        <v>2014</v>
      </c>
      <c r="AK12" s="1">
        <f t="shared" si="13"/>
        <v>1865</v>
      </c>
      <c r="AL12" s="1">
        <f t="shared" si="14"/>
        <v>1687</v>
      </c>
      <c r="AM12" s="1">
        <f t="shared" si="15"/>
        <v>1728</v>
      </c>
      <c r="AN12" s="83">
        <f t="shared" si="16"/>
        <v>2023</v>
      </c>
      <c r="AO12" s="83">
        <f t="shared" si="17"/>
        <v>2026</v>
      </c>
      <c r="AP12" s="83">
        <f t="shared" si="18"/>
        <v>2243</v>
      </c>
      <c r="AQ12" s="83">
        <f t="shared" si="19"/>
        <v>2239</v>
      </c>
      <c r="AR12" s="175">
        <f t="shared" si="20"/>
        <v>2380</v>
      </c>
      <c r="AS12" s="53">
        <f t="shared" si="25"/>
        <v>25061</v>
      </c>
      <c r="AT12" s="44">
        <v>330</v>
      </c>
      <c r="AU12" s="160">
        <f t="shared" si="21"/>
        <v>0</v>
      </c>
      <c r="AV12" s="165">
        <f t="shared" si="27"/>
        <v>0</v>
      </c>
      <c r="AW12" s="135">
        <f>U12/E12</f>
        <v>0</v>
      </c>
      <c r="AX12" s="135"/>
      <c r="AY12" s="135"/>
      <c r="AZ12" s="168">
        <f t="shared" si="1"/>
        <v>0</v>
      </c>
      <c r="BA12" s="160">
        <f t="shared" si="2"/>
        <v>0</v>
      </c>
      <c r="BB12" s="161">
        <f t="shared" si="3"/>
        <v>0</v>
      </c>
      <c r="BC12" s="160">
        <f t="shared" si="4"/>
        <v>0</v>
      </c>
      <c r="BD12" s="161">
        <f t="shared" si="5"/>
        <v>0</v>
      </c>
      <c r="BE12" s="161">
        <f t="shared" si="22"/>
        <v>0</v>
      </c>
      <c r="BF12" s="137">
        <f t="shared" si="23"/>
        <v>0</v>
      </c>
      <c r="BG12">
        <v>10</v>
      </c>
      <c r="BH12" s="67">
        <f t="shared" si="6"/>
        <v>15.84</v>
      </c>
      <c r="BI12" s="68"/>
      <c r="BK12" s="67" t="s">
        <v>1</v>
      </c>
      <c r="BL12" s="90">
        <v>452.68</v>
      </c>
    </row>
    <row r="13" spans="1:64" x14ac:dyDescent="0.25">
      <c r="A13" s="9" t="s">
        <v>46</v>
      </c>
      <c r="B13" s="9" t="s">
        <v>47</v>
      </c>
      <c r="C13" s="12" t="s">
        <v>48</v>
      </c>
      <c r="D13" s="9" t="s">
        <v>88</v>
      </c>
      <c r="E13" s="32">
        <v>64</v>
      </c>
      <c r="F13" s="38">
        <v>3205</v>
      </c>
      <c r="G13" s="1">
        <v>2880</v>
      </c>
      <c r="H13" s="1">
        <v>3038</v>
      </c>
      <c r="I13" s="1">
        <v>2568</v>
      </c>
      <c r="J13" s="1">
        <v>2259</v>
      </c>
      <c r="K13" s="1">
        <v>1868</v>
      </c>
      <c r="L13" s="1">
        <v>2125</v>
      </c>
      <c r="M13" s="1">
        <v>2459</v>
      </c>
      <c r="N13" s="1">
        <v>2342</v>
      </c>
      <c r="O13" s="1">
        <v>2821</v>
      </c>
      <c r="P13" s="1">
        <v>3064</v>
      </c>
      <c r="Q13" s="3">
        <v>3261</v>
      </c>
      <c r="R13" s="74">
        <f t="shared" si="7"/>
        <v>2657.5</v>
      </c>
      <c r="S13" s="38"/>
      <c r="T13" s="1"/>
      <c r="U13" s="1"/>
      <c r="V13" s="1"/>
      <c r="W13" s="1"/>
      <c r="X13" s="1"/>
      <c r="Y13" s="1"/>
      <c r="Z13" s="1"/>
      <c r="AA13" s="1"/>
      <c r="AB13" s="1"/>
      <c r="AC13" s="1"/>
      <c r="AD13" s="154"/>
      <c r="AE13" s="156" t="e">
        <f t="shared" si="24"/>
        <v>#DIV/0!</v>
      </c>
      <c r="AF13" s="169" t="e">
        <f t="shared" si="8"/>
        <v>#DIV/0!</v>
      </c>
      <c r="AG13" s="114">
        <f t="shared" si="9"/>
        <v>3205</v>
      </c>
      <c r="AH13" s="1">
        <f t="shared" si="10"/>
        <v>2880</v>
      </c>
      <c r="AI13" s="1">
        <f t="shared" si="11"/>
        <v>3038</v>
      </c>
      <c r="AJ13" s="1">
        <f t="shared" si="12"/>
        <v>2568</v>
      </c>
      <c r="AK13" s="1">
        <f t="shared" si="13"/>
        <v>2259</v>
      </c>
      <c r="AL13" s="1">
        <f t="shared" si="14"/>
        <v>1868</v>
      </c>
      <c r="AM13" s="1">
        <f t="shared" si="15"/>
        <v>2125</v>
      </c>
      <c r="AN13" s="83">
        <f t="shared" si="16"/>
        <v>2459</v>
      </c>
      <c r="AO13" s="83">
        <f t="shared" si="17"/>
        <v>2342</v>
      </c>
      <c r="AP13" s="83">
        <f t="shared" si="18"/>
        <v>2821</v>
      </c>
      <c r="AQ13" s="83">
        <f t="shared" si="19"/>
        <v>3064</v>
      </c>
      <c r="AR13" s="175">
        <f t="shared" si="20"/>
        <v>3261</v>
      </c>
      <c r="AS13" s="53">
        <f t="shared" si="25"/>
        <v>31890</v>
      </c>
      <c r="AT13" s="85">
        <v>330</v>
      </c>
      <c r="AU13" s="160">
        <f>S13/E13</f>
        <v>0</v>
      </c>
      <c r="AV13" s="160">
        <f>T13/E13</f>
        <v>0</v>
      </c>
      <c r="AW13" s="165"/>
      <c r="AX13" s="165"/>
      <c r="AY13" s="165"/>
      <c r="AZ13" s="165"/>
      <c r="BA13" s="160">
        <f t="shared" si="2"/>
        <v>0</v>
      </c>
      <c r="BB13" s="161">
        <f t="shared" si="3"/>
        <v>0</v>
      </c>
      <c r="BC13" s="160">
        <f t="shared" si="4"/>
        <v>0</v>
      </c>
      <c r="BD13" s="161">
        <f t="shared" si="5"/>
        <v>0</v>
      </c>
      <c r="BE13" s="161">
        <f t="shared" si="22"/>
        <v>0</v>
      </c>
      <c r="BF13" s="137">
        <f t="shared" si="23"/>
        <v>0</v>
      </c>
      <c r="BG13">
        <v>11</v>
      </c>
      <c r="BH13" s="67">
        <f t="shared" si="6"/>
        <v>21.12</v>
      </c>
      <c r="BI13" s="68"/>
      <c r="BK13" s="67" t="s">
        <v>1</v>
      </c>
      <c r="BL13" s="90">
        <v>289.08</v>
      </c>
    </row>
    <row r="14" spans="1:64" x14ac:dyDescent="0.25">
      <c r="A14" s="9" t="s">
        <v>49</v>
      </c>
      <c r="B14" s="9" t="s">
        <v>32</v>
      </c>
      <c r="C14" s="12" t="s">
        <v>50</v>
      </c>
      <c r="D14" s="9" t="s">
        <v>34</v>
      </c>
      <c r="E14" s="32">
        <v>173</v>
      </c>
      <c r="F14" s="38">
        <v>8149</v>
      </c>
      <c r="G14" s="1">
        <v>7205</v>
      </c>
      <c r="H14" s="1">
        <v>7818</v>
      </c>
      <c r="I14" s="1">
        <v>6807</v>
      </c>
      <c r="J14" s="1">
        <v>6304</v>
      </c>
      <c r="K14" s="1">
        <v>5703</v>
      </c>
      <c r="L14" s="1">
        <v>5840</v>
      </c>
      <c r="M14" s="1">
        <v>6835</v>
      </c>
      <c r="N14" s="1">
        <v>6846</v>
      </c>
      <c r="O14" s="1">
        <v>7579</v>
      </c>
      <c r="P14" s="1">
        <v>7565</v>
      </c>
      <c r="Q14" s="3">
        <v>8043</v>
      </c>
      <c r="R14" s="74">
        <f t="shared" si="7"/>
        <v>7057.833333333333</v>
      </c>
      <c r="S14" s="38"/>
      <c r="T14" s="1"/>
      <c r="U14" s="1"/>
      <c r="V14" s="1"/>
      <c r="W14" s="1"/>
      <c r="X14" s="1"/>
      <c r="Y14" s="1"/>
      <c r="Z14" s="1"/>
      <c r="AA14" s="1"/>
      <c r="AB14" s="1"/>
      <c r="AC14" s="1"/>
      <c r="AD14" s="154"/>
      <c r="AE14" s="156" t="e">
        <f t="shared" si="24"/>
        <v>#DIV/0!</v>
      </c>
      <c r="AF14" s="169" t="e">
        <f t="shared" si="8"/>
        <v>#DIV/0!</v>
      </c>
      <c r="AG14" s="114">
        <f t="shared" si="9"/>
        <v>8149</v>
      </c>
      <c r="AH14" s="1">
        <f t="shared" si="10"/>
        <v>7205</v>
      </c>
      <c r="AI14" s="1">
        <f t="shared" si="11"/>
        <v>7818</v>
      </c>
      <c r="AJ14" s="1">
        <f t="shared" si="12"/>
        <v>6807</v>
      </c>
      <c r="AK14" s="1">
        <f t="shared" si="13"/>
        <v>6304</v>
      </c>
      <c r="AL14" s="1">
        <f t="shared" si="14"/>
        <v>5703</v>
      </c>
      <c r="AM14" s="1">
        <f t="shared" si="15"/>
        <v>5840</v>
      </c>
      <c r="AN14" s="83">
        <f t="shared" si="16"/>
        <v>6835</v>
      </c>
      <c r="AO14" s="83">
        <f t="shared" si="17"/>
        <v>6846</v>
      </c>
      <c r="AP14" s="83">
        <f t="shared" si="18"/>
        <v>7579</v>
      </c>
      <c r="AQ14" s="83">
        <f t="shared" si="19"/>
        <v>7565</v>
      </c>
      <c r="AR14" s="175">
        <f t="shared" si="20"/>
        <v>8043</v>
      </c>
      <c r="AS14" s="53">
        <f t="shared" si="25"/>
        <v>84694</v>
      </c>
      <c r="AT14" s="85">
        <v>330</v>
      </c>
      <c r="AU14" s="160">
        <f t="shared" si="21"/>
        <v>0</v>
      </c>
      <c r="AV14" s="160">
        <f t="shared" ref="AV14:AV31" si="28">T14/E14</f>
        <v>0</v>
      </c>
      <c r="AW14" s="165"/>
      <c r="AX14" s="165"/>
      <c r="AY14" s="165"/>
      <c r="AZ14" s="165"/>
      <c r="BA14" s="160">
        <f t="shared" si="2"/>
        <v>0</v>
      </c>
      <c r="BB14" s="161">
        <f t="shared" si="3"/>
        <v>0</v>
      </c>
      <c r="BC14" s="160">
        <f t="shared" si="4"/>
        <v>0</v>
      </c>
      <c r="BD14" s="161">
        <f t="shared" si="5"/>
        <v>0</v>
      </c>
      <c r="BE14" s="161">
        <f t="shared" si="22"/>
        <v>0</v>
      </c>
      <c r="BF14" s="137">
        <f t="shared" si="23"/>
        <v>0</v>
      </c>
      <c r="BG14">
        <v>12</v>
      </c>
      <c r="BH14" s="67">
        <f t="shared" si="6"/>
        <v>57.09</v>
      </c>
      <c r="BI14" s="68"/>
      <c r="BK14" s="67" t="s">
        <v>1</v>
      </c>
      <c r="BL14" s="90">
        <v>515.54999999999995</v>
      </c>
    </row>
    <row r="15" spans="1:64" x14ac:dyDescent="0.25">
      <c r="A15" s="9" t="s">
        <v>51</v>
      </c>
      <c r="B15" s="9" t="s">
        <v>32</v>
      </c>
      <c r="C15" s="12" t="s">
        <v>52</v>
      </c>
      <c r="D15" s="9" t="s">
        <v>34</v>
      </c>
      <c r="E15" s="32">
        <v>18</v>
      </c>
      <c r="F15" s="38">
        <v>901</v>
      </c>
      <c r="G15" s="1">
        <v>810</v>
      </c>
      <c r="H15" s="1">
        <v>854</v>
      </c>
      <c r="I15" s="1">
        <v>722</v>
      </c>
      <c r="J15" s="1">
        <v>635</v>
      </c>
      <c r="K15" s="1">
        <v>525</v>
      </c>
      <c r="L15" s="1">
        <v>597</v>
      </c>
      <c r="M15" s="1">
        <v>691</v>
      </c>
      <c r="N15" s="1">
        <v>658</v>
      </c>
      <c r="O15" s="1">
        <v>793</v>
      </c>
      <c r="P15" s="1">
        <v>861</v>
      </c>
      <c r="Q15" s="3">
        <v>917</v>
      </c>
      <c r="R15" s="74">
        <f t="shared" si="7"/>
        <v>747</v>
      </c>
      <c r="S15" s="38"/>
      <c r="T15" s="1"/>
      <c r="U15" s="1"/>
      <c r="V15" s="1"/>
      <c r="W15" s="1"/>
      <c r="X15" s="1"/>
      <c r="Y15" s="1"/>
      <c r="Z15" s="1"/>
      <c r="AA15" s="1"/>
      <c r="AB15" s="1"/>
      <c r="AC15" s="1"/>
      <c r="AD15" s="154"/>
      <c r="AE15" s="156" t="e">
        <f t="shared" si="24"/>
        <v>#DIV/0!</v>
      </c>
      <c r="AF15" s="169" t="e">
        <f>AE15/R15</f>
        <v>#DIV/0!</v>
      </c>
      <c r="AG15" s="114">
        <f t="shared" si="9"/>
        <v>901</v>
      </c>
      <c r="AH15" s="1">
        <f t="shared" si="10"/>
        <v>810</v>
      </c>
      <c r="AI15" s="1">
        <f t="shared" si="11"/>
        <v>854</v>
      </c>
      <c r="AJ15" s="1">
        <f t="shared" si="12"/>
        <v>722</v>
      </c>
      <c r="AK15" s="1">
        <f t="shared" si="13"/>
        <v>635</v>
      </c>
      <c r="AL15" s="1">
        <f t="shared" si="14"/>
        <v>525</v>
      </c>
      <c r="AM15" s="1">
        <f t="shared" si="15"/>
        <v>597</v>
      </c>
      <c r="AN15" s="83">
        <f t="shared" si="16"/>
        <v>691</v>
      </c>
      <c r="AO15" s="83">
        <f t="shared" si="17"/>
        <v>658</v>
      </c>
      <c r="AP15" s="83">
        <f t="shared" si="18"/>
        <v>793</v>
      </c>
      <c r="AQ15" s="83">
        <f t="shared" si="19"/>
        <v>861</v>
      </c>
      <c r="AR15" s="175">
        <f t="shared" si="20"/>
        <v>917</v>
      </c>
      <c r="AS15" s="53">
        <f t="shared" si="25"/>
        <v>8964</v>
      </c>
      <c r="AT15" s="85">
        <v>330</v>
      </c>
      <c r="AU15" s="160">
        <f t="shared" si="21"/>
        <v>0</v>
      </c>
      <c r="AV15" s="160">
        <f t="shared" si="28"/>
        <v>0</v>
      </c>
      <c r="AW15" s="165"/>
      <c r="AX15" s="165"/>
      <c r="AY15" s="165"/>
      <c r="AZ15" s="165"/>
      <c r="BA15" s="160">
        <f t="shared" si="2"/>
        <v>0</v>
      </c>
      <c r="BB15" s="161">
        <f t="shared" si="3"/>
        <v>0</v>
      </c>
      <c r="BC15" s="160">
        <f t="shared" si="4"/>
        <v>0</v>
      </c>
      <c r="BD15" s="161">
        <f t="shared" si="5"/>
        <v>0</v>
      </c>
      <c r="BE15" s="161">
        <f t="shared" si="22"/>
        <v>0</v>
      </c>
      <c r="BF15" s="137">
        <f t="shared" si="23"/>
        <v>0</v>
      </c>
      <c r="BG15">
        <v>13</v>
      </c>
      <c r="BH15" s="67">
        <f t="shared" si="6"/>
        <v>5.94</v>
      </c>
      <c r="BI15" s="68"/>
      <c r="BK15" s="67" t="s">
        <v>1</v>
      </c>
      <c r="BL15" s="90">
        <v>430.79</v>
      </c>
    </row>
    <row r="16" spans="1:64" x14ac:dyDescent="0.25">
      <c r="A16" s="23" t="s">
        <v>53</v>
      </c>
      <c r="B16" s="23" t="s">
        <v>32</v>
      </c>
      <c r="C16" s="55" t="s">
        <v>54</v>
      </c>
      <c r="D16" s="23" t="s">
        <v>59</v>
      </c>
      <c r="E16" s="36">
        <v>19</v>
      </c>
      <c r="F16" s="41">
        <v>895</v>
      </c>
      <c r="G16" s="34">
        <v>804</v>
      </c>
      <c r="H16" s="34">
        <v>849</v>
      </c>
      <c r="I16" s="34">
        <v>717</v>
      </c>
      <c r="J16" s="34">
        <v>631</v>
      </c>
      <c r="K16" s="34">
        <v>522</v>
      </c>
      <c r="L16" s="34">
        <v>593</v>
      </c>
      <c r="M16" s="34">
        <v>687</v>
      </c>
      <c r="N16" s="34">
        <v>654</v>
      </c>
      <c r="O16" s="34">
        <v>788</v>
      </c>
      <c r="P16" s="34">
        <v>856</v>
      </c>
      <c r="Q16" s="35">
        <v>911</v>
      </c>
      <c r="R16" s="74">
        <f t="shared" si="7"/>
        <v>742.25</v>
      </c>
      <c r="S16" s="41"/>
      <c r="T16" s="34"/>
      <c r="U16" s="34"/>
      <c r="V16" s="34"/>
      <c r="W16" s="34"/>
      <c r="X16" s="34"/>
      <c r="Y16" s="72"/>
      <c r="Z16" s="72"/>
      <c r="AA16" s="34"/>
      <c r="AB16" s="34"/>
      <c r="AC16" s="34"/>
      <c r="AD16" s="48"/>
      <c r="AE16" s="156" t="e">
        <f>AVERAGE(S16:AD16)</f>
        <v>#DIV/0!</v>
      </c>
      <c r="AF16" s="169" t="e">
        <f t="shared" si="8"/>
        <v>#DIV/0!</v>
      </c>
      <c r="AG16" s="114">
        <f t="shared" si="9"/>
        <v>895</v>
      </c>
      <c r="AH16" s="1">
        <f t="shared" si="10"/>
        <v>804</v>
      </c>
      <c r="AI16" s="1">
        <f t="shared" si="11"/>
        <v>849</v>
      </c>
      <c r="AJ16" s="1">
        <f t="shared" si="12"/>
        <v>717</v>
      </c>
      <c r="AK16" s="1">
        <f t="shared" si="13"/>
        <v>631</v>
      </c>
      <c r="AL16" s="1">
        <f t="shared" si="14"/>
        <v>522</v>
      </c>
      <c r="AM16" s="1">
        <f t="shared" si="15"/>
        <v>593</v>
      </c>
      <c r="AN16" s="83">
        <f t="shared" si="16"/>
        <v>687</v>
      </c>
      <c r="AO16" s="83">
        <f t="shared" si="17"/>
        <v>654</v>
      </c>
      <c r="AP16" s="83">
        <f t="shared" si="18"/>
        <v>788</v>
      </c>
      <c r="AQ16" s="83">
        <f t="shared" si="19"/>
        <v>856</v>
      </c>
      <c r="AR16" s="175">
        <f t="shared" si="20"/>
        <v>911</v>
      </c>
      <c r="AS16" s="53">
        <f>SUM(AG16:AR16)</f>
        <v>8907</v>
      </c>
      <c r="AT16" s="44">
        <v>330</v>
      </c>
      <c r="AU16" s="7">
        <f t="shared" si="21"/>
        <v>0</v>
      </c>
      <c r="AV16" s="7">
        <f t="shared" si="28"/>
        <v>0</v>
      </c>
      <c r="AW16" s="34"/>
      <c r="AX16" s="34"/>
      <c r="AY16" s="34"/>
      <c r="AZ16" s="34"/>
      <c r="BA16" s="7">
        <f t="shared" si="2"/>
        <v>0</v>
      </c>
      <c r="BB16" s="26">
        <f t="shared" si="3"/>
        <v>0</v>
      </c>
      <c r="BC16" s="7">
        <f t="shared" si="4"/>
        <v>0</v>
      </c>
      <c r="BD16" s="26">
        <f t="shared" si="5"/>
        <v>0</v>
      </c>
      <c r="BE16" s="26">
        <f t="shared" si="22"/>
        <v>0</v>
      </c>
      <c r="BF16" s="35">
        <f t="shared" si="23"/>
        <v>0</v>
      </c>
      <c r="BG16">
        <v>14</v>
      </c>
      <c r="BH16" s="67">
        <f t="shared" si="6"/>
        <v>6.27</v>
      </c>
      <c r="BI16" s="68"/>
      <c r="BK16" s="67" t="s">
        <v>1</v>
      </c>
      <c r="BL16" s="90">
        <v>135.66999999999999</v>
      </c>
    </row>
    <row r="17" spans="1:64" x14ac:dyDescent="0.25">
      <c r="A17" s="23" t="s">
        <v>55</v>
      </c>
      <c r="B17" s="23" t="s">
        <v>32</v>
      </c>
      <c r="C17" s="56" t="s">
        <v>56</v>
      </c>
      <c r="D17" s="23" t="s">
        <v>34</v>
      </c>
      <c r="E17" s="36">
        <v>14</v>
      </c>
      <c r="F17" s="25">
        <v>701</v>
      </c>
      <c r="G17" s="34">
        <v>630</v>
      </c>
      <c r="H17" s="34">
        <v>664</v>
      </c>
      <c r="I17" s="34">
        <v>561</v>
      </c>
      <c r="J17" s="34">
        <v>494</v>
      </c>
      <c r="K17" s="34">
        <v>408</v>
      </c>
      <c r="L17" s="34">
        <v>465</v>
      </c>
      <c r="M17" s="34">
        <v>538</v>
      </c>
      <c r="N17" s="34">
        <v>512</v>
      </c>
      <c r="O17" s="34">
        <v>617</v>
      </c>
      <c r="P17" s="34">
        <v>670</v>
      </c>
      <c r="Q17" s="35">
        <v>713</v>
      </c>
      <c r="R17" s="74">
        <f t="shared" si="7"/>
        <v>581.08333333333337</v>
      </c>
      <c r="S17" s="41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48"/>
      <c r="AE17" s="156" t="e">
        <f t="shared" si="24"/>
        <v>#DIV/0!</v>
      </c>
      <c r="AF17" s="170" t="e">
        <f t="shared" si="8"/>
        <v>#DIV/0!</v>
      </c>
      <c r="AG17" s="114">
        <f t="shared" si="9"/>
        <v>701</v>
      </c>
      <c r="AH17" s="1">
        <f t="shared" si="10"/>
        <v>630</v>
      </c>
      <c r="AI17" s="1">
        <f t="shared" si="11"/>
        <v>664</v>
      </c>
      <c r="AJ17" s="1">
        <f t="shared" si="12"/>
        <v>561</v>
      </c>
      <c r="AK17" s="1">
        <f t="shared" si="13"/>
        <v>494</v>
      </c>
      <c r="AL17" s="1">
        <f t="shared" si="14"/>
        <v>408</v>
      </c>
      <c r="AM17" s="1">
        <f t="shared" si="15"/>
        <v>465</v>
      </c>
      <c r="AN17" s="83">
        <f t="shared" si="16"/>
        <v>538</v>
      </c>
      <c r="AO17" s="83">
        <f t="shared" si="17"/>
        <v>512</v>
      </c>
      <c r="AP17" s="83">
        <f t="shared" si="18"/>
        <v>617</v>
      </c>
      <c r="AQ17" s="83">
        <f t="shared" si="19"/>
        <v>670</v>
      </c>
      <c r="AR17" s="175">
        <f t="shared" si="20"/>
        <v>713</v>
      </c>
      <c r="AS17" s="53">
        <f t="shared" si="25"/>
        <v>6973</v>
      </c>
      <c r="AT17" s="44">
        <v>330</v>
      </c>
      <c r="AU17" s="7">
        <f t="shared" si="21"/>
        <v>0</v>
      </c>
      <c r="AV17" s="7">
        <f t="shared" si="28"/>
        <v>0</v>
      </c>
      <c r="AW17" s="34"/>
      <c r="AX17" s="34"/>
      <c r="AY17" s="34"/>
      <c r="AZ17" s="34"/>
      <c r="BA17" s="47">
        <f t="shared" si="2"/>
        <v>0</v>
      </c>
      <c r="BB17" s="26">
        <f t="shared" si="3"/>
        <v>0</v>
      </c>
      <c r="BC17" s="7">
        <f t="shared" si="4"/>
        <v>0</v>
      </c>
      <c r="BD17" s="26">
        <f t="shared" si="5"/>
        <v>0</v>
      </c>
      <c r="BE17" s="26">
        <f t="shared" si="22"/>
        <v>0</v>
      </c>
      <c r="BF17" s="35">
        <f t="shared" si="23"/>
        <v>0</v>
      </c>
      <c r="BG17">
        <v>15</v>
      </c>
      <c r="BH17" s="67">
        <f t="shared" si="6"/>
        <v>4.62</v>
      </c>
      <c r="BI17" s="68"/>
      <c r="BK17" s="67" t="s">
        <v>1</v>
      </c>
      <c r="BL17" s="90">
        <v>516.76</v>
      </c>
    </row>
    <row r="18" spans="1:64" x14ac:dyDescent="0.25">
      <c r="A18" s="49" t="s">
        <v>60</v>
      </c>
      <c r="B18" s="53" t="s">
        <v>47</v>
      </c>
      <c r="C18" s="58" t="s">
        <v>91</v>
      </c>
      <c r="D18" s="53" t="s">
        <v>88</v>
      </c>
      <c r="E18" s="36">
        <v>38</v>
      </c>
      <c r="F18" s="38">
        <v>1567</v>
      </c>
      <c r="G18" s="1">
        <v>1408</v>
      </c>
      <c r="H18" s="1">
        <v>1485</v>
      </c>
      <c r="I18" s="1">
        <v>1256</v>
      </c>
      <c r="J18" s="1">
        <v>1104</v>
      </c>
      <c r="K18" s="1">
        <v>913</v>
      </c>
      <c r="L18" s="1">
        <v>1039</v>
      </c>
      <c r="M18" s="1">
        <v>1202</v>
      </c>
      <c r="N18" s="1">
        <v>1145</v>
      </c>
      <c r="O18" s="1">
        <v>1379</v>
      </c>
      <c r="P18" s="1">
        <v>1498</v>
      </c>
      <c r="Q18" s="3">
        <v>1594</v>
      </c>
      <c r="R18" s="74">
        <f t="shared" si="7"/>
        <v>1299.1666666666667</v>
      </c>
      <c r="S18" s="38"/>
      <c r="T18" s="1"/>
      <c r="U18" s="1"/>
      <c r="V18" s="1"/>
      <c r="W18" s="1"/>
      <c r="X18" s="1"/>
      <c r="Y18" s="1"/>
      <c r="Z18" s="1"/>
      <c r="AA18" s="1"/>
      <c r="AB18" s="1"/>
      <c r="AC18" s="1"/>
      <c r="AD18" s="154"/>
      <c r="AE18" s="156" t="e">
        <f>AVERAGE(S18:AD18)</f>
        <v>#DIV/0!</v>
      </c>
      <c r="AF18" s="170" t="e">
        <f t="shared" si="8"/>
        <v>#DIV/0!</v>
      </c>
      <c r="AG18" s="114">
        <f t="shared" si="9"/>
        <v>1567</v>
      </c>
      <c r="AH18" s="1">
        <f t="shared" si="10"/>
        <v>1408</v>
      </c>
      <c r="AI18" s="1">
        <f t="shared" si="11"/>
        <v>1485</v>
      </c>
      <c r="AJ18" s="1">
        <f t="shared" si="12"/>
        <v>1256</v>
      </c>
      <c r="AK18" s="1">
        <f t="shared" si="13"/>
        <v>1104</v>
      </c>
      <c r="AL18" s="1">
        <f t="shared" si="14"/>
        <v>913</v>
      </c>
      <c r="AM18" s="1">
        <f t="shared" si="15"/>
        <v>1039</v>
      </c>
      <c r="AN18" s="83">
        <f t="shared" si="16"/>
        <v>1202</v>
      </c>
      <c r="AO18" s="83">
        <f t="shared" si="17"/>
        <v>1145</v>
      </c>
      <c r="AP18" s="83">
        <f t="shared" si="18"/>
        <v>1379</v>
      </c>
      <c r="AQ18" s="83">
        <f t="shared" si="19"/>
        <v>1498</v>
      </c>
      <c r="AR18" s="175">
        <f t="shared" si="20"/>
        <v>1594</v>
      </c>
      <c r="AS18" s="53">
        <f t="shared" si="25"/>
        <v>15590</v>
      </c>
      <c r="AT18" s="85">
        <v>330</v>
      </c>
      <c r="AU18" s="7">
        <f t="shared" si="21"/>
        <v>0</v>
      </c>
      <c r="AV18" s="7">
        <f t="shared" si="28"/>
        <v>0</v>
      </c>
      <c r="AW18" s="1"/>
      <c r="AX18" s="1"/>
      <c r="AY18" s="1"/>
      <c r="AZ18" s="1"/>
      <c r="BA18" s="1"/>
      <c r="BB18" s="1"/>
      <c r="BC18" s="7">
        <f t="shared" si="4"/>
        <v>0</v>
      </c>
      <c r="BD18" s="26">
        <f t="shared" si="5"/>
        <v>0</v>
      </c>
      <c r="BE18" s="26">
        <f t="shared" si="22"/>
        <v>0</v>
      </c>
      <c r="BF18" s="35">
        <f t="shared" si="23"/>
        <v>0</v>
      </c>
      <c r="BG18">
        <v>16</v>
      </c>
      <c r="BH18" s="67">
        <f t="shared" si="6"/>
        <v>12.54</v>
      </c>
      <c r="BI18" s="68"/>
      <c r="BK18" s="67" t="s">
        <v>1</v>
      </c>
      <c r="BL18" s="90">
        <v>186.46</v>
      </c>
    </row>
    <row r="19" spans="1:64" x14ac:dyDescent="0.25">
      <c r="A19" s="49" t="s">
        <v>61</v>
      </c>
      <c r="B19" s="53" t="s">
        <v>73</v>
      </c>
      <c r="C19" s="58" t="s">
        <v>66</v>
      </c>
      <c r="D19" s="53" t="s">
        <v>131</v>
      </c>
      <c r="E19" s="32">
        <v>12</v>
      </c>
      <c r="F19" s="38">
        <v>471</v>
      </c>
      <c r="G19" s="1">
        <v>423</v>
      </c>
      <c r="H19" s="1">
        <v>446</v>
      </c>
      <c r="I19" s="1">
        <v>377</v>
      </c>
      <c r="J19" s="1">
        <v>332</v>
      </c>
      <c r="K19" s="1">
        <v>274</v>
      </c>
      <c r="L19" s="1">
        <v>312</v>
      </c>
      <c r="M19" s="1">
        <v>361</v>
      </c>
      <c r="N19" s="1">
        <v>344</v>
      </c>
      <c r="O19" s="1">
        <v>414</v>
      </c>
      <c r="P19" s="1">
        <v>450</v>
      </c>
      <c r="Q19" s="3">
        <v>479</v>
      </c>
      <c r="R19" s="73">
        <f t="shared" si="7"/>
        <v>390.25</v>
      </c>
      <c r="S19" s="38"/>
      <c r="T19" s="1"/>
      <c r="U19" s="1"/>
      <c r="V19" s="1"/>
      <c r="W19" s="1"/>
      <c r="X19" s="1"/>
      <c r="Y19" s="1"/>
      <c r="Z19" s="1"/>
      <c r="AA19" s="1"/>
      <c r="AB19" s="1"/>
      <c r="AC19" s="1"/>
      <c r="AD19" s="154"/>
      <c r="AE19" s="156" t="e">
        <f>AVERAGE(S19:AD19)</f>
        <v>#DIV/0!</v>
      </c>
      <c r="AF19" s="170" t="e">
        <f t="shared" si="8"/>
        <v>#DIV/0!</v>
      </c>
      <c r="AG19" s="114">
        <f t="shared" si="9"/>
        <v>471</v>
      </c>
      <c r="AH19" s="1">
        <f t="shared" si="10"/>
        <v>423</v>
      </c>
      <c r="AI19" s="1">
        <f t="shared" si="11"/>
        <v>446</v>
      </c>
      <c r="AJ19" s="1">
        <f t="shared" si="12"/>
        <v>377</v>
      </c>
      <c r="AK19" s="1">
        <f t="shared" si="13"/>
        <v>332</v>
      </c>
      <c r="AL19" s="1">
        <f t="shared" si="14"/>
        <v>274</v>
      </c>
      <c r="AM19" s="1">
        <f t="shared" si="15"/>
        <v>312</v>
      </c>
      <c r="AN19" s="83">
        <f t="shared" si="16"/>
        <v>361</v>
      </c>
      <c r="AO19" s="83">
        <f t="shared" si="17"/>
        <v>344</v>
      </c>
      <c r="AP19" s="83">
        <f t="shared" si="18"/>
        <v>414</v>
      </c>
      <c r="AQ19" s="83">
        <f t="shared" si="19"/>
        <v>450</v>
      </c>
      <c r="AR19" s="175">
        <f t="shared" si="20"/>
        <v>479</v>
      </c>
      <c r="AS19" s="53">
        <f t="shared" si="25"/>
        <v>4683</v>
      </c>
      <c r="AT19" s="85">
        <v>330</v>
      </c>
      <c r="AU19" s="7">
        <f t="shared" si="21"/>
        <v>0</v>
      </c>
      <c r="AV19" s="7">
        <f t="shared" si="28"/>
        <v>0</v>
      </c>
      <c r="AW19" s="1"/>
      <c r="AX19" s="1"/>
      <c r="AY19" s="1"/>
      <c r="AZ19" s="1"/>
      <c r="BA19" s="1"/>
      <c r="BB19" s="1"/>
      <c r="BC19" s="34">
        <f t="shared" si="4"/>
        <v>0</v>
      </c>
      <c r="BD19" s="26">
        <f t="shared" si="5"/>
        <v>0</v>
      </c>
      <c r="BE19" s="26">
        <f t="shared" si="22"/>
        <v>0</v>
      </c>
      <c r="BF19" s="35">
        <f t="shared" si="23"/>
        <v>0</v>
      </c>
      <c r="BG19">
        <v>17</v>
      </c>
      <c r="BH19" s="67">
        <f t="shared" si="6"/>
        <v>3.96</v>
      </c>
      <c r="BI19" s="68"/>
      <c r="BK19" s="67" t="s">
        <v>1</v>
      </c>
      <c r="BL19" s="90">
        <v>211.24</v>
      </c>
    </row>
    <row r="20" spans="1:64" x14ac:dyDescent="0.25">
      <c r="A20" s="49" t="s">
        <v>62</v>
      </c>
      <c r="B20" s="53" t="s">
        <v>63</v>
      </c>
      <c r="C20" s="58" t="s">
        <v>64</v>
      </c>
      <c r="D20" s="53" t="s">
        <v>34</v>
      </c>
      <c r="E20" s="36">
        <v>28</v>
      </c>
      <c r="F20" s="41">
        <v>1468</v>
      </c>
      <c r="G20" s="34">
        <v>1233</v>
      </c>
      <c r="H20" s="34">
        <v>1159</v>
      </c>
      <c r="I20" s="34">
        <v>884</v>
      </c>
      <c r="J20" s="34">
        <v>694</v>
      </c>
      <c r="K20" s="34">
        <v>547</v>
      </c>
      <c r="L20" s="34">
        <v>632</v>
      </c>
      <c r="M20" s="34">
        <v>811</v>
      </c>
      <c r="N20" s="34">
        <v>860</v>
      </c>
      <c r="O20" s="34">
        <v>1154</v>
      </c>
      <c r="P20" s="34">
        <v>1390</v>
      </c>
      <c r="Q20" s="35">
        <v>1526</v>
      </c>
      <c r="R20" s="74">
        <f t="shared" si="7"/>
        <v>1029.8333333333333</v>
      </c>
      <c r="S20" s="41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48"/>
      <c r="AE20" s="156" t="e">
        <f>AVERAGE(S20:AD20)</f>
        <v>#DIV/0!</v>
      </c>
      <c r="AF20" s="170" t="e">
        <f>AE20/R20</f>
        <v>#DIV/0!</v>
      </c>
      <c r="AG20" s="114">
        <f t="shared" si="9"/>
        <v>1468</v>
      </c>
      <c r="AH20" s="1">
        <f t="shared" si="10"/>
        <v>1233</v>
      </c>
      <c r="AI20" s="1">
        <f t="shared" si="11"/>
        <v>1159</v>
      </c>
      <c r="AJ20" s="1">
        <f t="shared" si="12"/>
        <v>884</v>
      </c>
      <c r="AK20" s="1">
        <f t="shared" si="13"/>
        <v>694</v>
      </c>
      <c r="AL20" s="1">
        <f t="shared" si="14"/>
        <v>547</v>
      </c>
      <c r="AM20" s="1">
        <f t="shared" si="15"/>
        <v>632</v>
      </c>
      <c r="AN20" s="83">
        <f t="shared" si="16"/>
        <v>811</v>
      </c>
      <c r="AO20" s="83">
        <f t="shared" si="17"/>
        <v>860</v>
      </c>
      <c r="AP20" s="83">
        <f t="shared" si="18"/>
        <v>1154</v>
      </c>
      <c r="AQ20" s="83">
        <f t="shared" si="19"/>
        <v>1390</v>
      </c>
      <c r="AR20" s="175">
        <f t="shared" si="20"/>
        <v>1526</v>
      </c>
      <c r="AS20" s="53">
        <f t="shared" si="25"/>
        <v>12358</v>
      </c>
      <c r="AT20" s="44">
        <v>330</v>
      </c>
      <c r="AU20" s="7">
        <f t="shared" si="21"/>
        <v>0</v>
      </c>
      <c r="AV20" s="7">
        <f t="shared" si="28"/>
        <v>0</v>
      </c>
      <c r="AW20" s="34"/>
      <c r="AX20" s="34"/>
      <c r="AY20" s="34"/>
      <c r="AZ20" s="34"/>
      <c r="BA20" s="34"/>
      <c r="BB20" s="34"/>
      <c r="BC20" s="34"/>
      <c r="BD20" s="26">
        <f t="shared" si="5"/>
        <v>0</v>
      </c>
      <c r="BE20" s="26">
        <f t="shared" si="22"/>
        <v>0</v>
      </c>
      <c r="BF20" s="35">
        <f t="shared" si="23"/>
        <v>0</v>
      </c>
      <c r="BG20">
        <v>18</v>
      </c>
      <c r="BH20" s="67">
        <f t="shared" si="6"/>
        <v>9.24</v>
      </c>
      <c r="BI20" s="68"/>
      <c r="BK20" s="67" t="s">
        <v>1</v>
      </c>
      <c r="BL20" s="90"/>
    </row>
    <row r="21" spans="1:64" x14ac:dyDescent="0.25">
      <c r="A21" s="61" t="s">
        <v>67</v>
      </c>
      <c r="B21" s="39" t="s">
        <v>65</v>
      </c>
      <c r="C21" s="62" t="s">
        <v>68</v>
      </c>
      <c r="D21" s="39" t="s">
        <v>34</v>
      </c>
      <c r="E21" s="36">
        <v>180</v>
      </c>
      <c r="F21" s="41">
        <v>8678</v>
      </c>
      <c r="G21" s="34">
        <v>7797</v>
      </c>
      <c r="H21" s="34">
        <v>8226</v>
      </c>
      <c r="I21" s="34">
        <v>6954</v>
      </c>
      <c r="J21" s="34">
        <v>6116</v>
      </c>
      <c r="K21" s="34">
        <v>5059</v>
      </c>
      <c r="L21" s="34">
        <v>5755</v>
      </c>
      <c r="M21" s="34">
        <v>6659</v>
      </c>
      <c r="N21" s="34">
        <v>6342</v>
      </c>
      <c r="O21" s="34">
        <v>7638</v>
      </c>
      <c r="P21" s="34">
        <v>8296</v>
      </c>
      <c r="Q21" s="35">
        <v>8828</v>
      </c>
      <c r="R21" s="74">
        <f t="shared" si="7"/>
        <v>7195.666666666667</v>
      </c>
      <c r="S21" s="41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154"/>
      <c r="AE21" s="156" t="e">
        <f t="shared" ref="AE21:AE28" si="29">AVERAGE(S21:AD21)</f>
        <v>#DIV/0!</v>
      </c>
      <c r="AF21" s="170" t="e">
        <f t="shared" si="8"/>
        <v>#DIV/0!</v>
      </c>
      <c r="AG21" s="114">
        <f t="shared" si="9"/>
        <v>8678</v>
      </c>
      <c r="AH21" s="1">
        <f t="shared" si="10"/>
        <v>7797</v>
      </c>
      <c r="AI21" s="1">
        <f t="shared" si="11"/>
        <v>8226</v>
      </c>
      <c r="AJ21" s="1">
        <f t="shared" si="12"/>
        <v>6954</v>
      </c>
      <c r="AK21" s="1">
        <f t="shared" si="13"/>
        <v>6116</v>
      </c>
      <c r="AL21" s="1">
        <f t="shared" si="14"/>
        <v>5059</v>
      </c>
      <c r="AM21" s="1">
        <f t="shared" si="15"/>
        <v>5755</v>
      </c>
      <c r="AN21" s="83">
        <f t="shared" si="16"/>
        <v>6659</v>
      </c>
      <c r="AO21" s="83">
        <f t="shared" si="17"/>
        <v>6342</v>
      </c>
      <c r="AP21" s="83">
        <f t="shared" si="18"/>
        <v>7638</v>
      </c>
      <c r="AQ21" s="83">
        <f t="shared" si="19"/>
        <v>8296</v>
      </c>
      <c r="AR21" s="175">
        <f t="shared" si="20"/>
        <v>8828</v>
      </c>
      <c r="AS21" s="53">
        <f t="shared" si="25"/>
        <v>86348</v>
      </c>
      <c r="AT21" s="44">
        <v>360</v>
      </c>
      <c r="AU21" s="7">
        <f t="shared" si="21"/>
        <v>0</v>
      </c>
      <c r="AV21" s="7">
        <f t="shared" si="28"/>
        <v>0</v>
      </c>
      <c r="AW21" s="34"/>
      <c r="AX21" s="34"/>
      <c r="AY21" s="34"/>
      <c r="AZ21" s="34"/>
      <c r="BA21" s="34"/>
      <c r="BB21" s="34"/>
      <c r="BC21" s="34"/>
      <c r="BD21" s="26">
        <f t="shared" si="5"/>
        <v>0</v>
      </c>
      <c r="BE21" s="26">
        <f t="shared" si="22"/>
        <v>0</v>
      </c>
      <c r="BF21" s="35">
        <f t="shared" si="23"/>
        <v>0</v>
      </c>
      <c r="BG21">
        <v>19</v>
      </c>
      <c r="BH21" s="67">
        <f t="shared" si="6"/>
        <v>64.8</v>
      </c>
      <c r="BI21" s="68"/>
      <c r="BK21" s="67" t="s">
        <v>1</v>
      </c>
      <c r="BL21" s="90">
        <v>2603.6</v>
      </c>
    </row>
    <row r="22" spans="1:64" x14ac:dyDescent="0.25">
      <c r="A22" s="61" t="s">
        <v>69</v>
      </c>
      <c r="B22" s="39" t="s">
        <v>47</v>
      </c>
      <c r="C22" s="62" t="s">
        <v>70</v>
      </c>
      <c r="D22" s="39" t="s">
        <v>71</v>
      </c>
      <c r="E22" s="36">
        <v>108</v>
      </c>
      <c r="F22" s="41">
        <v>5227</v>
      </c>
      <c r="G22" s="41">
        <v>4696</v>
      </c>
      <c r="H22" s="41">
        <v>4955</v>
      </c>
      <c r="I22" s="41">
        <v>4189</v>
      </c>
      <c r="J22" s="41">
        <v>3684</v>
      </c>
      <c r="K22" s="41">
        <v>3047</v>
      </c>
      <c r="L22" s="41">
        <v>3466</v>
      </c>
      <c r="M22" s="41">
        <v>4011</v>
      </c>
      <c r="N22" s="41">
        <v>3820</v>
      </c>
      <c r="O22" s="41">
        <v>4601</v>
      </c>
      <c r="P22" s="41">
        <v>4997</v>
      </c>
      <c r="Q22" s="35">
        <v>5318</v>
      </c>
      <c r="R22" s="74">
        <f>AVERAGE(F22:Q22)</f>
        <v>4334.25</v>
      </c>
      <c r="S22" s="41"/>
      <c r="T22" s="34"/>
      <c r="U22" s="34"/>
      <c r="V22" s="34"/>
      <c r="W22" s="34"/>
      <c r="X22" s="34"/>
      <c r="Y22" s="34"/>
      <c r="Z22" s="34"/>
      <c r="AA22" s="34"/>
      <c r="AB22" s="77"/>
      <c r="AC22" s="34"/>
      <c r="AD22" s="48"/>
      <c r="AE22" s="156" t="e">
        <f t="shared" si="29"/>
        <v>#DIV/0!</v>
      </c>
      <c r="AF22" s="170" t="e">
        <f>AE22/R22</f>
        <v>#DIV/0!</v>
      </c>
      <c r="AG22" s="114">
        <f t="shared" si="9"/>
        <v>5227</v>
      </c>
      <c r="AH22" s="1">
        <f t="shared" si="10"/>
        <v>4696</v>
      </c>
      <c r="AI22" s="1">
        <f t="shared" si="11"/>
        <v>4955</v>
      </c>
      <c r="AJ22" s="1">
        <f t="shared" si="12"/>
        <v>4189</v>
      </c>
      <c r="AK22" s="1">
        <f t="shared" si="13"/>
        <v>3684</v>
      </c>
      <c r="AL22" s="1">
        <f t="shared" si="14"/>
        <v>3047</v>
      </c>
      <c r="AM22" s="1">
        <f t="shared" si="15"/>
        <v>3466</v>
      </c>
      <c r="AN22" s="83">
        <f t="shared" si="16"/>
        <v>4011</v>
      </c>
      <c r="AO22" s="83">
        <f t="shared" si="17"/>
        <v>3820</v>
      </c>
      <c r="AP22" s="83">
        <f t="shared" si="18"/>
        <v>4601</v>
      </c>
      <c r="AQ22" s="83">
        <f t="shared" si="19"/>
        <v>4997</v>
      </c>
      <c r="AR22" s="175">
        <f t="shared" si="20"/>
        <v>5318</v>
      </c>
      <c r="AS22" s="53">
        <f t="shared" si="25"/>
        <v>52011</v>
      </c>
      <c r="AT22" s="44">
        <v>360</v>
      </c>
      <c r="AU22" s="7">
        <f t="shared" si="21"/>
        <v>0</v>
      </c>
      <c r="AV22" s="7">
        <f t="shared" si="28"/>
        <v>0</v>
      </c>
      <c r="AW22" s="34"/>
      <c r="AX22" s="34"/>
      <c r="AY22" s="34"/>
      <c r="AZ22" s="34"/>
      <c r="BA22" s="34"/>
      <c r="BB22" s="34"/>
      <c r="BC22" s="34"/>
      <c r="BD22" s="26"/>
      <c r="BE22" s="26">
        <f t="shared" si="22"/>
        <v>0</v>
      </c>
      <c r="BF22" s="35">
        <f t="shared" si="23"/>
        <v>0</v>
      </c>
      <c r="BG22">
        <v>20</v>
      </c>
      <c r="BH22" s="67">
        <f t="shared" si="6"/>
        <v>38.880000000000003</v>
      </c>
      <c r="BI22" s="68"/>
      <c r="BK22" s="67" t="s">
        <v>1</v>
      </c>
      <c r="BL22" s="90">
        <v>485.4</v>
      </c>
    </row>
    <row r="23" spans="1:64" x14ac:dyDescent="0.25">
      <c r="A23" s="61" t="s">
        <v>72</v>
      </c>
      <c r="B23" s="39" t="s">
        <v>73</v>
      </c>
      <c r="C23" s="62" t="s">
        <v>74</v>
      </c>
      <c r="D23" s="39" t="s">
        <v>71</v>
      </c>
      <c r="E23" s="36">
        <v>12</v>
      </c>
      <c r="F23" s="41">
        <v>530</v>
      </c>
      <c r="G23" s="34">
        <v>476</v>
      </c>
      <c r="H23" s="34">
        <v>502</v>
      </c>
      <c r="I23" s="34">
        <v>425</v>
      </c>
      <c r="J23" s="34">
        <v>373</v>
      </c>
      <c r="K23" s="34">
        <v>309</v>
      </c>
      <c r="L23" s="34">
        <v>351</v>
      </c>
      <c r="M23" s="34">
        <v>406</v>
      </c>
      <c r="N23" s="34">
        <v>387</v>
      </c>
      <c r="O23" s="34">
        <v>466</v>
      </c>
      <c r="P23" s="34">
        <v>506</v>
      </c>
      <c r="Q23" s="3">
        <v>539</v>
      </c>
      <c r="R23" s="74">
        <f t="shared" si="7"/>
        <v>439.16666666666669</v>
      </c>
      <c r="S23" s="41"/>
      <c r="T23" s="34"/>
      <c r="U23" s="34"/>
      <c r="V23" s="34"/>
      <c r="W23" s="34"/>
      <c r="X23" s="34"/>
      <c r="Y23" s="34"/>
      <c r="Z23" s="34"/>
      <c r="AA23" s="34"/>
      <c r="AB23" s="77"/>
      <c r="AC23" s="34"/>
      <c r="AD23" s="48"/>
      <c r="AE23" s="156" t="e">
        <f t="shared" si="29"/>
        <v>#DIV/0!</v>
      </c>
      <c r="AF23" s="170" t="e">
        <f>AE23/R23</f>
        <v>#DIV/0!</v>
      </c>
      <c r="AG23" s="114">
        <f t="shared" si="9"/>
        <v>530</v>
      </c>
      <c r="AH23" s="1">
        <f t="shared" si="10"/>
        <v>476</v>
      </c>
      <c r="AI23" s="1">
        <f t="shared" si="11"/>
        <v>502</v>
      </c>
      <c r="AJ23" s="1">
        <f t="shared" si="12"/>
        <v>425</v>
      </c>
      <c r="AK23" s="1">
        <f t="shared" si="13"/>
        <v>373</v>
      </c>
      <c r="AL23" s="1">
        <f t="shared" si="14"/>
        <v>309</v>
      </c>
      <c r="AM23" s="1">
        <f t="shared" si="15"/>
        <v>351</v>
      </c>
      <c r="AN23" s="83">
        <f t="shared" si="16"/>
        <v>406</v>
      </c>
      <c r="AO23" s="83">
        <f t="shared" si="17"/>
        <v>387</v>
      </c>
      <c r="AP23" s="83">
        <f t="shared" si="18"/>
        <v>466</v>
      </c>
      <c r="AQ23" s="83">
        <f t="shared" si="19"/>
        <v>506</v>
      </c>
      <c r="AR23" s="175">
        <f t="shared" si="20"/>
        <v>539</v>
      </c>
      <c r="AS23" s="53">
        <f t="shared" si="25"/>
        <v>5270</v>
      </c>
      <c r="AT23" s="44">
        <v>330</v>
      </c>
      <c r="AU23" s="7">
        <f t="shared" si="21"/>
        <v>0</v>
      </c>
      <c r="AV23" s="7">
        <f t="shared" si="28"/>
        <v>0</v>
      </c>
      <c r="AW23" s="34"/>
      <c r="AX23" s="34"/>
      <c r="AY23" s="34"/>
      <c r="AZ23" s="34"/>
      <c r="BA23" s="34"/>
      <c r="BB23" s="34"/>
      <c r="BC23" s="34"/>
      <c r="BD23" s="26"/>
      <c r="BE23" s="26">
        <f t="shared" si="22"/>
        <v>0</v>
      </c>
      <c r="BF23" s="35">
        <f t="shared" si="23"/>
        <v>0</v>
      </c>
      <c r="BG23">
        <v>21</v>
      </c>
      <c r="BH23" s="67">
        <f t="shared" si="6"/>
        <v>3.96</v>
      </c>
      <c r="BI23" s="68"/>
      <c r="BK23" s="67" t="s">
        <v>1</v>
      </c>
      <c r="BL23" s="90">
        <v>60.46</v>
      </c>
    </row>
    <row r="24" spans="1:64" x14ac:dyDescent="0.25">
      <c r="A24" s="61" t="s">
        <v>75</v>
      </c>
      <c r="B24" s="39" t="s">
        <v>73</v>
      </c>
      <c r="C24" s="62" t="s">
        <v>78</v>
      </c>
      <c r="D24" s="39" t="s">
        <v>71</v>
      </c>
      <c r="E24" s="36">
        <v>18</v>
      </c>
      <c r="F24" s="41">
        <v>801</v>
      </c>
      <c r="G24" s="34">
        <v>723</v>
      </c>
      <c r="H24" s="34">
        <v>749</v>
      </c>
      <c r="I24" s="34">
        <v>646</v>
      </c>
      <c r="J24" s="34">
        <v>566</v>
      </c>
      <c r="K24" s="34">
        <v>471</v>
      </c>
      <c r="L24" s="34">
        <v>537</v>
      </c>
      <c r="M24" s="34">
        <v>627</v>
      </c>
      <c r="N24" s="34">
        <v>586</v>
      </c>
      <c r="O24" s="34">
        <v>701</v>
      </c>
      <c r="P24" s="34">
        <v>761</v>
      </c>
      <c r="Q24" s="35">
        <v>806</v>
      </c>
      <c r="R24" s="43">
        <f t="shared" si="7"/>
        <v>664.5</v>
      </c>
      <c r="S24" s="41"/>
      <c r="T24" s="34"/>
      <c r="U24" s="34"/>
      <c r="V24" s="34"/>
      <c r="W24" s="34"/>
      <c r="X24" s="34"/>
      <c r="Y24" s="34"/>
      <c r="Z24" s="34"/>
      <c r="AA24" s="34"/>
      <c r="AB24" s="77"/>
      <c r="AC24" s="34"/>
      <c r="AD24" s="48"/>
      <c r="AE24" s="156" t="e">
        <f t="shared" si="29"/>
        <v>#DIV/0!</v>
      </c>
      <c r="AF24" s="170" t="e">
        <f t="shared" si="8"/>
        <v>#DIV/0!</v>
      </c>
      <c r="AG24" s="114">
        <f t="shared" si="9"/>
        <v>801</v>
      </c>
      <c r="AH24" s="1">
        <f t="shared" si="10"/>
        <v>723</v>
      </c>
      <c r="AI24" s="1">
        <f t="shared" si="11"/>
        <v>749</v>
      </c>
      <c r="AJ24" s="1">
        <f t="shared" si="12"/>
        <v>646</v>
      </c>
      <c r="AK24" s="1">
        <f t="shared" si="13"/>
        <v>566</v>
      </c>
      <c r="AL24" s="1">
        <f t="shared" si="14"/>
        <v>471</v>
      </c>
      <c r="AM24" s="1">
        <f t="shared" si="15"/>
        <v>537</v>
      </c>
      <c r="AN24" s="83">
        <f t="shared" si="16"/>
        <v>627</v>
      </c>
      <c r="AO24" s="83">
        <f t="shared" si="17"/>
        <v>586</v>
      </c>
      <c r="AP24" s="83">
        <f t="shared" si="18"/>
        <v>701</v>
      </c>
      <c r="AQ24" s="83">
        <f t="shared" si="19"/>
        <v>761</v>
      </c>
      <c r="AR24" s="175">
        <f t="shared" si="20"/>
        <v>806</v>
      </c>
      <c r="AS24" s="53">
        <f t="shared" si="25"/>
        <v>7974</v>
      </c>
      <c r="AT24" s="44">
        <v>330</v>
      </c>
      <c r="AU24" s="7">
        <f t="shared" si="21"/>
        <v>0</v>
      </c>
      <c r="AV24" s="7">
        <f t="shared" si="28"/>
        <v>0</v>
      </c>
      <c r="AW24" s="34"/>
      <c r="AX24" s="34"/>
      <c r="AY24" s="34"/>
      <c r="AZ24" s="34"/>
      <c r="BA24" s="34"/>
      <c r="BB24" s="34"/>
      <c r="BC24" s="34"/>
      <c r="BD24" s="26"/>
      <c r="BE24" s="26">
        <f t="shared" si="22"/>
        <v>0</v>
      </c>
      <c r="BF24" s="35">
        <f t="shared" si="23"/>
        <v>0</v>
      </c>
      <c r="BG24">
        <v>22</v>
      </c>
      <c r="BH24" s="67">
        <f t="shared" si="6"/>
        <v>5.94</v>
      </c>
      <c r="BI24" s="68"/>
      <c r="BK24" s="67" t="s">
        <v>1</v>
      </c>
      <c r="BL24" s="90">
        <v>167.38</v>
      </c>
    </row>
    <row r="25" spans="1:64" x14ac:dyDescent="0.25">
      <c r="A25" s="61" t="s">
        <v>76</v>
      </c>
      <c r="B25" s="39" t="s">
        <v>73</v>
      </c>
      <c r="C25" s="62" t="s">
        <v>92</v>
      </c>
      <c r="D25" s="39" t="s">
        <v>71</v>
      </c>
      <c r="E25" s="36">
        <v>10</v>
      </c>
      <c r="F25" s="41">
        <v>514</v>
      </c>
      <c r="G25" s="34">
        <v>462</v>
      </c>
      <c r="H25" s="34">
        <v>487</v>
      </c>
      <c r="I25" s="34">
        <v>412</v>
      </c>
      <c r="J25" s="34">
        <v>368</v>
      </c>
      <c r="K25" s="34">
        <v>299</v>
      </c>
      <c r="L25" s="34">
        <v>341</v>
      </c>
      <c r="M25" s="34">
        <v>394</v>
      </c>
      <c r="N25" s="34">
        <v>375</v>
      </c>
      <c r="O25" s="34">
        <v>452</v>
      </c>
      <c r="P25" s="34">
        <v>491</v>
      </c>
      <c r="Q25" s="35">
        <v>523</v>
      </c>
      <c r="R25" s="75">
        <f t="shared" si="7"/>
        <v>426.5</v>
      </c>
      <c r="S25" s="41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154"/>
      <c r="AE25" s="157" t="e">
        <f t="shared" si="29"/>
        <v>#DIV/0!</v>
      </c>
      <c r="AF25" s="170" t="e">
        <f t="shared" si="8"/>
        <v>#DIV/0!</v>
      </c>
      <c r="AG25" s="114">
        <f t="shared" si="9"/>
        <v>514</v>
      </c>
      <c r="AH25" s="1">
        <f t="shared" si="10"/>
        <v>462</v>
      </c>
      <c r="AI25" s="1">
        <f t="shared" si="11"/>
        <v>487</v>
      </c>
      <c r="AJ25" s="1">
        <f t="shared" si="12"/>
        <v>412</v>
      </c>
      <c r="AK25" s="1">
        <f t="shared" si="13"/>
        <v>368</v>
      </c>
      <c r="AL25" s="1">
        <f t="shared" si="14"/>
        <v>299</v>
      </c>
      <c r="AM25" s="1">
        <f t="shared" si="15"/>
        <v>341</v>
      </c>
      <c r="AN25" s="83">
        <f t="shared" si="16"/>
        <v>394</v>
      </c>
      <c r="AO25" s="83">
        <f t="shared" si="17"/>
        <v>375</v>
      </c>
      <c r="AP25" s="83">
        <f t="shared" si="18"/>
        <v>452</v>
      </c>
      <c r="AQ25" s="83">
        <f t="shared" si="19"/>
        <v>491</v>
      </c>
      <c r="AR25" s="175">
        <f t="shared" si="20"/>
        <v>523</v>
      </c>
      <c r="AS25" s="53">
        <f t="shared" si="25"/>
        <v>5118</v>
      </c>
      <c r="AT25" s="44">
        <v>360</v>
      </c>
      <c r="AU25" s="7">
        <f t="shared" si="21"/>
        <v>0</v>
      </c>
      <c r="AV25" s="7">
        <f t="shared" si="28"/>
        <v>0</v>
      </c>
      <c r="AW25" s="34"/>
      <c r="AX25" s="34"/>
      <c r="AY25" s="34"/>
      <c r="AZ25" s="34"/>
      <c r="BA25" s="34"/>
      <c r="BB25" s="34"/>
      <c r="BC25" s="34"/>
      <c r="BD25" s="26"/>
      <c r="BE25" s="26">
        <f t="shared" si="22"/>
        <v>0</v>
      </c>
      <c r="BF25" s="35">
        <f t="shared" si="23"/>
        <v>0</v>
      </c>
      <c r="BG25">
        <v>23</v>
      </c>
      <c r="BH25" s="67">
        <f t="shared" si="6"/>
        <v>3.6</v>
      </c>
      <c r="BI25" s="68"/>
      <c r="BK25" s="67" t="s">
        <v>1</v>
      </c>
      <c r="BL25" s="90">
        <v>138.03</v>
      </c>
    </row>
    <row r="26" spans="1:64" x14ac:dyDescent="0.25">
      <c r="A26" s="61" t="s">
        <v>77</v>
      </c>
      <c r="B26" s="39" t="s">
        <v>73</v>
      </c>
      <c r="C26" s="62" t="s">
        <v>90</v>
      </c>
      <c r="D26" s="39" t="s">
        <v>89</v>
      </c>
      <c r="E26" s="36">
        <v>30</v>
      </c>
      <c r="F26" s="41">
        <v>1237</v>
      </c>
      <c r="G26" s="34">
        <v>1111</v>
      </c>
      <c r="H26" s="34">
        <v>1172</v>
      </c>
      <c r="I26" s="34">
        <v>991</v>
      </c>
      <c r="J26" s="34">
        <v>872</v>
      </c>
      <c r="K26" s="34">
        <v>721</v>
      </c>
      <c r="L26" s="34">
        <v>820</v>
      </c>
      <c r="M26" s="34">
        <v>949</v>
      </c>
      <c r="N26" s="34">
        <v>904</v>
      </c>
      <c r="O26" s="34">
        <v>1089</v>
      </c>
      <c r="P26" s="34">
        <v>1182</v>
      </c>
      <c r="Q26" s="35">
        <v>1258</v>
      </c>
      <c r="R26" s="75">
        <f t="shared" si="7"/>
        <v>1025.5</v>
      </c>
      <c r="S26" s="41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48"/>
      <c r="AE26" s="157" t="e">
        <f t="shared" si="29"/>
        <v>#DIV/0!</v>
      </c>
      <c r="AF26" s="170" t="e">
        <f>AE26/R26</f>
        <v>#DIV/0!</v>
      </c>
      <c r="AG26" s="114">
        <f t="shared" si="9"/>
        <v>1237</v>
      </c>
      <c r="AH26" s="1">
        <f t="shared" si="10"/>
        <v>1111</v>
      </c>
      <c r="AI26" s="1">
        <f t="shared" si="11"/>
        <v>1172</v>
      </c>
      <c r="AJ26" s="1">
        <f t="shared" si="12"/>
        <v>991</v>
      </c>
      <c r="AK26" s="1">
        <f t="shared" si="13"/>
        <v>872</v>
      </c>
      <c r="AL26" s="1">
        <f t="shared" si="14"/>
        <v>721</v>
      </c>
      <c r="AM26" s="1">
        <f t="shared" si="15"/>
        <v>820</v>
      </c>
      <c r="AN26" s="83">
        <f t="shared" si="16"/>
        <v>949</v>
      </c>
      <c r="AO26" s="83">
        <f t="shared" si="17"/>
        <v>904</v>
      </c>
      <c r="AP26" s="83">
        <f t="shared" si="18"/>
        <v>1089</v>
      </c>
      <c r="AQ26" s="83">
        <f t="shared" si="19"/>
        <v>1182</v>
      </c>
      <c r="AR26" s="175">
        <f t="shared" si="20"/>
        <v>1258</v>
      </c>
      <c r="AS26" s="53">
        <f t="shared" si="25"/>
        <v>12306</v>
      </c>
      <c r="AT26" s="44">
        <v>330</v>
      </c>
      <c r="AU26" s="7">
        <f t="shared" si="21"/>
        <v>0</v>
      </c>
      <c r="AV26" s="7">
        <f t="shared" si="28"/>
        <v>0</v>
      </c>
      <c r="AW26" s="34"/>
      <c r="AX26" s="34"/>
      <c r="AY26" s="34"/>
      <c r="AZ26" s="34"/>
      <c r="BA26" s="34"/>
      <c r="BB26" s="34"/>
      <c r="BC26" s="34"/>
      <c r="BD26" s="26"/>
      <c r="BE26" s="26"/>
      <c r="BF26" s="3">
        <f t="shared" si="23"/>
        <v>0</v>
      </c>
      <c r="BG26">
        <v>24</v>
      </c>
      <c r="BH26" s="67">
        <f t="shared" si="6"/>
        <v>9.9</v>
      </c>
      <c r="BI26" s="68"/>
      <c r="BK26" s="67" t="s">
        <v>1</v>
      </c>
      <c r="BL26" s="90">
        <v>303.12</v>
      </c>
    </row>
    <row r="27" spans="1:64" x14ac:dyDescent="0.25">
      <c r="A27" s="61" t="s">
        <v>79</v>
      </c>
      <c r="B27" s="39"/>
      <c r="C27" s="82" t="s">
        <v>102</v>
      </c>
      <c r="D27" s="39"/>
      <c r="E27" s="36">
        <v>50</v>
      </c>
      <c r="F27" s="41">
        <v>2557</v>
      </c>
      <c r="G27" s="34">
        <v>2302</v>
      </c>
      <c r="H27" s="34">
        <v>2410</v>
      </c>
      <c r="I27" s="34">
        <v>2064</v>
      </c>
      <c r="J27" s="34">
        <v>1785</v>
      </c>
      <c r="K27" s="34">
        <v>1481</v>
      </c>
      <c r="L27" s="34">
        <v>1696</v>
      </c>
      <c r="M27" s="34">
        <v>1977</v>
      </c>
      <c r="N27" s="34">
        <v>1861</v>
      </c>
      <c r="O27" s="34">
        <v>2209</v>
      </c>
      <c r="P27" s="34">
        <v>2475</v>
      </c>
      <c r="Q27" s="35">
        <v>2633</v>
      </c>
      <c r="R27" s="75">
        <f t="shared" si="7"/>
        <v>2120.8333333333335</v>
      </c>
      <c r="S27" s="89"/>
      <c r="T27" s="89"/>
      <c r="U27" s="89"/>
      <c r="V27" s="89"/>
      <c r="W27" s="89"/>
      <c r="X27" s="89"/>
      <c r="Y27" s="89"/>
      <c r="Z27" s="89"/>
      <c r="AA27" s="89"/>
      <c r="AB27" s="89"/>
      <c r="AC27" s="89"/>
      <c r="AD27" s="48"/>
      <c r="AE27" s="158" t="e">
        <f t="shared" si="29"/>
        <v>#DIV/0!</v>
      </c>
      <c r="AF27" s="170" t="e">
        <f t="shared" si="8"/>
        <v>#DIV/0!</v>
      </c>
      <c r="AG27" s="114">
        <f t="shared" si="9"/>
        <v>2557</v>
      </c>
      <c r="AH27" s="1">
        <f t="shared" si="10"/>
        <v>2302</v>
      </c>
      <c r="AI27" s="1">
        <f t="shared" si="11"/>
        <v>2410</v>
      </c>
      <c r="AJ27" s="1">
        <f t="shared" si="12"/>
        <v>2064</v>
      </c>
      <c r="AK27" s="1">
        <f t="shared" si="13"/>
        <v>1785</v>
      </c>
      <c r="AL27" s="1">
        <f t="shared" si="14"/>
        <v>1481</v>
      </c>
      <c r="AM27" s="1">
        <f t="shared" si="15"/>
        <v>1696</v>
      </c>
      <c r="AN27" s="83">
        <f t="shared" si="16"/>
        <v>1977</v>
      </c>
      <c r="AO27" s="83">
        <f t="shared" si="17"/>
        <v>1861</v>
      </c>
      <c r="AP27" s="83">
        <f t="shared" si="18"/>
        <v>2209</v>
      </c>
      <c r="AQ27" s="83">
        <f t="shared" si="19"/>
        <v>2475</v>
      </c>
      <c r="AR27" s="175">
        <f t="shared" si="20"/>
        <v>2633</v>
      </c>
      <c r="AS27" s="53">
        <f t="shared" si="25"/>
        <v>25450</v>
      </c>
      <c r="AT27" s="44">
        <v>360</v>
      </c>
      <c r="AU27" s="7"/>
      <c r="AV27" s="7">
        <f t="shared" si="28"/>
        <v>0</v>
      </c>
      <c r="AW27" s="34"/>
      <c r="AX27" s="34"/>
      <c r="AY27" s="34"/>
      <c r="AZ27" s="34"/>
      <c r="BA27" s="34"/>
      <c r="BB27" s="1"/>
      <c r="BC27" s="1"/>
      <c r="BD27" s="41"/>
      <c r="BE27" s="28"/>
      <c r="BF27" s="3">
        <f t="shared" si="23"/>
        <v>0</v>
      </c>
      <c r="BG27">
        <v>25</v>
      </c>
      <c r="BH27" s="67">
        <v>18</v>
      </c>
      <c r="BI27" s="68"/>
      <c r="BK27" s="67" t="s">
        <v>1</v>
      </c>
      <c r="BL27" s="90"/>
    </row>
    <row r="28" spans="1:64" x14ac:dyDescent="0.25">
      <c r="A28" s="61" t="s">
        <v>80</v>
      </c>
      <c r="B28" s="39" t="s">
        <v>73</v>
      </c>
      <c r="C28" s="62" t="s">
        <v>97</v>
      </c>
      <c r="D28" s="39" t="s">
        <v>98</v>
      </c>
      <c r="E28" s="36">
        <v>28</v>
      </c>
      <c r="F28" s="41">
        <v>1237</v>
      </c>
      <c r="G28" s="34">
        <v>1111</v>
      </c>
      <c r="H28" s="34">
        <v>1172</v>
      </c>
      <c r="I28" s="34">
        <v>991</v>
      </c>
      <c r="J28" s="34">
        <v>872</v>
      </c>
      <c r="K28" s="34">
        <v>721</v>
      </c>
      <c r="L28" s="34">
        <v>820</v>
      </c>
      <c r="M28" s="34">
        <v>949</v>
      </c>
      <c r="N28" s="34">
        <v>904</v>
      </c>
      <c r="O28" s="34">
        <v>1089</v>
      </c>
      <c r="P28" s="34">
        <v>1182</v>
      </c>
      <c r="Q28" s="35">
        <v>1258</v>
      </c>
      <c r="R28" s="75">
        <f t="shared" si="7"/>
        <v>1025.5</v>
      </c>
      <c r="S28" s="41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48"/>
      <c r="AE28" s="158" t="e">
        <f t="shared" si="29"/>
        <v>#DIV/0!</v>
      </c>
      <c r="AF28" s="170" t="e">
        <f t="shared" si="8"/>
        <v>#DIV/0!</v>
      </c>
      <c r="AG28" s="114">
        <f t="shared" si="9"/>
        <v>1237</v>
      </c>
      <c r="AH28" s="1">
        <f t="shared" si="10"/>
        <v>1111</v>
      </c>
      <c r="AI28" s="1">
        <f t="shared" si="11"/>
        <v>1172</v>
      </c>
      <c r="AJ28" s="1">
        <f t="shared" si="12"/>
        <v>991</v>
      </c>
      <c r="AK28" s="1">
        <f t="shared" si="13"/>
        <v>872</v>
      </c>
      <c r="AL28" s="1">
        <f t="shared" si="14"/>
        <v>721</v>
      </c>
      <c r="AM28" s="1">
        <f t="shared" si="15"/>
        <v>820</v>
      </c>
      <c r="AN28" s="83">
        <f t="shared" si="16"/>
        <v>949</v>
      </c>
      <c r="AO28" s="83">
        <f t="shared" si="17"/>
        <v>904</v>
      </c>
      <c r="AP28" s="83">
        <f t="shared" si="18"/>
        <v>1089</v>
      </c>
      <c r="AQ28" s="83">
        <f t="shared" si="19"/>
        <v>1182</v>
      </c>
      <c r="AR28" s="175">
        <f t="shared" si="20"/>
        <v>1258</v>
      </c>
      <c r="AS28" s="53">
        <f t="shared" si="25"/>
        <v>12306</v>
      </c>
      <c r="AT28" s="44">
        <v>330</v>
      </c>
      <c r="AU28" s="7">
        <f t="shared" si="21"/>
        <v>0</v>
      </c>
      <c r="AV28" s="7">
        <f t="shared" si="28"/>
        <v>0</v>
      </c>
      <c r="AW28" s="34"/>
      <c r="AX28" s="34"/>
      <c r="AY28" s="34"/>
      <c r="AZ28" s="34"/>
      <c r="BA28" s="34"/>
      <c r="BB28" s="48"/>
      <c r="BC28" s="34"/>
      <c r="BD28" s="41"/>
      <c r="BE28" s="26"/>
      <c r="BF28" s="88"/>
      <c r="BG28">
        <v>26</v>
      </c>
      <c r="BH28" s="67">
        <v>9.24</v>
      </c>
      <c r="BI28" s="68"/>
      <c r="BK28" s="67" t="s">
        <v>1</v>
      </c>
      <c r="BL28" s="90">
        <v>147.18</v>
      </c>
    </row>
    <row r="29" spans="1:64" x14ac:dyDescent="0.25">
      <c r="A29" s="61" t="s">
        <v>81</v>
      </c>
      <c r="B29" s="39" t="s">
        <v>73</v>
      </c>
      <c r="C29" s="62" t="s">
        <v>94</v>
      </c>
      <c r="D29" s="39" t="s">
        <v>93</v>
      </c>
      <c r="E29" s="36">
        <v>18</v>
      </c>
      <c r="F29" s="41">
        <v>795</v>
      </c>
      <c r="G29" s="34">
        <v>714</v>
      </c>
      <c r="H29" s="34">
        <v>754</v>
      </c>
      <c r="I29" s="34">
        <v>637</v>
      </c>
      <c r="J29" s="34">
        <v>560</v>
      </c>
      <c r="K29" s="34">
        <v>463</v>
      </c>
      <c r="L29" s="34">
        <v>527</v>
      </c>
      <c r="M29" s="34">
        <v>610</v>
      </c>
      <c r="N29" s="34">
        <v>581</v>
      </c>
      <c r="O29" s="34">
        <v>700</v>
      </c>
      <c r="P29" s="34">
        <v>760</v>
      </c>
      <c r="Q29" s="35">
        <v>809</v>
      </c>
      <c r="R29" s="75">
        <f t="shared" si="7"/>
        <v>659.16666666666663</v>
      </c>
      <c r="S29" s="41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48"/>
      <c r="AE29" s="157" t="e">
        <f>AVERAGE(S29:AD29)</f>
        <v>#DIV/0!</v>
      </c>
      <c r="AF29" s="170" t="e">
        <f t="shared" si="8"/>
        <v>#DIV/0!</v>
      </c>
      <c r="AG29" s="114">
        <f t="shared" si="9"/>
        <v>795</v>
      </c>
      <c r="AH29" s="1">
        <f t="shared" si="10"/>
        <v>714</v>
      </c>
      <c r="AI29" s="1">
        <f t="shared" si="11"/>
        <v>754</v>
      </c>
      <c r="AJ29" s="1">
        <f t="shared" si="12"/>
        <v>637</v>
      </c>
      <c r="AK29" s="1">
        <f t="shared" si="13"/>
        <v>560</v>
      </c>
      <c r="AL29" s="1">
        <f t="shared" si="14"/>
        <v>463</v>
      </c>
      <c r="AM29" s="1">
        <f t="shared" si="15"/>
        <v>527</v>
      </c>
      <c r="AN29" s="83">
        <f t="shared" si="16"/>
        <v>610</v>
      </c>
      <c r="AO29" s="83">
        <f t="shared" si="17"/>
        <v>581</v>
      </c>
      <c r="AP29" s="83">
        <f t="shared" si="18"/>
        <v>700</v>
      </c>
      <c r="AQ29" s="83">
        <f t="shared" si="19"/>
        <v>760</v>
      </c>
      <c r="AR29" s="175">
        <f t="shared" si="20"/>
        <v>809</v>
      </c>
      <c r="AS29" s="53">
        <f t="shared" si="25"/>
        <v>7910</v>
      </c>
      <c r="AT29" s="44">
        <v>330</v>
      </c>
      <c r="AU29" s="7">
        <f t="shared" si="21"/>
        <v>0</v>
      </c>
      <c r="AV29" s="7">
        <f t="shared" si="28"/>
        <v>0</v>
      </c>
      <c r="AW29" s="34"/>
      <c r="AX29" s="34"/>
      <c r="AY29" s="34"/>
      <c r="AZ29" s="34"/>
      <c r="BA29" s="34"/>
      <c r="BB29" s="48"/>
      <c r="BC29" s="34"/>
      <c r="BD29" s="41"/>
      <c r="BE29" s="26"/>
      <c r="BF29" s="88">
        <f t="shared" si="23"/>
        <v>0</v>
      </c>
      <c r="BG29">
        <v>27</v>
      </c>
      <c r="BH29" s="67">
        <f>AT29*E29/1000</f>
        <v>5.94</v>
      </c>
      <c r="BI29" s="68"/>
      <c r="BK29" s="67" t="s">
        <v>1</v>
      </c>
      <c r="BL29" s="90">
        <v>118.86</v>
      </c>
    </row>
    <row r="30" spans="1:64" x14ac:dyDescent="0.25">
      <c r="A30" s="61" t="s">
        <v>82</v>
      </c>
      <c r="B30" s="39" t="s">
        <v>47</v>
      </c>
      <c r="C30" s="62" t="s">
        <v>68</v>
      </c>
      <c r="D30" s="39" t="s">
        <v>71</v>
      </c>
      <c r="E30" s="36">
        <v>80</v>
      </c>
      <c r="F30" s="41">
        <v>3771</v>
      </c>
      <c r="G30" s="34">
        <v>3388</v>
      </c>
      <c r="H30" s="34">
        <v>3574</v>
      </c>
      <c r="I30" s="34">
        <v>3022</v>
      </c>
      <c r="J30" s="34">
        <v>2658</v>
      </c>
      <c r="K30" s="34">
        <v>2198</v>
      </c>
      <c r="L30" s="34">
        <v>2501</v>
      </c>
      <c r="M30" s="34">
        <v>2893</v>
      </c>
      <c r="N30" s="34">
        <v>2756</v>
      </c>
      <c r="O30" s="34">
        <v>3319</v>
      </c>
      <c r="P30" s="34">
        <v>3605</v>
      </c>
      <c r="Q30" s="35">
        <v>3836</v>
      </c>
      <c r="R30" s="75">
        <f t="shared" si="7"/>
        <v>3126.75</v>
      </c>
      <c r="S30" s="41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48"/>
      <c r="AE30" s="158" t="e">
        <f>AVERAGE(S30:AD30)</f>
        <v>#DIV/0!</v>
      </c>
      <c r="AF30" s="170" t="e">
        <f t="shared" si="8"/>
        <v>#DIV/0!</v>
      </c>
      <c r="AG30" s="114">
        <f t="shared" si="9"/>
        <v>3771</v>
      </c>
      <c r="AH30" s="1">
        <f t="shared" si="10"/>
        <v>3388</v>
      </c>
      <c r="AI30" s="1">
        <f t="shared" si="11"/>
        <v>3574</v>
      </c>
      <c r="AJ30" s="1">
        <f t="shared" si="12"/>
        <v>3022</v>
      </c>
      <c r="AK30" s="1">
        <f t="shared" si="13"/>
        <v>2658</v>
      </c>
      <c r="AL30" s="1">
        <f t="shared" si="14"/>
        <v>2198</v>
      </c>
      <c r="AM30" s="1">
        <f t="shared" si="15"/>
        <v>2501</v>
      </c>
      <c r="AN30" s="83">
        <f t="shared" si="16"/>
        <v>2893</v>
      </c>
      <c r="AO30" s="83">
        <f t="shared" si="17"/>
        <v>2756</v>
      </c>
      <c r="AP30" s="83">
        <f t="shared" si="18"/>
        <v>3319</v>
      </c>
      <c r="AQ30" s="83">
        <f t="shared" si="19"/>
        <v>3605</v>
      </c>
      <c r="AR30" s="175">
        <f t="shared" si="20"/>
        <v>3836</v>
      </c>
      <c r="AS30" s="53">
        <f t="shared" si="25"/>
        <v>37521</v>
      </c>
      <c r="AT30" s="44">
        <v>330</v>
      </c>
      <c r="AU30" s="7">
        <f t="shared" si="21"/>
        <v>0</v>
      </c>
      <c r="AV30" s="7">
        <f t="shared" si="28"/>
        <v>0</v>
      </c>
      <c r="AW30" s="34"/>
      <c r="AX30" s="34"/>
      <c r="AY30" s="34"/>
      <c r="AZ30" s="34"/>
      <c r="BA30" s="34"/>
      <c r="BB30" s="48"/>
      <c r="BC30" s="34"/>
      <c r="BD30" s="41"/>
      <c r="BE30" s="26"/>
      <c r="BF30" s="35">
        <f t="shared" si="23"/>
        <v>0</v>
      </c>
      <c r="BG30">
        <v>28</v>
      </c>
      <c r="BH30" s="67">
        <f>AT30*E30/1000</f>
        <v>26.4</v>
      </c>
      <c r="BI30" s="68"/>
      <c r="BK30" s="67" t="s">
        <v>1</v>
      </c>
      <c r="BL30" s="91">
        <v>348.58</v>
      </c>
    </row>
    <row r="31" spans="1:64" x14ac:dyDescent="0.25">
      <c r="A31" s="61" t="s">
        <v>83</v>
      </c>
      <c r="B31" s="39" t="s">
        <v>47</v>
      </c>
      <c r="C31" s="62" t="s">
        <v>101</v>
      </c>
      <c r="D31" s="39" t="s">
        <v>71</v>
      </c>
      <c r="E31" s="36">
        <v>60</v>
      </c>
      <c r="F31" s="41">
        <v>2651</v>
      </c>
      <c r="G31" s="34">
        <v>2382</v>
      </c>
      <c r="H31" s="34">
        <v>2513</v>
      </c>
      <c r="I31" s="34">
        <v>2125</v>
      </c>
      <c r="J31" s="34">
        <v>1869</v>
      </c>
      <c r="K31" s="34">
        <v>1545</v>
      </c>
      <c r="L31" s="34">
        <v>1758</v>
      </c>
      <c r="M31" s="34">
        <v>2034</v>
      </c>
      <c r="N31" s="34">
        <v>1937</v>
      </c>
      <c r="O31" s="34">
        <v>2333</v>
      </c>
      <c r="P31" s="34">
        <v>2534</v>
      </c>
      <c r="Q31" s="35">
        <v>2697</v>
      </c>
      <c r="R31" s="75">
        <f t="shared" si="7"/>
        <v>2198.1666666666665</v>
      </c>
      <c r="S31" s="41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48"/>
      <c r="AE31" s="158" t="e">
        <f>AVERAGE(S31:AD31)</f>
        <v>#DIV/0!</v>
      </c>
      <c r="AF31" s="170" t="e">
        <f t="shared" si="8"/>
        <v>#DIV/0!</v>
      </c>
      <c r="AG31" s="114">
        <f t="shared" si="9"/>
        <v>2651</v>
      </c>
      <c r="AH31" s="1">
        <f t="shared" si="10"/>
        <v>2382</v>
      </c>
      <c r="AI31" s="1">
        <f t="shared" si="11"/>
        <v>2513</v>
      </c>
      <c r="AJ31" s="1">
        <f t="shared" si="12"/>
        <v>2125</v>
      </c>
      <c r="AK31" s="1">
        <f t="shared" si="13"/>
        <v>1869</v>
      </c>
      <c r="AL31" s="1">
        <f t="shared" si="14"/>
        <v>1545</v>
      </c>
      <c r="AM31" s="1">
        <f t="shared" si="15"/>
        <v>1758</v>
      </c>
      <c r="AN31" s="83">
        <f t="shared" si="16"/>
        <v>2034</v>
      </c>
      <c r="AO31" s="83">
        <f t="shared" si="17"/>
        <v>1937</v>
      </c>
      <c r="AP31" s="83">
        <f t="shared" si="18"/>
        <v>2333</v>
      </c>
      <c r="AQ31" s="83">
        <f t="shared" si="19"/>
        <v>2534</v>
      </c>
      <c r="AR31" s="175">
        <f t="shared" si="20"/>
        <v>2697</v>
      </c>
      <c r="AS31" s="53">
        <f t="shared" si="25"/>
        <v>26378</v>
      </c>
      <c r="AT31" s="44">
        <v>335</v>
      </c>
      <c r="AU31" s="7">
        <f t="shared" si="21"/>
        <v>0</v>
      </c>
      <c r="AV31" s="7">
        <f t="shared" si="28"/>
        <v>0</v>
      </c>
      <c r="AW31" s="34"/>
      <c r="AX31" s="34"/>
      <c r="AY31" s="34"/>
      <c r="AZ31" s="34"/>
      <c r="BA31" s="34"/>
      <c r="BB31" s="48"/>
      <c r="BC31" s="1"/>
      <c r="BD31" s="41"/>
      <c r="BE31" s="26"/>
      <c r="BF31" s="35"/>
      <c r="BG31">
        <v>29</v>
      </c>
      <c r="BH31" s="67">
        <f>AT31*E31/1000</f>
        <v>20.100000000000001</v>
      </c>
      <c r="BI31" s="68"/>
      <c r="BK31" s="67"/>
      <c r="BL31" s="90"/>
    </row>
    <row r="32" spans="1:64" x14ac:dyDescent="0.25">
      <c r="A32" s="61" t="s">
        <v>84</v>
      </c>
      <c r="B32" s="39" t="s">
        <v>47</v>
      </c>
      <c r="C32" s="62" t="s">
        <v>115</v>
      </c>
      <c r="D32" s="39" t="s">
        <v>71</v>
      </c>
      <c r="E32" s="36">
        <v>200</v>
      </c>
      <c r="F32" s="41">
        <v>9547</v>
      </c>
      <c r="G32" s="34">
        <v>8440</v>
      </c>
      <c r="H32" s="34">
        <v>9158</v>
      </c>
      <c r="I32" s="34">
        <v>7975</v>
      </c>
      <c r="J32" s="34">
        <v>7386</v>
      </c>
      <c r="K32" s="34">
        <v>6681</v>
      </c>
      <c r="L32" s="34">
        <v>6841</v>
      </c>
      <c r="M32" s="34">
        <v>8008</v>
      </c>
      <c r="N32" s="34">
        <v>8020</v>
      </c>
      <c r="O32" s="34">
        <v>8878</v>
      </c>
      <c r="P32" s="34">
        <v>8863</v>
      </c>
      <c r="Q32" s="35">
        <v>9423</v>
      </c>
      <c r="R32" s="75">
        <f t="shared" si="7"/>
        <v>8268.3333333333339</v>
      </c>
      <c r="S32" s="41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48"/>
      <c r="AE32" s="158" t="e">
        <f t="shared" ref="AE32:AE56" si="30">AVERAGE(S32:AD32)</f>
        <v>#DIV/0!</v>
      </c>
      <c r="AF32" s="170" t="e">
        <f t="shared" si="8"/>
        <v>#DIV/0!</v>
      </c>
      <c r="AG32" s="114">
        <f t="shared" si="9"/>
        <v>9547</v>
      </c>
      <c r="AH32" s="1">
        <f t="shared" si="10"/>
        <v>8440</v>
      </c>
      <c r="AI32" s="1">
        <f t="shared" si="11"/>
        <v>9158</v>
      </c>
      <c r="AJ32" s="1">
        <f t="shared" si="12"/>
        <v>7975</v>
      </c>
      <c r="AK32" s="1">
        <f t="shared" si="13"/>
        <v>7386</v>
      </c>
      <c r="AL32" s="1">
        <f t="shared" si="14"/>
        <v>6681</v>
      </c>
      <c r="AM32" s="1">
        <f t="shared" si="15"/>
        <v>6841</v>
      </c>
      <c r="AN32" s="83">
        <f t="shared" si="16"/>
        <v>8008</v>
      </c>
      <c r="AO32" s="83">
        <f t="shared" si="17"/>
        <v>8020</v>
      </c>
      <c r="AP32" s="83">
        <f t="shared" si="18"/>
        <v>8878</v>
      </c>
      <c r="AQ32" s="83">
        <f t="shared" si="19"/>
        <v>8863</v>
      </c>
      <c r="AR32" s="175">
        <f t="shared" si="20"/>
        <v>9423</v>
      </c>
      <c r="AS32" s="53">
        <f t="shared" si="25"/>
        <v>99220</v>
      </c>
      <c r="AT32" s="44">
        <v>330</v>
      </c>
      <c r="AU32" s="7"/>
      <c r="AV32" s="7"/>
      <c r="AW32" s="34"/>
      <c r="AX32" s="34"/>
      <c r="AY32" s="34"/>
      <c r="AZ32" s="34"/>
      <c r="BA32" s="34"/>
      <c r="BB32" s="48"/>
      <c r="BC32" s="47"/>
      <c r="BD32" s="41"/>
      <c r="BE32" s="28"/>
      <c r="BF32" s="87"/>
      <c r="BG32">
        <v>30</v>
      </c>
      <c r="BH32" s="67">
        <v>67</v>
      </c>
      <c r="BI32" s="149"/>
      <c r="BK32" s="67"/>
      <c r="BL32" s="68"/>
    </row>
    <row r="33" spans="1:64" x14ac:dyDescent="0.25">
      <c r="A33" s="61" t="s">
        <v>95</v>
      </c>
      <c r="B33" s="39" t="s">
        <v>47</v>
      </c>
      <c r="C33" s="62" t="s">
        <v>114</v>
      </c>
      <c r="D33" s="39" t="s">
        <v>71</v>
      </c>
      <c r="E33" s="36">
        <v>152</v>
      </c>
      <c r="F33" s="41">
        <v>6364</v>
      </c>
      <c r="G33" s="34">
        <v>5718</v>
      </c>
      <c r="H33" s="34">
        <v>6033</v>
      </c>
      <c r="I33" s="34">
        <v>5100</v>
      </c>
      <c r="J33" s="34">
        <v>4486</v>
      </c>
      <c r="K33" s="34">
        <v>3710</v>
      </c>
      <c r="L33" s="34">
        <v>4220</v>
      </c>
      <c r="M33" s="34">
        <v>4883</v>
      </c>
      <c r="N33" s="34">
        <v>4651</v>
      </c>
      <c r="O33" s="34">
        <v>5602</v>
      </c>
      <c r="P33" s="34">
        <v>6084</v>
      </c>
      <c r="Q33" s="35">
        <v>6475</v>
      </c>
      <c r="R33" s="43">
        <f t="shared" si="7"/>
        <v>5277.166666666667</v>
      </c>
      <c r="S33" s="41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48"/>
      <c r="AE33" s="158" t="e">
        <f>AVERAGE(S33:AD33)</f>
        <v>#DIV/0!</v>
      </c>
      <c r="AF33" s="170" t="e">
        <f t="shared" si="8"/>
        <v>#DIV/0!</v>
      </c>
      <c r="AG33" s="114">
        <f t="shared" si="9"/>
        <v>6364</v>
      </c>
      <c r="AH33" s="1">
        <f t="shared" si="10"/>
        <v>5718</v>
      </c>
      <c r="AI33" s="1">
        <f t="shared" si="11"/>
        <v>6033</v>
      </c>
      <c r="AJ33" s="1">
        <f t="shared" si="12"/>
        <v>5100</v>
      </c>
      <c r="AK33" s="1">
        <f t="shared" si="13"/>
        <v>4486</v>
      </c>
      <c r="AL33" s="1">
        <f t="shared" si="14"/>
        <v>3710</v>
      </c>
      <c r="AM33" s="1">
        <f t="shared" si="15"/>
        <v>4220</v>
      </c>
      <c r="AN33" s="83">
        <f t="shared" si="16"/>
        <v>4883</v>
      </c>
      <c r="AO33" s="83">
        <f t="shared" si="17"/>
        <v>4651</v>
      </c>
      <c r="AP33" s="83">
        <f t="shared" si="18"/>
        <v>5602</v>
      </c>
      <c r="AQ33" s="83">
        <f t="shared" si="19"/>
        <v>6084</v>
      </c>
      <c r="AR33" s="175">
        <f t="shared" si="20"/>
        <v>6475</v>
      </c>
      <c r="AS33" s="53">
        <f t="shared" si="25"/>
        <v>63326</v>
      </c>
      <c r="AT33" s="44">
        <v>335</v>
      </c>
      <c r="AU33" s="7"/>
      <c r="AV33" s="7"/>
      <c r="AW33" s="34"/>
      <c r="AX33" s="34"/>
      <c r="AY33" s="34"/>
      <c r="AZ33" s="34"/>
      <c r="BA33" s="34"/>
      <c r="BB33" s="48"/>
      <c r="BC33" s="1"/>
      <c r="BD33" s="41"/>
      <c r="BE33" s="26"/>
      <c r="BF33" s="88"/>
      <c r="BG33">
        <v>31</v>
      </c>
      <c r="BH33" s="67">
        <f>AT33*E33/1000</f>
        <v>50.92</v>
      </c>
      <c r="BI33" s="149"/>
      <c r="BK33" s="67"/>
      <c r="BL33" s="68"/>
    </row>
    <row r="34" spans="1:64" x14ac:dyDescent="0.25">
      <c r="A34" s="61" t="s">
        <v>96</v>
      </c>
      <c r="B34" s="39" t="s">
        <v>73</v>
      </c>
      <c r="C34" s="62" t="s">
        <v>106</v>
      </c>
      <c r="D34" s="39" t="s">
        <v>107</v>
      </c>
      <c r="E34" s="36">
        <v>28</v>
      </c>
      <c r="F34" s="41">
        <v>1256</v>
      </c>
      <c r="G34" s="34">
        <v>1128</v>
      </c>
      <c r="H34" s="34">
        <v>1190</v>
      </c>
      <c r="I34" s="34">
        <v>1006</v>
      </c>
      <c r="J34" s="34">
        <v>885</v>
      </c>
      <c r="K34" s="34">
        <v>732</v>
      </c>
      <c r="L34" s="34">
        <v>833</v>
      </c>
      <c r="M34" s="34">
        <v>963</v>
      </c>
      <c r="N34" s="34">
        <v>918</v>
      </c>
      <c r="O34" s="34">
        <v>1105</v>
      </c>
      <c r="P34" s="34">
        <v>1200</v>
      </c>
      <c r="Q34" s="35">
        <v>1277</v>
      </c>
      <c r="R34" s="73">
        <f t="shared" si="7"/>
        <v>1041.0833333333333</v>
      </c>
      <c r="S34" s="41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48"/>
      <c r="AE34" s="158" t="e">
        <f t="shared" si="30"/>
        <v>#DIV/0!</v>
      </c>
      <c r="AF34" s="170" t="e">
        <f t="shared" si="8"/>
        <v>#DIV/0!</v>
      </c>
      <c r="AG34" s="114">
        <f t="shared" si="9"/>
        <v>1256</v>
      </c>
      <c r="AH34" s="1">
        <f t="shared" si="10"/>
        <v>1128</v>
      </c>
      <c r="AI34" s="1">
        <f t="shared" si="11"/>
        <v>1190</v>
      </c>
      <c r="AJ34" s="1">
        <f t="shared" si="12"/>
        <v>1006</v>
      </c>
      <c r="AK34" s="1">
        <f t="shared" si="13"/>
        <v>885</v>
      </c>
      <c r="AL34" s="1">
        <f t="shared" si="14"/>
        <v>732</v>
      </c>
      <c r="AM34" s="1">
        <f t="shared" si="15"/>
        <v>833</v>
      </c>
      <c r="AN34" s="83">
        <f t="shared" si="16"/>
        <v>963</v>
      </c>
      <c r="AO34" s="83">
        <f t="shared" si="17"/>
        <v>918</v>
      </c>
      <c r="AP34" s="83">
        <f t="shared" si="18"/>
        <v>1105</v>
      </c>
      <c r="AQ34" s="83">
        <f t="shared" si="19"/>
        <v>1200</v>
      </c>
      <c r="AR34" s="175">
        <f t="shared" si="20"/>
        <v>1277</v>
      </c>
      <c r="AS34" s="53">
        <f t="shared" si="25"/>
        <v>12493</v>
      </c>
      <c r="AT34" s="44">
        <v>335</v>
      </c>
      <c r="AU34" s="7"/>
      <c r="AV34" s="7">
        <f>T34/E34</f>
        <v>0</v>
      </c>
      <c r="AW34" s="34"/>
      <c r="AX34" s="34"/>
      <c r="AY34" s="34"/>
      <c r="AZ34" s="34"/>
      <c r="BA34" s="34"/>
      <c r="BB34" s="1"/>
      <c r="BC34" s="1"/>
      <c r="BD34" s="1"/>
      <c r="BE34" s="26"/>
      <c r="BF34" s="3"/>
      <c r="BG34" s="59">
        <v>32</v>
      </c>
      <c r="BH34" s="67">
        <f>AT34*E34/1000</f>
        <v>9.3800000000000008</v>
      </c>
      <c r="BI34" s="149"/>
      <c r="BK34" s="67"/>
      <c r="BL34" s="68"/>
    </row>
    <row r="35" spans="1:64" x14ac:dyDescent="0.25">
      <c r="A35" s="61" t="s">
        <v>108</v>
      </c>
      <c r="B35" s="39" t="s">
        <v>73</v>
      </c>
      <c r="C35" s="62" t="s">
        <v>117</v>
      </c>
      <c r="D35" s="39" t="s">
        <v>147</v>
      </c>
      <c r="E35" s="36">
        <v>12</v>
      </c>
      <c r="F35" s="41">
        <v>538</v>
      </c>
      <c r="G35" s="34">
        <v>483</v>
      </c>
      <c r="H35" s="34">
        <v>510</v>
      </c>
      <c r="I35" s="34">
        <v>431</v>
      </c>
      <c r="J35" s="34">
        <v>379</v>
      </c>
      <c r="K35" s="34">
        <v>313</v>
      </c>
      <c r="L35" s="34">
        <v>357</v>
      </c>
      <c r="M35" s="34">
        <v>413</v>
      </c>
      <c r="N35" s="34">
        <v>393</v>
      </c>
      <c r="O35" s="34">
        <v>473</v>
      </c>
      <c r="P35" s="34">
        <v>514</v>
      </c>
      <c r="Q35" s="35">
        <v>547</v>
      </c>
      <c r="R35" s="76">
        <f t="shared" si="7"/>
        <v>445.91666666666669</v>
      </c>
      <c r="S35" s="41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48"/>
      <c r="AE35" s="158" t="e">
        <f t="shared" si="30"/>
        <v>#DIV/0!</v>
      </c>
      <c r="AF35" s="171" t="e">
        <f t="shared" si="8"/>
        <v>#DIV/0!</v>
      </c>
      <c r="AG35" s="114">
        <f t="shared" si="9"/>
        <v>538</v>
      </c>
      <c r="AH35" s="1">
        <f t="shared" si="10"/>
        <v>483</v>
      </c>
      <c r="AI35" s="1">
        <f t="shared" si="11"/>
        <v>510</v>
      </c>
      <c r="AJ35" s="1">
        <f t="shared" si="12"/>
        <v>431</v>
      </c>
      <c r="AK35" s="1">
        <f t="shared" si="13"/>
        <v>379</v>
      </c>
      <c r="AL35" s="1">
        <f t="shared" si="14"/>
        <v>313</v>
      </c>
      <c r="AM35" s="1">
        <f t="shared" si="15"/>
        <v>357</v>
      </c>
      <c r="AN35" s="83">
        <f t="shared" si="16"/>
        <v>413</v>
      </c>
      <c r="AO35" s="83">
        <f t="shared" si="17"/>
        <v>393</v>
      </c>
      <c r="AP35" s="83">
        <f t="shared" si="18"/>
        <v>473</v>
      </c>
      <c r="AQ35" s="83">
        <f t="shared" si="19"/>
        <v>514</v>
      </c>
      <c r="AR35" s="175">
        <f t="shared" si="20"/>
        <v>547</v>
      </c>
      <c r="AS35" s="53">
        <f t="shared" si="25"/>
        <v>5351</v>
      </c>
      <c r="AT35" s="44">
        <v>335</v>
      </c>
      <c r="AU35" s="7"/>
      <c r="AV35" s="7"/>
      <c r="AW35" s="34"/>
      <c r="AX35" s="34"/>
      <c r="AY35" s="34"/>
      <c r="AZ35" s="34"/>
      <c r="BA35" s="34"/>
      <c r="BB35" s="1"/>
      <c r="BC35" s="1"/>
      <c r="BD35" s="1"/>
      <c r="BE35" s="34"/>
      <c r="BF35" s="3"/>
      <c r="BG35" s="51">
        <v>33</v>
      </c>
      <c r="BH35" s="67">
        <v>4.0199999999999996</v>
      </c>
      <c r="BI35" s="149"/>
      <c r="BK35" s="67"/>
      <c r="BL35" s="68"/>
    </row>
    <row r="36" spans="1:64" x14ac:dyDescent="0.25">
      <c r="A36" s="61" t="s">
        <v>109</v>
      </c>
      <c r="B36" s="39" t="s">
        <v>73</v>
      </c>
      <c r="C36" s="62" t="s">
        <v>118</v>
      </c>
      <c r="D36" s="39" t="s">
        <v>126</v>
      </c>
      <c r="E36" s="36">
        <v>34</v>
      </c>
      <c r="F36" s="41">
        <v>1627</v>
      </c>
      <c r="G36" s="34">
        <v>1461</v>
      </c>
      <c r="H36" s="34">
        <v>1542</v>
      </c>
      <c r="I36" s="34">
        <v>1303</v>
      </c>
      <c r="J36" s="34">
        <v>1146</v>
      </c>
      <c r="K36" s="34">
        <v>948</v>
      </c>
      <c r="L36" s="34">
        <v>1079</v>
      </c>
      <c r="M36" s="34">
        <v>1248</v>
      </c>
      <c r="N36" s="34">
        <v>1189</v>
      </c>
      <c r="O36" s="34">
        <v>1432</v>
      </c>
      <c r="P36" s="34">
        <v>1555</v>
      </c>
      <c r="Q36" s="35">
        <v>1655</v>
      </c>
      <c r="R36" s="76">
        <f t="shared" si="7"/>
        <v>1348.75</v>
      </c>
      <c r="S36" s="41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48"/>
      <c r="AE36" s="158" t="e">
        <f t="shared" si="30"/>
        <v>#DIV/0!</v>
      </c>
      <c r="AF36" s="171" t="e">
        <f t="shared" si="8"/>
        <v>#DIV/0!</v>
      </c>
      <c r="AG36" s="114">
        <f t="shared" si="9"/>
        <v>1627</v>
      </c>
      <c r="AH36" s="1">
        <f t="shared" si="10"/>
        <v>1461</v>
      </c>
      <c r="AI36" s="1">
        <f t="shared" si="11"/>
        <v>1542</v>
      </c>
      <c r="AJ36" s="1">
        <f t="shared" si="12"/>
        <v>1303</v>
      </c>
      <c r="AK36" s="1">
        <f t="shared" si="13"/>
        <v>1146</v>
      </c>
      <c r="AL36" s="1">
        <f t="shared" si="14"/>
        <v>948</v>
      </c>
      <c r="AM36" s="1">
        <f t="shared" si="15"/>
        <v>1079</v>
      </c>
      <c r="AN36" s="83">
        <f t="shared" si="16"/>
        <v>1248</v>
      </c>
      <c r="AO36" s="83">
        <f t="shared" si="17"/>
        <v>1189</v>
      </c>
      <c r="AP36" s="83">
        <f t="shared" si="18"/>
        <v>1432</v>
      </c>
      <c r="AQ36" s="83">
        <f t="shared" si="19"/>
        <v>1555</v>
      </c>
      <c r="AR36" s="175">
        <f t="shared" si="20"/>
        <v>1655</v>
      </c>
      <c r="AS36" s="53">
        <f t="shared" si="25"/>
        <v>16185</v>
      </c>
      <c r="AT36" s="44">
        <v>335</v>
      </c>
      <c r="AU36" s="7"/>
      <c r="AV36" s="7"/>
      <c r="AW36" s="34"/>
      <c r="AX36" s="34"/>
      <c r="AY36" s="34"/>
      <c r="AZ36" s="34"/>
      <c r="BA36" s="34"/>
      <c r="BB36" s="1"/>
      <c r="BC36" s="1"/>
      <c r="BD36" s="1"/>
      <c r="BE36" s="1"/>
      <c r="BF36" s="86"/>
      <c r="BG36" s="51">
        <v>34</v>
      </c>
      <c r="BH36" s="67">
        <f t="shared" ref="BH36:BH56" si="31">AT36*E36/1000</f>
        <v>11.39</v>
      </c>
      <c r="BI36" s="149"/>
      <c r="BK36" s="67"/>
      <c r="BL36" s="68"/>
    </row>
    <row r="37" spans="1:64" x14ac:dyDescent="0.25">
      <c r="A37" s="61" t="s">
        <v>110</v>
      </c>
      <c r="B37" s="39" t="s">
        <v>73</v>
      </c>
      <c r="C37" s="62" t="s">
        <v>116</v>
      </c>
      <c r="D37" s="39" t="s">
        <v>123</v>
      </c>
      <c r="E37" s="36">
        <v>20</v>
      </c>
      <c r="F37" s="41">
        <v>897</v>
      </c>
      <c r="G37" s="34">
        <v>806</v>
      </c>
      <c r="H37" s="34">
        <v>850</v>
      </c>
      <c r="I37" s="34">
        <v>719</v>
      </c>
      <c r="J37" s="34">
        <v>632</v>
      </c>
      <c r="K37" s="34">
        <v>523</v>
      </c>
      <c r="L37" s="34">
        <v>595</v>
      </c>
      <c r="M37" s="34">
        <v>688</v>
      </c>
      <c r="N37" s="34">
        <v>655</v>
      </c>
      <c r="O37" s="34">
        <v>789</v>
      </c>
      <c r="P37" s="34">
        <v>857</v>
      </c>
      <c r="Q37" s="35">
        <v>912</v>
      </c>
      <c r="R37" s="76">
        <f t="shared" si="7"/>
        <v>743.58333333333337</v>
      </c>
      <c r="S37" s="41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48"/>
      <c r="AE37" s="158" t="e">
        <f t="shared" si="30"/>
        <v>#DIV/0!</v>
      </c>
      <c r="AF37" s="171" t="e">
        <f t="shared" si="8"/>
        <v>#DIV/0!</v>
      </c>
      <c r="AG37" s="114">
        <f t="shared" si="9"/>
        <v>897</v>
      </c>
      <c r="AH37" s="1">
        <f t="shared" si="10"/>
        <v>806</v>
      </c>
      <c r="AI37" s="1">
        <f t="shared" si="11"/>
        <v>850</v>
      </c>
      <c r="AJ37" s="1">
        <f t="shared" si="12"/>
        <v>719</v>
      </c>
      <c r="AK37" s="1">
        <f t="shared" si="13"/>
        <v>632</v>
      </c>
      <c r="AL37" s="1">
        <f t="shared" si="14"/>
        <v>523</v>
      </c>
      <c r="AM37" s="1">
        <f t="shared" si="15"/>
        <v>595</v>
      </c>
      <c r="AN37" s="83">
        <f t="shared" si="16"/>
        <v>688</v>
      </c>
      <c r="AO37" s="83">
        <f t="shared" si="17"/>
        <v>655</v>
      </c>
      <c r="AP37" s="83">
        <f t="shared" si="18"/>
        <v>789</v>
      </c>
      <c r="AQ37" s="83">
        <f t="shared" si="19"/>
        <v>857</v>
      </c>
      <c r="AR37" s="175">
        <f t="shared" si="20"/>
        <v>912</v>
      </c>
      <c r="AS37" s="53">
        <f t="shared" si="25"/>
        <v>8923</v>
      </c>
      <c r="AT37" s="44">
        <v>335</v>
      </c>
      <c r="AU37" s="7"/>
      <c r="AV37" s="7"/>
      <c r="AW37" s="34"/>
      <c r="AX37" s="34"/>
      <c r="AY37" s="34"/>
      <c r="AZ37" s="34"/>
      <c r="BA37" s="34"/>
      <c r="BB37" s="1"/>
      <c r="BC37" s="1"/>
      <c r="BD37" s="1"/>
      <c r="BE37" s="34"/>
      <c r="BF37" s="26"/>
      <c r="BG37" s="51">
        <v>35</v>
      </c>
      <c r="BH37" s="67">
        <f t="shared" si="31"/>
        <v>6.7</v>
      </c>
      <c r="BI37" s="149"/>
      <c r="BK37" s="67"/>
      <c r="BL37" s="68"/>
    </row>
    <row r="38" spans="1:64" x14ac:dyDescent="0.25">
      <c r="A38" s="61" t="s">
        <v>111</v>
      </c>
      <c r="B38" s="39" t="s">
        <v>73</v>
      </c>
      <c r="C38" s="62" t="s">
        <v>119</v>
      </c>
      <c r="D38" s="39" t="s">
        <v>127</v>
      </c>
      <c r="E38" s="36">
        <v>12</v>
      </c>
      <c r="F38" s="41">
        <v>538</v>
      </c>
      <c r="G38" s="34">
        <v>483</v>
      </c>
      <c r="H38" s="34">
        <v>510</v>
      </c>
      <c r="I38" s="34">
        <v>431</v>
      </c>
      <c r="J38" s="34">
        <v>379</v>
      </c>
      <c r="K38" s="34">
        <v>313</v>
      </c>
      <c r="L38" s="34">
        <v>357</v>
      </c>
      <c r="M38" s="34">
        <v>413</v>
      </c>
      <c r="N38" s="34">
        <v>393</v>
      </c>
      <c r="O38" s="34">
        <v>473</v>
      </c>
      <c r="P38" s="34">
        <v>514</v>
      </c>
      <c r="Q38" s="35">
        <v>547</v>
      </c>
      <c r="R38" s="76">
        <f t="shared" si="7"/>
        <v>445.91666666666669</v>
      </c>
      <c r="S38" s="41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48"/>
      <c r="AE38" s="158" t="e">
        <f t="shared" si="30"/>
        <v>#DIV/0!</v>
      </c>
      <c r="AF38" s="171" t="e">
        <f t="shared" si="8"/>
        <v>#DIV/0!</v>
      </c>
      <c r="AG38" s="114">
        <f t="shared" si="9"/>
        <v>538</v>
      </c>
      <c r="AH38" s="1">
        <f t="shared" si="10"/>
        <v>483</v>
      </c>
      <c r="AI38" s="1">
        <f t="shared" si="11"/>
        <v>510</v>
      </c>
      <c r="AJ38" s="1">
        <f t="shared" si="12"/>
        <v>431</v>
      </c>
      <c r="AK38" s="1">
        <f t="shared" si="13"/>
        <v>379</v>
      </c>
      <c r="AL38" s="1">
        <f t="shared" si="14"/>
        <v>313</v>
      </c>
      <c r="AM38" s="1">
        <f t="shared" si="15"/>
        <v>357</v>
      </c>
      <c r="AN38" s="83">
        <f t="shared" si="16"/>
        <v>413</v>
      </c>
      <c r="AO38" s="83">
        <f t="shared" si="17"/>
        <v>393</v>
      </c>
      <c r="AP38" s="83">
        <f t="shared" si="18"/>
        <v>473</v>
      </c>
      <c r="AQ38" s="83">
        <f t="shared" si="19"/>
        <v>514</v>
      </c>
      <c r="AR38" s="175">
        <f t="shared" si="20"/>
        <v>547</v>
      </c>
      <c r="AS38" s="53">
        <f t="shared" si="25"/>
        <v>5351</v>
      </c>
      <c r="AT38" s="44">
        <v>335</v>
      </c>
      <c r="AU38" s="7"/>
      <c r="AV38" s="7"/>
      <c r="AW38" s="34"/>
      <c r="AX38" s="34"/>
      <c r="AY38" s="34"/>
      <c r="AZ38" s="34"/>
      <c r="BA38" s="34"/>
      <c r="BB38" s="1"/>
      <c r="BC38" s="1"/>
      <c r="BD38" s="1"/>
      <c r="BE38" s="34"/>
      <c r="BF38" s="48"/>
      <c r="BG38" s="51">
        <v>36</v>
      </c>
      <c r="BH38" s="67">
        <f t="shared" si="31"/>
        <v>4.0199999999999996</v>
      </c>
      <c r="BI38" s="149"/>
      <c r="BK38" s="67"/>
      <c r="BL38" s="68"/>
    </row>
    <row r="39" spans="1:64" x14ac:dyDescent="0.25">
      <c r="A39" s="61" t="s">
        <v>112</v>
      </c>
      <c r="B39" s="39" t="s">
        <v>73</v>
      </c>
      <c r="C39" s="62" t="s">
        <v>120</v>
      </c>
      <c r="D39" s="39" t="s">
        <v>124</v>
      </c>
      <c r="E39" s="36">
        <v>34</v>
      </c>
      <c r="F39" s="41">
        <v>1525</v>
      </c>
      <c r="G39" s="34">
        <v>1370</v>
      </c>
      <c r="H39" s="34">
        <v>1445</v>
      </c>
      <c r="I39" s="34">
        <v>1222</v>
      </c>
      <c r="J39" s="34">
        <v>1075</v>
      </c>
      <c r="K39" s="34">
        <v>889</v>
      </c>
      <c r="L39" s="34">
        <v>1011</v>
      </c>
      <c r="M39" s="34">
        <v>1170</v>
      </c>
      <c r="N39" s="34">
        <v>1114</v>
      </c>
      <c r="O39" s="34">
        <v>1342</v>
      </c>
      <c r="P39" s="34">
        <v>1458</v>
      </c>
      <c r="Q39" s="35">
        <v>1551</v>
      </c>
      <c r="R39" s="76">
        <f t="shared" si="7"/>
        <v>1264.3333333333333</v>
      </c>
      <c r="S39" s="41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48"/>
      <c r="AE39" s="158" t="e">
        <f t="shared" si="30"/>
        <v>#DIV/0!</v>
      </c>
      <c r="AF39" s="171" t="e">
        <f t="shared" si="8"/>
        <v>#DIV/0!</v>
      </c>
      <c r="AG39" s="114">
        <f t="shared" si="9"/>
        <v>1525</v>
      </c>
      <c r="AH39" s="1">
        <f t="shared" si="10"/>
        <v>1370</v>
      </c>
      <c r="AI39" s="1">
        <f t="shared" si="11"/>
        <v>1445</v>
      </c>
      <c r="AJ39" s="1">
        <f t="shared" si="12"/>
        <v>1222</v>
      </c>
      <c r="AK39" s="1">
        <f t="shared" si="13"/>
        <v>1075</v>
      </c>
      <c r="AL39" s="1">
        <f t="shared" si="14"/>
        <v>889</v>
      </c>
      <c r="AM39" s="1">
        <f t="shared" si="15"/>
        <v>1011</v>
      </c>
      <c r="AN39" s="83">
        <f t="shared" si="16"/>
        <v>1170</v>
      </c>
      <c r="AO39" s="83">
        <f t="shared" si="17"/>
        <v>1114</v>
      </c>
      <c r="AP39" s="83">
        <f t="shared" si="18"/>
        <v>1342</v>
      </c>
      <c r="AQ39" s="83">
        <f t="shared" si="19"/>
        <v>1458</v>
      </c>
      <c r="AR39" s="175">
        <f t="shared" si="20"/>
        <v>1551</v>
      </c>
      <c r="AS39" s="53">
        <f t="shared" si="25"/>
        <v>15172</v>
      </c>
      <c r="AT39" s="44">
        <v>335</v>
      </c>
      <c r="AU39" s="7"/>
      <c r="AV39" s="7"/>
      <c r="AW39" s="34"/>
      <c r="AX39" s="34"/>
      <c r="AY39" s="34"/>
      <c r="AZ39" s="34"/>
      <c r="BA39" s="34"/>
      <c r="BB39" s="1"/>
      <c r="BC39" s="1"/>
      <c r="BD39" s="1"/>
      <c r="BE39" s="34"/>
      <c r="BF39" s="48"/>
      <c r="BG39" s="51">
        <v>37</v>
      </c>
      <c r="BH39" s="67">
        <f t="shared" si="31"/>
        <v>11.39</v>
      </c>
      <c r="BI39" s="149"/>
      <c r="BK39" s="67"/>
      <c r="BL39" s="68"/>
    </row>
    <row r="40" spans="1:64" x14ac:dyDescent="0.25">
      <c r="A40" s="61" t="s">
        <v>125</v>
      </c>
      <c r="B40" s="39" t="s">
        <v>73</v>
      </c>
      <c r="C40" s="62" t="s">
        <v>113</v>
      </c>
      <c r="D40" s="39" t="s">
        <v>128</v>
      </c>
      <c r="E40" s="36">
        <v>10</v>
      </c>
      <c r="F40" s="41">
        <v>448</v>
      </c>
      <c r="G40" s="34">
        <v>403</v>
      </c>
      <c r="H40" s="34">
        <v>425</v>
      </c>
      <c r="I40" s="34">
        <v>359</v>
      </c>
      <c r="J40" s="34">
        <v>316</v>
      </c>
      <c r="K40" s="34">
        <v>261</v>
      </c>
      <c r="L40" s="34">
        <v>297</v>
      </c>
      <c r="M40" s="34">
        <v>344</v>
      </c>
      <c r="N40" s="34">
        <v>327</v>
      </c>
      <c r="O40" s="34">
        <v>394</v>
      </c>
      <c r="P40" s="34">
        <v>428</v>
      </c>
      <c r="Q40" s="35">
        <v>456</v>
      </c>
      <c r="R40" s="76">
        <f t="shared" si="7"/>
        <v>371.5</v>
      </c>
      <c r="S40" s="41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48"/>
      <c r="AE40" s="158" t="e">
        <f t="shared" si="30"/>
        <v>#DIV/0!</v>
      </c>
      <c r="AF40" s="171" t="e">
        <f t="shared" si="8"/>
        <v>#DIV/0!</v>
      </c>
      <c r="AG40" s="114">
        <f t="shared" si="9"/>
        <v>448</v>
      </c>
      <c r="AH40" s="1">
        <f t="shared" si="10"/>
        <v>403</v>
      </c>
      <c r="AI40" s="1">
        <f t="shared" si="11"/>
        <v>425</v>
      </c>
      <c r="AJ40" s="1">
        <f t="shared" si="12"/>
        <v>359</v>
      </c>
      <c r="AK40" s="1">
        <f t="shared" si="13"/>
        <v>316</v>
      </c>
      <c r="AL40" s="1">
        <f t="shared" si="14"/>
        <v>261</v>
      </c>
      <c r="AM40" s="1">
        <f t="shared" si="15"/>
        <v>297</v>
      </c>
      <c r="AN40" s="83">
        <f t="shared" si="16"/>
        <v>344</v>
      </c>
      <c r="AO40" s="83">
        <f t="shared" si="17"/>
        <v>327</v>
      </c>
      <c r="AP40" s="83">
        <f t="shared" si="18"/>
        <v>394</v>
      </c>
      <c r="AQ40" s="83">
        <f t="shared" si="19"/>
        <v>428</v>
      </c>
      <c r="AR40" s="175">
        <f t="shared" si="20"/>
        <v>456</v>
      </c>
      <c r="AS40" s="53">
        <f t="shared" si="25"/>
        <v>4458</v>
      </c>
      <c r="AT40" s="44">
        <v>335</v>
      </c>
      <c r="AU40" s="7"/>
      <c r="AV40" s="7"/>
      <c r="AW40" s="34"/>
      <c r="AX40" s="34"/>
      <c r="AY40" s="34"/>
      <c r="AZ40" s="34"/>
      <c r="BA40" s="34"/>
      <c r="BB40" s="1"/>
      <c r="BC40" s="1"/>
      <c r="BD40" s="1"/>
      <c r="BE40" s="34"/>
      <c r="BF40" s="48"/>
      <c r="BG40" s="51">
        <v>38</v>
      </c>
      <c r="BH40" s="67">
        <f t="shared" si="31"/>
        <v>3.35</v>
      </c>
      <c r="BI40" s="149"/>
      <c r="BK40" s="67"/>
      <c r="BL40" s="68"/>
    </row>
    <row r="41" spans="1:64" x14ac:dyDescent="0.25">
      <c r="A41" s="61" t="s">
        <v>122</v>
      </c>
      <c r="B41" s="39" t="s">
        <v>73</v>
      </c>
      <c r="C41" s="62" t="s">
        <v>121</v>
      </c>
      <c r="D41" s="39" t="s">
        <v>129</v>
      </c>
      <c r="E41" s="36">
        <v>8</v>
      </c>
      <c r="F41" s="41">
        <v>358</v>
      </c>
      <c r="G41" s="34">
        <v>322</v>
      </c>
      <c r="H41" s="34">
        <v>340</v>
      </c>
      <c r="I41" s="34">
        <v>287</v>
      </c>
      <c r="J41" s="34">
        <v>252</v>
      </c>
      <c r="K41" s="34">
        <v>209</v>
      </c>
      <c r="L41" s="34">
        <v>238</v>
      </c>
      <c r="M41" s="34">
        <v>275</v>
      </c>
      <c r="N41" s="34">
        <v>262</v>
      </c>
      <c r="O41" s="34">
        <v>315</v>
      </c>
      <c r="P41" s="34">
        <v>343</v>
      </c>
      <c r="Q41" s="35">
        <v>365</v>
      </c>
      <c r="R41" s="76">
        <f t="shared" si="7"/>
        <v>297.16666666666669</v>
      </c>
      <c r="S41" s="41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48"/>
      <c r="AE41" s="158" t="e">
        <f t="shared" si="30"/>
        <v>#DIV/0!</v>
      </c>
      <c r="AF41" s="171" t="e">
        <f t="shared" si="8"/>
        <v>#DIV/0!</v>
      </c>
      <c r="AG41" s="114">
        <f t="shared" si="9"/>
        <v>358</v>
      </c>
      <c r="AH41" s="1">
        <f t="shared" si="10"/>
        <v>322</v>
      </c>
      <c r="AI41" s="1">
        <f t="shared" si="11"/>
        <v>340</v>
      </c>
      <c r="AJ41" s="1">
        <f t="shared" si="12"/>
        <v>287</v>
      </c>
      <c r="AK41" s="1">
        <f t="shared" si="13"/>
        <v>252</v>
      </c>
      <c r="AL41" s="1">
        <f t="shared" si="14"/>
        <v>209</v>
      </c>
      <c r="AM41" s="1">
        <f t="shared" si="15"/>
        <v>238</v>
      </c>
      <c r="AN41" s="83">
        <f t="shared" si="16"/>
        <v>275</v>
      </c>
      <c r="AO41" s="83">
        <f t="shared" si="17"/>
        <v>262</v>
      </c>
      <c r="AP41" s="83">
        <f t="shared" si="18"/>
        <v>315</v>
      </c>
      <c r="AQ41" s="83">
        <f t="shared" si="19"/>
        <v>343</v>
      </c>
      <c r="AR41" s="175">
        <f t="shared" si="20"/>
        <v>365</v>
      </c>
      <c r="AS41" s="53">
        <f t="shared" si="25"/>
        <v>3566</v>
      </c>
      <c r="AT41" s="44">
        <v>335</v>
      </c>
      <c r="AU41" s="7"/>
      <c r="AV41" s="7"/>
      <c r="AW41" s="34"/>
      <c r="AX41" s="34"/>
      <c r="AY41" s="34"/>
      <c r="AZ41" s="34"/>
      <c r="BA41" s="34"/>
      <c r="BB41" s="1"/>
      <c r="BC41" s="1"/>
      <c r="BD41" s="1"/>
      <c r="BE41" s="34"/>
      <c r="BF41" s="48"/>
      <c r="BG41" s="51">
        <v>39</v>
      </c>
      <c r="BH41" s="67">
        <f t="shared" si="31"/>
        <v>2.68</v>
      </c>
      <c r="BI41" s="149"/>
      <c r="BK41" s="67"/>
      <c r="BL41" s="68"/>
    </row>
    <row r="42" spans="1:64" x14ac:dyDescent="0.25">
      <c r="A42" s="61" t="s">
        <v>132</v>
      </c>
      <c r="B42" s="39"/>
      <c r="C42" s="62"/>
      <c r="D42" s="39" t="s">
        <v>130</v>
      </c>
      <c r="E42" s="36">
        <v>24</v>
      </c>
      <c r="F42" s="141">
        <v>1019</v>
      </c>
      <c r="G42" s="139">
        <v>916</v>
      </c>
      <c r="H42" s="34">
        <v>966</v>
      </c>
      <c r="I42" s="34">
        <v>817</v>
      </c>
      <c r="J42" s="34">
        <v>718</v>
      </c>
      <c r="K42" s="34">
        <v>594</v>
      </c>
      <c r="L42" s="34">
        <v>676</v>
      </c>
      <c r="M42" s="34">
        <v>782</v>
      </c>
      <c r="N42" s="34">
        <v>745</v>
      </c>
      <c r="O42" s="34">
        <v>897</v>
      </c>
      <c r="P42" s="34">
        <v>975</v>
      </c>
      <c r="Q42" s="140">
        <v>1037</v>
      </c>
      <c r="R42" s="76">
        <f>AVERAGE(F42:Q42)</f>
        <v>845.16666666666663</v>
      </c>
      <c r="S42" s="41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48"/>
      <c r="AE42" s="158" t="e">
        <f t="shared" si="30"/>
        <v>#DIV/0!</v>
      </c>
      <c r="AF42" s="171" t="e">
        <f t="shared" si="8"/>
        <v>#DIV/0!</v>
      </c>
      <c r="AG42" s="114">
        <f t="shared" si="9"/>
        <v>1019</v>
      </c>
      <c r="AH42" s="1">
        <f t="shared" si="10"/>
        <v>916</v>
      </c>
      <c r="AI42" s="1">
        <f t="shared" si="11"/>
        <v>966</v>
      </c>
      <c r="AJ42" s="1">
        <f t="shared" si="12"/>
        <v>817</v>
      </c>
      <c r="AK42" s="1">
        <f t="shared" si="13"/>
        <v>718</v>
      </c>
      <c r="AL42" s="1">
        <f t="shared" si="14"/>
        <v>594</v>
      </c>
      <c r="AM42" s="1">
        <f t="shared" si="15"/>
        <v>676</v>
      </c>
      <c r="AN42" s="83">
        <f t="shared" si="16"/>
        <v>782</v>
      </c>
      <c r="AO42" s="83">
        <f t="shared" si="17"/>
        <v>745</v>
      </c>
      <c r="AP42" s="83">
        <f t="shared" si="18"/>
        <v>897</v>
      </c>
      <c r="AQ42" s="83">
        <f t="shared" si="19"/>
        <v>975</v>
      </c>
      <c r="AR42" s="175">
        <f t="shared" si="20"/>
        <v>1037</v>
      </c>
      <c r="AS42" s="53">
        <f t="shared" si="25"/>
        <v>10142</v>
      </c>
      <c r="AT42" s="44">
        <v>340</v>
      </c>
      <c r="AU42" s="25"/>
      <c r="AV42" s="7"/>
      <c r="AW42" s="34"/>
      <c r="AX42" s="34"/>
      <c r="AY42" s="34"/>
      <c r="AZ42" s="34"/>
      <c r="BA42" s="34"/>
      <c r="BB42" s="1"/>
      <c r="BC42" s="1"/>
      <c r="BD42" s="1"/>
      <c r="BE42" s="34"/>
      <c r="BF42" s="48"/>
      <c r="BG42" s="51">
        <v>40</v>
      </c>
      <c r="BI42" s="67">
        <f>AT42*E42/1000</f>
        <v>8.16</v>
      </c>
      <c r="BK42" s="67"/>
      <c r="BL42" s="68"/>
    </row>
    <row r="43" spans="1:64" x14ac:dyDescent="0.25">
      <c r="A43" s="61" t="s">
        <v>133</v>
      </c>
      <c r="B43" s="39" t="s">
        <v>73</v>
      </c>
      <c r="C43" s="62" t="s">
        <v>143</v>
      </c>
      <c r="D43" s="39" t="s">
        <v>144</v>
      </c>
      <c r="E43" s="36">
        <v>20</v>
      </c>
      <c r="F43" s="41">
        <v>910</v>
      </c>
      <c r="G43" s="34">
        <v>818</v>
      </c>
      <c r="H43" s="34">
        <v>863</v>
      </c>
      <c r="I43" s="34">
        <v>729</v>
      </c>
      <c r="J43" s="34">
        <v>641</v>
      </c>
      <c r="K43" s="34">
        <v>530</v>
      </c>
      <c r="L43" s="34">
        <v>603</v>
      </c>
      <c r="M43" s="34">
        <v>698</v>
      </c>
      <c r="N43" s="34">
        <v>665</v>
      </c>
      <c r="O43" s="34">
        <v>801</v>
      </c>
      <c r="P43" s="34">
        <v>870</v>
      </c>
      <c r="Q43" s="35">
        <v>926</v>
      </c>
      <c r="R43" s="76">
        <f t="shared" si="7"/>
        <v>754.5</v>
      </c>
      <c r="S43" s="41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48"/>
      <c r="AE43" s="158" t="e">
        <f t="shared" si="30"/>
        <v>#DIV/0!</v>
      </c>
      <c r="AF43" s="171" t="e">
        <f t="shared" si="8"/>
        <v>#DIV/0!</v>
      </c>
      <c r="AG43" s="114">
        <f t="shared" si="9"/>
        <v>910</v>
      </c>
      <c r="AH43" s="1">
        <f t="shared" si="10"/>
        <v>818</v>
      </c>
      <c r="AI43" s="1">
        <f t="shared" si="11"/>
        <v>863</v>
      </c>
      <c r="AJ43" s="1">
        <f t="shared" si="12"/>
        <v>729</v>
      </c>
      <c r="AK43" s="1">
        <f t="shared" si="13"/>
        <v>641</v>
      </c>
      <c r="AL43" s="1">
        <f t="shared" si="14"/>
        <v>530</v>
      </c>
      <c r="AM43" s="1">
        <f t="shared" si="15"/>
        <v>603</v>
      </c>
      <c r="AN43" s="83">
        <f t="shared" si="16"/>
        <v>698</v>
      </c>
      <c r="AO43" s="83">
        <f t="shared" si="17"/>
        <v>665</v>
      </c>
      <c r="AP43" s="83">
        <f t="shared" si="18"/>
        <v>801</v>
      </c>
      <c r="AQ43" s="83">
        <f t="shared" si="19"/>
        <v>870</v>
      </c>
      <c r="AR43" s="175">
        <f t="shared" si="20"/>
        <v>926</v>
      </c>
      <c r="AS43" s="53">
        <f t="shared" si="25"/>
        <v>9054</v>
      </c>
      <c r="AT43" s="44">
        <v>340</v>
      </c>
      <c r="AU43" s="25"/>
      <c r="AV43" s="47"/>
      <c r="AW43" s="34"/>
      <c r="AX43" s="34"/>
      <c r="AY43" s="34"/>
      <c r="AZ43" s="34"/>
      <c r="BA43" s="34"/>
      <c r="BB43" s="1"/>
      <c r="BC43" s="1"/>
      <c r="BD43" s="1"/>
      <c r="BE43" s="34"/>
      <c r="BF43" s="48"/>
      <c r="BG43" s="51">
        <v>41</v>
      </c>
      <c r="BH43" s="67">
        <f>AT43*E43/1000</f>
        <v>6.8</v>
      </c>
      <c r="BK43" s="67"/>
      <c r="BL43" s="68"/>
    </row>
    <row r="44" spans="1:64" x14ac:dyDescent="0.25">
      <c r="A44" s="61" t="s">
        <v>134</v>
      </c>
      <c r="B44" s="39" t="s">
        <v>73</v>
      </c>
      <c r="C44" s="62" t="s">
        <v>141</v>
      </c>
      <c r="D44" s="39" t="s">
        <v>142</v>
      </c>
      <c r="E44" s="36">
        <v>30</v>
      </c>
      <c r="F44" s="143">
        <v>1274</v>
      </c>
      <c r="G44" s="144">
        <v>1145</v>
      </c>
      <c r="H44" s="144">
        <v>1208</v>
      </c>
      <c r="I44" s="144">
        <v>1021</v>
      </c>
      <c r="J44" s="144">
        <v>898</v>
      </c>
      <c r="K44" s="144">
        <v>743</v>
      </c>
      <c r="L44" s="144">
        <v>845</v>
      </c>
      <c r="M44" s="144">
        <v>978</v>
      </c>
      <c r="N44" s="144">
        <v>932</v>
      </c>
      <c r="O44" s="144">
        <v>1122</v>
      </c>
      <c r="P44" s="144">
        <v>1218</v>
      </c>
      <c r="Q44" s="145">
        <v>1297</v>
      </c>
      <c r="R44" s="76">
        <f t="shared" si="7"/>
        <v>1056.75</v>
      </c>
      <c r="S44" s="41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48"/>
      <c r="AE44" s="158" t="e">
        <f t="shared" si="30"/>
        <v>#DIV/0!</v>
      </c>
      <c r="AF44" s="171" t="e">
        <f t="shared" si="8"/>
        <v>#DIV/0!</v>
      </c>
      <c r="AG44" s="114">
        <f t="shared" si="9"/>
        <v>1274</v>
      </c>
      <c r="AH44" s="1">
        <f t="shared" si="10"/>
        <v>1145</v>
      </c>
      <c r="AI44" s="1">
        <f t="shared" si="11"/>
        <v>1208</v>
      </c>
      <c r="AJ44" s="1">
        <f t="shared" si="12"/>
        <v>1021</v>
      </c>
      <c r="AK44" s="1">
        <f t="shared" si="13"/>
        <v>898</v>
      </c>
      <c r="AL44" s="1">
        <f t="shared" si="14"/>
        <v>743</v>
      </c>
      <c r="AM44" s="1">
        <f t="shared" si="15"/>
        <v>845</v>
      </c>
      <c r="AN44" s="83">
        <f t="shared" si="16"/>
        <v>978</v>
      </c>
      <c r="AO44" s="83">
        <f t="shared" si="17"/>
        <v>932</v>
      </c>
      <c r="AP44" s="83">
        <f t="shared" si="18"/>
        <v>1122</v>
      </c>
      <c r="AQ44" s="83">
        <f t="shared" si="19"/>
        <v>1218</v>
      </c>
      <c r="AR44" s="175">
        <f t="shared" si="20"/>
        <v>1297</v>
      </c>
      <c r="AS44" s="53">
        <f t="shared" si="25"/>
        <v>12681</v>
      </c>
      <c r="AT44" s="44">
        <v>340</v>
      </c>
      <c r="AU44" s="25"/>
      <c r="AV44" s="47"/>
      <c r="AW44" s="34"/>
      <c r="AX44" s="34"/>
      <c r="AY44" s="34"/>
      <c r="AZ44" s="34"/>
      <c r="BA44" s="34"/>
      <c r="BB44" s="1"/>
      <c r="BC44" s="1"/>
      <c r="BD44" s="1"/>
      <c r="BE44" s="34"/>
      <c r="BF44" s="48"/>
      <c r="BG44" s="51">
        <v>42</v>
      </c>
      <c r="BH44" s="67">
        <f t="shared" si="31"/>
        <v>10.199999999999999</v>
      </c>
      <c r="BI44" s="68"/>
      <c r="BK44" s="67"/>
      <c r="BL44" s="68"/>
    </row>
    <row r="45" spans="1:64" x14ac:dyDescent="0.25">
      <c r="A45" s="61" t="s">
        <v>135</v>
      </c>
      <c r="B45" s="39" t="s">
        <v>73</v>
      </c>
      <c r="C45" s="62" t="s">
        <v>140</v>
      </c>
      <c r="D45" s="39" t="s">
        <v>139</v>
      </c>
      <c r="E45" s="36">
        <v>18</v>
      </c>
      <c r="F45" s="148">
        <v>819.59</v>
      </c>
      <c r="G45" s="37">
        <v>736.42</v>
      </c>
      <c r="H45" s="37">
        <v>776.9</v>
      </c>
      <c r="I45" s="37">
        <v>656.83</v>
      </c>
      <c r="J45" s="37">
        <v>577.70000000000005</v>
      </c>
      <c r="K45" s="37">
        <v>477.82</v>
      </c>
      <c r="L45" s="37">
        <v>543.54999999999995</v>
      </c>
      <c r="M45" s="37">
        <v>628.91999999999996</v>
      </c>
      <c r="N45" s="37">
        <v>599</v>
      </c>
      <c r="O45" s="37">
        <v>721.41</v>
      </c>
      <c r="P45" s="37">
        <v>783.51</v>
      </c>
      <c r="Q45" s="88">
        <v>833.82</v>
      </c>
      <c r="R45" s="76">
        <f t="shared" si="7"/>
        <v>679.62249999999995</v>
      </c>
      <c r="S45" s="41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48"/>
      <c r="AE45" s="158" t="e">
        <f t="shared" si="30"/>
        <v>#DIV/0!</v>
      </c>
      <c r="AF45" s="171" t="e">
        <f t="shared" si="8"/>
        <v>#DIV/0!</v>
      </c>
      <c r="AG45" s="114">
        <f t="shared" si="9"/>
        <v>819.59</v>
      </c>
      <c r="AH45" s="1">
        <f t="shared" si="10"/>
        <v>736.42</v>
      </c>
      <c r="AI45" s="1">
        <f t="shared" si="11"/>
        <v>776.9</v>
      </c>
      <c r="AJ45" s="1">
        <f t="shared" si="12"/>
        <v>656.83</v>
      </c>
      <c r="AK45" s="1">
        <f t="shared" si="13"/>
        <v>577.70000000000005</v>
      </c>
      <c r="AL45" s="1">
        <f t="shared" si="14"/>
        <v>477.82</v>
      </c>
      <c r="AM45" s="1">
        <f t="shared" si="15"/>
        <v>543.54999999999995</v>
      </c>
      <c r="AN45" s="83">
        <f t="shared" si="16"/>
        <v>628.91999999999996</v>
      </c>
      <c r="AO45" s="83">
        <f t="shared" si="17"/>
        <v>599</v>
      </c>
      <c r="AP45" s="83">
        <f t="shared" si="18"/>
        <v>721.41</v>
      </c>
      <c r="AQ45" s="83">
        <f t="shared" si="19"/>
        <v>783.51</v>
      </c>
      <c r="AR45" s="175">
        <f t="shared" si="20"/>
        <v>833.82</v>
      </c>
      <c r="AS45" s="53">
        <f t="shared" si="25"/>
        <v>8155.4699999999993</v>
      </c>
      <c r="AT45" s="44">
        <v>340</v>
      </c>
      <c r="AU45" s="25"/>
      <c r="AV45" s="47"/>
      <c r="AW45" s="34"/>
      <c r="AX45" s="34"/>
      <c r="AY45" s="34"/>
      <c r="AZ45" s="34"/>
      <c r="BA45" s="34"/>
      <c r="BB45" s="1"/>
      <c r="BC45" s="1"/>
      <c r="BD45" s="1"/>
      <c r="BE45" s="34"/>
      <c r="BF45" s="48"/>
      <c r="BG45" s="51">
        <v>43</v>
      </c>
      <c r="BH45" s="67">
        <f t="shared" si="31"/>
        <v>6.12</v>
      </c>
      <c r="BI45" s="68"/>
      <c r="BK45" s="67"/>
      <c r="BL45" s="68"/>
    </row>
    <row r="46" spans="1:64" x14ac:dyDescent="0.25">
      <c r="A46" s="61" t="s">
        <v>145</v>
      </c>
      <c r="B46" s="39" t="s">
        <v>47</v>
      </c>
      <c r="C46" s="62" t="s">
        <v>146</v>
      </c>
      <c r="D46" s="39" t="s">
        <v>71</v>
      </c>
      <c r="E46" s="36">
        <v>148</v>
      </c>
      <c r="F46" s="148">
        <v>7234.35</v>
      </c>
      <c r="G46" s="37">
        <v>6500.23</v>
      </c>
      <c r="H46" s="37">
        <v>6857.56</v>
      </c>
      <c r="I46" s="37">
        <v>5797.7</v>
      </c>
      <c r="J46" s="37">
        <v>5099.21</v>
      </c>
      <c r="K46" s="37">
        <v>4217.6099999999997</v>
      </c>
      <c r="L46" s="37">
        <v>4797.79</v>
      </c>
      <c r="M46" s="37">
        <v>5551.37</v>
      </c>
      <c r="N46" s="37">
        <v>5287.21</v>
      </c>
      <c r="O46" s="37">
        <v>6367.74</v>
      </c>
      <c r="P46" s="37">
        <v>6915.91</v>
      </c>
      <c r="Q46" s="88">
        <v>7359.95</v>
      </c>
      <c r="R46" s="76">
        <f t="shared" si="7"/>
        <v>5998.8858333333328</v>
      </c>
      <c r="S46" s="41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48"/>
      <c r="AE46" s="158" t="e">
        <f t="shared" si="30"/>
        <v>#DIV/0!</v>
      </c>
      <c r="AF46" s="171" t="e">
        <f t="shared" si="8"/>
        <v>#DIV/0!</v>
      </c>
      <c r="AG46" s="114">
        <f t="shared" si="9"/>
        <v>7234.35</v>
      </c>
      <c r="AH46" s="1">
        <f t="shared" si="10"/>
        <v>6500.23</v>
      </c>
      <c r="AI46" s="1">
        <f t="shared" si="11"/>
        <v>6857.56</v>
      </c>
      <c r="AJ46" s="1">
        <f t="shared" si="12"/>
        <v>5797.7</v>
      </c>
      <c r="AK46" s="1">
        <f t="shared" si="13"/>
        <v>5099.21</v>
      </c>
      <c r="AL46" s="1">
        <f t="shared" si="14"/>
        <v>4217.6099999999997</v>
      </c>
      <c r="AM46" s="1">
        <f t="shared" si="15"/>
        <v>4797.79</v>
      </c>
      <c r="AN46" s="83">
        <f t="shared" si="16"/>
        <v>5551.37</v>
      </c>
      <c r="AO46" s="83">
        <f t="shared" si="17"/>
        <v>5287.21</v>
      </c>
      <c r="AP46" s="83">
        <f t="shared" si="18"/>
        <v>6367.74</v>
      </c>
      <c r="AQ46" s="83">
        <f t="shared" si="19"/>
        <v>6915.91</v>
      </c>
      <c r="AR46" s="175">
        <f t="shared" si="20"/>
        <v>7359.95</v>
      </c>
      <c r="AS46" s="53">
        <f t="shared" si="25"/>
        <v>71986.62999999999</v>
      </c>
      <c r="AT46" s="44">
        <v>365</v>
      </c>
      <c r="AU46" s="25"/>
      <c r="AV46" s="47"/>
      <c r="AW46" s="34"/>
      <c r="AX46" s="34"/>
      <c r="AY46" s="34"/>
      <c r="AZ46" s="34"/>
      <c r="BA46" s="34"/>
      <c r="BB46" s="1"/>
      <c r="BC46" s="1"/>
      <c r="BD46" s="1"/>
      <c r="BE46" s="34"/>
      <c r="BF46" s="48"/>
      <c r="BG46" s="51">
        <v>44</v>
      </c>
      <c r="BH46" s="67">
        <f t="shared" si="31"/>
        <v>54.02</v>
      </c>
      <c r="BI46" s="68"/>
      <c r="BK46" s="67"/>
      <c r="BL46" s="68"/>
    </row>
    <row r="47" spans="1:64" x14ac:dyDescent="0.25">
      <c r="A47" s="61" t="s">
        <v>136</v>
      </c>
      <c r="B47" s="39" t="s">
        <v>73</v>
      </c>
      <c r="C47" s="62"/>
      <c r="D47" s="39"/>
      <c r="E47" s="36">
        <v>18</v>
      </c>
      <c r="F47" s="41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5"/>
      <c r="R47" s="76" t="e">
        <f t="shared" si="7"/>
        <v>#DIV/0!</v>
      </c>
      <c r="S47" s="41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48"/>
      <c r="AE47" s="158" t="e">
        <f t="shared" si="30"/>
        <v>#DIV/0!</v>
      </c>
      <c r="AF47" s="171" t="e">
        <f t="shared" si="8"/>
        <v>#DIV/0!</v>
      </c>
      <c r="AG47" s="114">
        <f t="shared" si="9"/>
        <v>0</v>
      </c>
      <c r="AH47" s="1">
        <f t="shared" si="10"/>
        <v>0</v>
      </c>
      <c r="AI47" s="1">
        <f t="shared" si="11"/>
        <v>0</v>
      </c>
      <c r="AJ47" s="1">
        <f t="shared" si="12"/>
        <v>0</v>
      </c>
      <c r="AK47" s="1">
        <f t="shared" si="13"/>
        <v>0</v>
      </c>
      <c r="AL47" s="1">
        <f t="shared" si="14"/>
        <v>0</v>
      </c>
      <c r="AM47" s="1">
        <f t="shared" si="15"/>
        <v>0</v>
      </c>
      <c r="AN47" s="83">
        <f t="shared" si="16"/>
        <v>0</v>
      </c>
      <c r="AO47" s="83">
        <f t="shared" si="17"/>
        <v>0</v>
      </c>
      <c r="AP47" s="83">
        <f t="shared" si="18"/>
        <v>0</v>
      </c>
      <c r="AQ47" s="83">
        <f t="shared" si="19"/>
        <v>0</v>
      </c>
      <c r="AR47" s="175">
        <f t="shared" si="20"/>
        <v>0</v>
      </c>
      <c r="AS47" s="53"/>
      <c r="AT47" s="44">
        <v>340</v>
      </c>
      <c r="AU47" s="25"/>
      <c r="AV47" s="34"/>
      <c r="AW47" s="34"/>
      <c r="AX47" s="34"/>
      <c r="AY47" s="34"/>
      <c r="AZ47" s="34"/>
      <c r="BA47" s="34"/>
      <c r="BB47" s="1"/>
      <c r="BC47" s="1"/>
      <c r="BD47" s="1"/>
      <c r="BE47" s="34"/>
      <c r="BF47" s="48"/>
      <c r="BG47" s="51">
        <v>45</v>
      </c>
      <c r="BH47" s="67"/>
      <c r="BI47" s="68">
        <f>AT47*E47/1000</f>
        <v>6.12</v>
      </c>
      <c r="BK47" s="67"/>
      <c r="BL47" s="68"/>
    </row>
    <row r="48" spans="1:64" x14ac:dyDescent="0.25">
      <c r="A48" s="61" t="s">
        <v>137</v>
      </c>
      <c r="B48" s="39"/>
      <c r="C48" s="62"/>
      <c r="D48" s="39"/>
      <c r="E48" s="36">
        <v>130</v>
      </c>
      <c r="F48" s="41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5"/>
      <c r="R48" s="76" t="e">
        <f t="shared" si="7"/>
        <v>#DIV/0!</v>
      </c>
      <c r="S48" s="41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48"/>
      <c r="AE48" s="158" t="e">
        <f t="shared" si="30"/>
        <v>#DIV/0!</v>
      </c>
      <c r="AF48" s="171" t="e">
        <f t="shared" si="8"/>
        <v>#DIV/0!</v>
      </c>
      <c r="AG48" s="114">
        <f t="shared" si="9"/>
        <v>0</v>
      </c>
      <c r="AH48" s="1">
        <f t="shared" si="10"/>
        <v>0</v>
      </c>
      <c r="AI48" s="1">
        <f t="shared" si="11"/>
        <v>0</v>
      </c>
      <c r="AJ48" s="1">
        <f t="shared" si="12"/>
        <v>0</v>
      </c>
      <c r="AK48" s="1">
        <f t="shared" si="13"/>
        <v>0</v>
      </c>
      <c r="AL48" s="1">
        <f t="shared" si="14"/>
        <v>0</v>
      </c>
      <c r="AM48" s="1">
        <f t="shared" si="15"/>
        <v>0</v>
      </c>
      <c r="AN48" s="83">
        <f t="shared" si="16"/>
        <v>0</v>
      </c>
      <c r="AO48" s="83">
        <f t="shared" si="17"/>
        <v>0</v>
      </c>
      <c r="AP48" s="83">
        <f t="shared" si="18"/>
        <v>0</v>
      </c>
      <c r="AQ48" s="83">
        <f t="shared" si="19"/>
        <v>0</v>
      </c>
      <c r="AR48" s="175">
        <f t="shared" si="20"/>
        <v>0</v>
      </c>
      <c r="AS48" s="53"/>
      <c r="AT48" s="44">
        <v>340</v>
      </c>
      <c r="AU48" s="25"/>
      <c r="AV48" s="34"/>
      <c r="AW48" s="34"/>
      <c r="AX48" s="34"/>
      <c r="AY48" s="34"/>
      <c r="AZ48" s="34"/>
      <c r="BA48" s="34"/>
      <c r="BB48" s="1"/>
      <c r="BC48" s="1"/>
      <c r="BD48" s="1"/>
      <c r="BE48" s="34"/>
      <c r="BF48" s="48"/>
      <c r="BG48" s="51">
        <v>46</v>
      </c>
      <c r="BH48" s="67"/>
      <c r="BI48" s="68">
        <f>AT48*E48/1000</f>
        <v>44.2</v>
      </c>
      <c r="BK48" s="67"/>
      <c r="BL48" s="68"/>
    </row>
    <row r="49" spans="1:64" x14ac:dyDescent="0.25">
      <c r="A49" s="61" t="s">
        <v>138</v>
      </c>
      <c r="B49" s="39"/>
      <c r="C49" s="62"/>
      <c r="D49" s="39"/>
      <c r="E49" s="36">
        <v>350</v>
      </c>
      <c r="F49" s="41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5"/>
      <c r="R49" s="76" t="e">
        <f t="shared" si="7"/>
        <v>#DIV/0!</v>
      </c>
      <c r="S49" s="41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48"/>
      <c r="AE49" s="158" t="e">
        <f t="shared" si="30"/>
        <v>#DIV/0!</v>
      </c>
      <c r="AF49" s="171" t="e">
        <f t="shared" si="8"/>
        <v>#DIV/0!</v>
      </c>
      <c r="AG49" s="114">
        <f t="shared" si="9"/>
        <v>0</v>
      </c>
      <c r="AH49" s="1">
        <f t="shared" si="10"/>
        <v>0</v>
      </c>
      <c r="AI49" s="1">
        <f t="shared" si="11"/>
        <v>0</v>
      </c>
      <c r="AJ49" s="1">
        <f t="shared" si="12"/>
        <v>0</v>
      </c>
      <c r="AK49" s="1">
        <f t="shared" si="13"/>
        <v>0</v>
      </c>
      <c r="AL49" s="1">
        <f t="shared" si="14"/>
        <v>0</v>
      </c>
      <c r="AM49" s="1">
        <f t="shared" si="15"/>
        <v>0</v>
      </c>
      <c r="AN49" s="83">
        <f t="shared" si="16"/>
        <v>0</v>
      </c>
      <c r="AO49" s="83">
        <f t="shared" si="17"/>
        <v>0</v>
      </c>
      <c r="AP49" s="83">
        <f t="shared" si="18"/>
        <v>0</v>
      </c>
      <c r="AQ49" s="83">
        <f t="shared" si="19"/>
        <v>0</v>
      </c>
      <c r="AR49" s="175">
        <f t="shared" si="20"/>
        <v>0</v>
      </c>
      <c r="AS49" s="39"/>
      <c r="AT49" s="44">
        <v>365</v>
      </c>
      <c r="AU49" s="25"/>
      <c r="AV49" s="34"/>
      <c r="AW49" s="34"/>
      <c r="AX49" s="34"/>
      <c r="AY49" s="34"/>
      <c r="AZ49" s="34"/>
      <c r="BA49" s="34"/>
      <c r="BB49" s="47"/>
      <c r="BC49" s="47"/>
      <c r="BD49" s="47"/>
      <c r="BE49" s="34"/>
      <c r="BF49" s="48"/>
      <c r="BG49" s="51">
        <v>47</v>
      </c>
      <c r="BH49" s="67"/>
      <c r="BI49" s="68">
        <f>AT49*E49/1000</f>
        <v>127.75</v>
      </c>
      <c r="BK49" s="67"/>
      <c r="BL49" s="68"/>
    </row>
    <row r="50" spans="1:64" x14ac:dyDescent="0.25">
      <c r="A50" s="61"/>
      <c r="B50" s="39"/>
      <c r="C50" s="62"/>
      <c r="D50" s="39"/>
      <c r="E50" s="36"/>
      <c r="F50" s="41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5"/>
      <c r="R50" s="76"/>
      <c r="S50" s="41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48"/>
      <c r="AE50" s="158" t="e">
        <f t="shared" si="30"/>
        <v>#DIV/0!</v>
      </c>
      <c r="AF50" s="171" t="e">
        <f t="shared" si="8"/>
        <v>#DIV/0!</v>
      </c>
      <c r="AG50" s="114">
        <f t="shared" si="9"/>
        <v>0</v>
      </c>
      <c r="AH50" s="1">
        <f t="shared" si="10"/>
        <v>0</v>
      </c>
      <c r="AI50" s="1">
        <f t="shared" si="11"/>
        <v>0</v>
      </c>
      <c r="AJ50" s="1">
        <f t="shared" si="12"/>
        <v>0</v>
      </c>
      <c r="AK50" s="1">
        <f t="shared" si="13"/>
        <v>0</v>
      </c>
      <c r="AL50" s="1">
        <f t="shared" si="14"/>
        <v>0</v>
      </c>
      <c r="AM50" s="1">
        <f t="shared" si="15"/>
        <v>0</v>
      </c>
      <c r="AN50" s="83">
        <f t="shared" si="16"/>
        <v>0</v>
      </c>
      <c r="AO50" s="83">
        <f t="shared" si="17"/>
        <v>0</v>
      </c>
      <c r="AP50" s="83">
        <f t="shared" si="18"/>
        <v>0</v>
      </c>
      <c r="AQ50" s="83">
        <f t="shared" si="19"/>
        <v>0</v>
      </c>
      <c r="AR50" s="175">
        <f t="shared" si="20"/>
        <v>0</v>
      </c>
      <c r="AS50" s="39"/>
      <c r="AT50" s="44"/>
      <c r="AU50" s="25"/>
      <c r="AV50" s="34"/>
      <c r="AW50" s="34"/>
      <c r="AX50" s="34"/>
      <c r="AY50" s="34"/>
      <c r="AZ50" s="34"/>
      <c r="BA50" s="34"/>
      <c r="BB50" s="47"/>
      <c r="BC50" s="47"/>
      <c r="BD50" s="47"/>
      <c r="BE50" s="34"/>
      <c r="BF50" s="48"/>
      <c r="BG50" s="51">
        <v>48</v>
      </c>
      <c r="BH50" s="67">
        <f t="shared" si="31"/>
        <v>0</v>
      </c>
      <c r="BI50" s="68"/>
      <c r="BK50" s="67"/>
      <c r="BL50" s="68"/>
    </row>
    <row r="51" spans="1:64" x14ac:dyDescent="0.25">
      <c r="A51" s="61"/>
      <c r="B51" s="39"/>
      <c r="C51" s="62"/>
      <c r="D51" s="39"/>
      <c r="E51" s="36"/>
      <c r="F51" s="41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5"/>
      <c r="R51" s="76"/>
      <c r="S51" s="41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48"/>
      <c r="AE51" s="158" t="e">
        <f t="shared" si="30"/>
        <v>#DIV/0!</v>
      </c>
      <c r="AF51" s="171" t="e">
        <f t="shared" si="8"/>
        <v>#DIV/0!</v>
      </c>
      <c r="AG51" s="114">
        <f t="shared" si="9"/>
        <v>0</v>
      </c>
      <c r="AH51" s="1">
        <f t="shared" si="10"/>
        <v>0</v>
      </c>
      <c r="AI51" s="1">
        <f t="shared" si="11"/>
        <v>0</v>
      </c>
      <c r="AJ51" s="1">
        <f t="shared" si="12"/>
        <v>0</v>
      </c>
      <c r="AK51" s="1">
        <f t="shared" si="13"/>
        <v>0</v>
      </c>
      <c r="AL51" s="1">
        <f t="shared" si="14"/>
        <v>0</v>
      </c>
      <c r="AM51" s="1">
        <f t="shared" si="15"/>
        <v>0</v>
      </c>
      <c r="AN51" s="83">
        <f t="shared" si="16"/>
        <v>0</v>
      </c>
      <c r="AO51" s="83">
        <f t="shared" si="17"/>
        <v>0</v>
      </c>
      <c r="AP51" s="83">
        <f t="shared" si="18"/>
        <v>0</v>
      </c>
      <c r="AQ51" s="83">
        <f t="shared" si="19"/>
        <v>0</v>
      </c>
      <c r="AR51" s="175">
        <f t="shared" si="20"/>
        <v>0</v>
      </c>
      <c r="AS51" s="39"/>
      <c r="AT51" s="44"/>
      <c r="AU51" s="25"/>
      <c r="AV51" s="34"/>
      <c r="AW51" s="34"/>
      <c r="AX51" s="34"/>
      <c r="AY51" s="34"/>
      <c r="AZ51" s="34"/>
      <c r="BA51" s="34"/>
      <c r="BB51" s="47"/>
      <c r="BC51" s="47"/>
      <c r="BD51" s="47"/>
      <c r="BE51" s="34"/>
      <c r="BF51" s="48"/>
      <c r="BG51" s="51">
        <v>49</v>
      </c>
      <c r="BH51" s="67">
        <f t="shared" si="31"/>
        <v>0</v>
      </c>
      <c r="BI51" s="68"/>
      <c r="BK51" s="67"/>
      <c r="BL51" s="68"/>
    </row>
    <row r="52" spans="1:64" x14ac:dyDescent="0.25">
      <c r="A52" s="61"/>
      <c r="B52" s="39"/>
      <c r="C52" s="62"/>
      <c r="D52" s="39"/>
      <c r="E52" s="36"/>
      <c r="F52" s="41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5"/>
      <c r="R52" s="76"/>
      <c r="S52" s="41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48"/>
      <c r="AE52" s="158" t="e">
        <f t="shared" si="30"/>
        <v>#DIV/0!</v>
      </c>
      <c r="AF52" s="171" t="e">
        <f t="shared" si="8"/>
        <v>#DIV/0!</v>
      </c>
      <c r="AG52" s="114">
        <f t="shared" si="9"/>
        <v>0</v>
      </c>
      <c r="AH52" s="1">
        <f t="shared" si="10"/>
        <v>0</v>
      </c>
      <c r="AI52" s="1">
        <f t="shared" si="11"/>
        <v>0</v>
      </c>
      <c r="AJ52" s="1">
        <f t="shared" si="12"/>
        <v>0</v>
      </c>
      <c r="AK52" s="1">
        <f t="shared" si="13"/>
        <v>0</v>
      </c>
      <c r="AL52" s="1">
        <f t="shared" si="14"/>
        <v>0</v>
      </c>
      <c r="AM52" s="1">
        <f t="shared" si="15"/>
        <v>0</v>
      </c>
      <c r="AN52" s="83">
        <f t="shared" si="16"/>
        <v>0</v>
      </c>
      <c r="AO52" s="83">
        <f t="shared" si="17"/>
        <v>0</v>
      </c>
      <c r="AP52" s="83">
        <f t="shared" si="18"/>
        <v>0</v>
      </c>
      <c r="AQ52" s="83">
        <f t="shared" si="19"/>
        <v>0</v>
      </c>
      <c r="AR52" s="175">
        <f t="shared" si="20"/>
        <v>0</v>
      </c>
      <c r="AS52" s="39"/>
      <c r="AT52" s="44"/>
      <c r="AU52" s="25"/>
      <c r="AV52" s="34"/>
      <c r="AW52" s="34"/>
      <c r="AX52" s="34"/>
      <c r="AY52" s="34"/>
      <c r="AZ52" s="34"/>
      <c r="BA52" s="34"/>
      <c r="BB52" s="47"/>
      <c r="BC52" s="47"/>
      <c r="BD52" s="47"/>
      <c r="BE52" s="34"/>
      <c r="BF52" s="48"/>
      <c r="BG52" s="51">
        <v>50</v>
      </c>
      <c r="BH52" s="67">
        <f t="shared" si="31"/>
        <v>0</v>
      </c>
      <c r="BI52" s="142"/>
      <c r="BK52" s="67"/>
      <c r="BL52" s="68"/>
    </row>
    <row r="53" spans="1:64" x14ac:dyDescent="0.25">
      <c r="A53" s="61"/>
      <c r="B53" s="39"/>
      <c r="C53" s="62"/>
      <c r="D53" s="39"/>
      <c r="E53" s="36"/>
      <c r="F53" s="41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5"/>
      <c r="R53" s="76"/>
      <c r="S53" s="41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48"/>
      <c r="AE53" s="158" t="e">
        <f t="shared" si="30"/>
        <v>#DIV/0!</v>
      </c>
      <c r="AF53" s="171" t="e">
        <f t="shared" si="8"/>
        <v>#DIV/0!</v>
      </c>
      <c r="AG53" s="114">
        <f t="shared" si="9"/>
        <v>0</v>
      </c>
      <c r="AH53" s="1">
        <f t="shared" si="10"/>
        <v>0</v>
      </c>
      <c r="AI53" s="1">
        <f t="shared" si="11"/>
        <v>0</v>
      </c>
      <c r="AJ53" s="1">
        <f t="shared" si="12"/>
        <v>0</v>
      </c>
      <c r="AK53" s="1">
        <f t="shared" si="13"/>
        <v>0</v>
      </c>
      <c r="AL53" s="1">
        <f t="shared" si="14"/>
        <v>0</v>
      </c>
      <c r="AM53" s="1">
        <f t="shared" si="15"/>
        <v>0</v>
      </c>
      <c r="AN53" s="83">
        <f t="shared" si="16"/>
        <v>0</v>
      </c>
      <c r="AO53" s="83">
        <f t="shared" si="17"/>
        <v>0</v>
      </c>
      <c r="AP53" s="83">
        <f t="shared" si="18"/>
        <v>0</v>
      </c>
      <c r="AQ53" s="83">
        <f t="shared" si="19"/>
        <v>0</v>
      </c>
      <c r="AR53" s="175">
        <f t="shared" si="20"/>
        <v>0</v>
      </c>
      <c r="AS53" s="39"/>
      <c r="AT53" s="44"/>
      <c r="AU53" s="25"/>
      <c r="AV53" s="34"/>
      <c r="AW53" s="34"/>
      <c r="AX53" s="34"/>
      <c r="AY53" s="34"/>
      <c r="AZ53" s="34"/>
      <c r="BA53" s="34"/>
      <c r="BB53" s="47"/>
      <c r="BC53" s="47"/>
      <c r="BD53" s="47"/>
      <c r="BE53" s="34"/>
      <c r="BF53" s="48"/>
      <c r="BG53" s="51">
        <v>51</v>
      </c>
      <c r="BH53" s="67">
        <f t="shared" si="31"/>
        <v>0</v>
      </c>
      <c r="BI53" s="142"/>
      <c r="BK53" s="67"/>
      <c r="BL53" s="68"/>
    </row>
    <row r="54" spans="1:64" x14ac:dyDescent="0.25">
      <c r="A54" s="61"/>
      <c r="B54" s="39"/>
      <c r="C54" s="62"/>
      <c r="D54" s="39"/>
      <c r="E54" s="36"/>
      <c r="F54" s="41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5"/>
      <c r="R54" s="76"/>
      <c r="S54" s="41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48"/>
      <c r="AE54" s="158" t="e">
        <f t="shared" si="30"/>
        <v>#DIV/0!</v>
      </c>
      <c r="AF54" s="171" t="e">
        <f t="shared" si="8"/>
        <v>#DIV/0!</v>
      </c>
      <c r="AG54" s="114">
        <f t="shared" si="9"/>
        <v>0</v>
      </c>
      <c r="AH54" s="1">
        <f t="shared" si="10"/>
        <v>0</v>
      </c>
      <c r="AI54" s="1">
        <f t="shared" si="11"/>
        <v>0</v>
      </c>
      <c r="AJ54" s="1">
        <f t="shared" si="12"/>
        <v>0</v>
      </c>
      <c r="AK54" s="1">
        <f t="shared" si="13"/>
        <v>0</v>
      </c>
      <c r="AL54" s="1">
        <f t="shared" si="14"/>
        <v>0</v>
      </c>
      <c r="AM54" s="1">
        <f t="shared" si="15"/>
        <v>0</v>
      </c>
      <c r="AN54" s="83">
        <f t="shared" si="16"/>
        <v>0</v>
      </c>
      <c r="AO54" s="83">
        <f t="shared" si="17"/>
        <v>0</v>
      </c>
      <c r="AP54" s="83">
        <f t="shared" si="18"/>
        <v>0</v>
      </c>
      <c r="AQ54" s="83">
        <f t="shared" si="19"/>
        <v>0</v>
      </c>
      <c r="AR54" s="175">
        <f t="shared" si="20"/>
        <v>0</v>
      </c>
      <c r="AS54" s="39"/>
      <c r="AT54" s="44"/>
      <c r="AU54" s="25"/>
      <c r="AV54" s="34"/>
      <c r="AW54" s="34"/>
      <c r="AX54" s="34"/>
      <c r="AY54" s="34"/>
      <c r="AZ54" s="34"/>
      <c r="BA54" s="34"/>
      <c r="BB54" s="47"/>
      <c r="BC54" s="47"/>
      <c r="BD54" s="47"/>
      <c r="BE54" s="34"/>
      <c r="BF54" s="48"/>
      <c r="BG54" s="51">
        <v>52</v>
      </c>
      <c r="BH54" s="67">
        <f t="shared" si="31"/>
        <v>0</v>
      </c>
      <c r="BI54" s="142"/>
      <c r="BK54" s="67"/>
      <c r="BL54" s="68"/>
    </row>
    <row r="55" spans="1:64" ht="15.75" thickBot="1" x14ac:dyDescent="0.3">
      <c r="A55" s="61"/>
      <c r="B55" s="39"/>
      <c r="C55" s="62"/>
      <c r="D55" s="39"/>
      <c r="E55" s="36"/>
      <c r="F55" s="41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5"/>
      <c r="R55" s="76"/>
      <c r="S55" s="41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48"/>
      <c r="AE55" s="158" t="e">
        <f t="shared" si="30"/>
        <v>#DIV/0!</v>
      </c>
      <c r="AF55" s="171" t="e">
        <f t="shared" si="8"/>
        <v>#DIV/0!</v>
      </c>
      <c r="AG55" s="114">
        <f t="shared" si="9"/>
        <v>0</v>
      </c>
      <c r="AH55" s="1">
        <f t="shared" si="10"/>
        <v>0</v>
      </c>
      <c r="AI55" s="1">
        <f t="shared" si="11"/>
        <v>0</v>
      </c>
      <c r="AJ55" s="1">
        <f t="shared" si="12"/>
        <v>0</v>
      </c>
      <c r="AK55" s="1">
        <f t="shared" si="13"/>
        <v>0</v>
      </c>
      <c r="AL55" s="1">
        <f t="shared" si="14"/>
        <v>0</v>
      </c>
      <c r="AM55" s="1">
        <f t="shared" si="15"/>
        <v>0</v>
      </c>
      <c r="AN55" s="83">
        <f t="shared" si="16"/>
        <v>0</v>
      </c>
      <c r="AO55" s="83">
        <f t="shared" si="17"/>
        <v>0</v>
      </c>
      <c r="AP55" s="83">
        <f t="shared" si="18"/>
        <v>0</v>
      </c>
      <c r="AQ55" s="83">
        <f t="shared" si="19"/>
        <v>0</v>
      </c>
      <c r="AR55" s="175">
        <f t="shared" si="20"/>
        <v>0</v>
      </c>
      <c r="AS55" s="39"/>
      <c r="AT55" s="44"/>
      <c r="AU55" s="25"/>
      <c r="AV55" s="34"/>
      <c r="AW55" s="34"/>
      <c r="AX55" s="34"/>
      <c r="AY55" s="34"/>
      <c r="AZ55" s="34"/>
      <c r="BA55" s="34"/>
      <c r="BB55" s="47"/>
      <c r="BC55" s="47"/>
      <c r="BD55" s="47"/>
      <c r="BE55" s="34"/>
      <c r="BF55" s="48"/>
      <c r="BG55" s="51">
        <v>53</v>
      </c>
      <c r="BH55" s="67">
        <f t="shared" si="31"/>
        <v>0</v>
      </c>
      <c r="BI55" s="142"/>
      <c r="BK55" s="67"/>
      <c r="BL55" s="68"/>
    </row>
    <row r="56" spans="1:64" ht="15.75" thickBot="1" x14ac:dyDescent="0.3">
      <c r="A56" s="50"/>
      <c r="B56" s="54"/>
      <c r="C56" s="57"/>
      <c r="D56" s="10"/>
      <c r="E56" s="33"/>
      <c r="F56" s="40"/>
      <c r="G56" s="5"/>
      <c r="H56" s="5"/>
      <c r="I56" s="5"/>
      <c r="J56" s="5"/>
      <c r="K56" s="5"/>
      <c r="L56" s="5"/>
      <c r="M56" s="5"/>
      <c r="N56" s="5"/>
      <c r="O56" s="5"/>
      <c r="P56" s="5"/>
      <c r="Q56" s="6"/>
      <c r="R56" s="52"/>
      <c r="S56" s="40"/>
      <c r="T56" s="5"/>
      <c r="U56" s="5"/>
      <c r="V56" s="5"/>
      <c r="W56" s="5"/>
      <c r="X56" s="5"/>
      <c r="Y56" s="5"/>
      <c r="Z56" s="5"/>
      <c r="AA56" s="5"/>
      <c r="AB56" s="5"/>
      <c r="AC56" s="5"/>
      <c r="AD56" s="45"/>
      <c r="AE56" s="159" t="e">
        <f t="shared" si="30"/>
        <v>#DIV/0!</v>
      </c>
      <c r="AF56" s="172" t="e">
        <f t="shared" si="8"/>
        <v>#DIV/0!</v>
      </c>
      <c r="AG56" s="115">
        <f t="shared" si="9"/>
        <v>0</v>
      </c>
      <c r="AH56" s="116">
        <f t="shared" si="10"/>
        <v>0</v>
      </c>
      <c r="AI56" s="116">
        <f t="shared" si="11"/>
        <v>0</v>
      </c>
      <c r="AJ56" s="116">
        <f t="shared" si="12"/>
        <v>0</v>
      </c>
      <c r="AK56" s="116">
        <f t="shared" si="13"/>
        <v>0</v>
      </c>
      <c r="AL56" s="116">
        <f t="shared" si="14"/>
        <v>0</v>
      </c>
      <c r="AM56" s="116">
        <f t="shared" si="15"/>
        <v>0</v>
      </c>
      <c r="AN56" s="117">
        <f t="shared" si="16"/>
        <v>0</v>
      </c>
      <c r="AO56" s="117">
        <f t="shared" si="17"/>
        <v>0</v>
      </c>
      <c r="AP56" s="117">
        <f t="shared" si="18"/>
        <v>0</v>
      </c>
      <c r="AQ56" s="117">
        <f t="shared" si="19"/>
        <v>0</v>
      </c>
      <c r="AR56" s="176">
        <f t="shared" si="20"/>
        <v>0</v>
      </c>
      <c r="AS56" s="54"/>
      <c r="AT56" s="52"/>
      <c r="AU56" s="4"/>
      <c r="AV56" s="5"/>
      <c r="AW56" s="5"/>
      <c r="AX56" s="5"/>
      <c r="AY56" s="5"/>
      <c r="AZ56" s="5"/>
      <c r="BA56" s="5"/>
      <c r="BB56" s="71"/>
      <c r="BC56" s="71"/>
      <c r="BD56" s="71"/>
      <c r="BE56" s="5"/>
      <c r="BF56" s="45"/>
      <c r="BG56" s="51">
        <v>54</v>
      </c>
      <c r="BH56" s="69">
        <f t="shared" si="31"/>
        <v>0</v>
      </c>
      <c r="BI56" s="70"/>
      <c r="BJ56" s="107" t="s">
        <v>100</v>
      </c>
      <c r="BK56" s="67"/>
      <c r="BL56" s="68"/>
    </row>
    <row r="57" spans="1:64" ht="16.5" thickTop="1" thickBot="1" x14ac:dyDescent="0.3">
      <c r="A57" s="63"/>
      <c r="B57" s="59"/>
      <c r="C57" s="64"/>
      <c r="D57" s="59"/>
      <c r="E57" s="60"/>
      <c r="F57" s="59"/>
      <c r="G57" s="59"/>
      <c r="H57" s="59"/>
      <c r="I57" s="59"/>
      <c r="J57" s="59"/>
      <c r="K57" s="59"/>
      <c r="L57" s="59"/>
      <c r="M57" s="59"/>
      <c r="N57" s="59"/>
      <c r="O57" s="59"/>
      <c r="P57" s="59"/>
      <c r="Q57" s="59"/>
      <c r="R57" s="60"/>
      <c r="S57" s="59"/>
      <c r="T57" s="59"/>
      <c r="U57" s="59"/>
      <c r="V57" s="59"/>
      <c r="W57" s="59"/>
      <c r="X57" s="59"/>
      <c r="Y57" s="59"/>
      <c r="Z57" s="59"/>
      <c r="AA57" s="59"/>
      <c r="AB57" s="59"/>
      <c r="AC57" s="59"/>
      <c r="AD57" s="59"/>
      <c r="AE57" s="59"/>
      <c r="AF57" s="59"/>
      <c r="AG57" s="59"/>
      <c r="AH57" s="59"/>
      <c r="AI57" s="59"/>
      <c r="AJ57" s="59"/>
      <c r="AK57" s="59"/>
      <c r="AL57" s="59"/>
      <c r="AM57" s="59"/>
      <c r="AN57" s="59"/>
      <c r="AO57" s="59"/>
      <c r="AP57" s="59"/>
      <c r="AQ57" s="59"/>
      <c r="AR57" s="59"/>
      <c r="AS57" s="59"/>
      <c r="AT57" s="60"/>
      <c r="AU57" s="59"/>
      <c r="AV57" s="59"/>
      <c r="AW57" s="59"/>
      <c r="AX57" s="59"/>
      <c r="AY57" s="59"/>
      <c r="AZ57" s="59"/>
      <c r="BA57" s="59"/>
      <c r="BB57" s="59"/>
      <c r="BC57" s="59"/>
      <c r="BD57" s="59"/>
      <c r="BE57" s="59"/>
      <c r="BF57" s="59"/>
      <c r="BG57" s="59"/>
      <c r="BH57" s="108">
        <f>SUM(BH3:BH56)</f>
        <v>643.76999999999987</v>
      </c>
      <c r="BI57" s="109">
        <f>SUM(BI3:BI56)</f>
        <v>186.23000000000002</v>
      </c>
      <c r="BJ57" s="81">
        <f>SUM(BH57:BI57)</f>
        <v>829.99999999999989</v>
      </c>
      <c r="BK57" s="69"/>
      <c r="BL57" s="70"/>
    </row>
  </sheetData>
  <mergeCells count="13">
    <mergeCell ref="F1:R1"/>
    <mergeCell ref="A1:A2"/>
    <mergeCell ref="B1:B2"/>
    <mergeCell ref="C1:C2"/>
    <mergeCell ref="D1:D2"/>
    <mergeCell ref="E1:E2"/>
    <mergeCell ref="BH1:BI1"/>
    <mergeCell ref="BK1:BL1"/>
    <mergeCell ref="S1:AE1"/>
    <mergeCell ref="AG1:AR1"/>
    <mergeCell ref="AS1:AS2"/>
    <mergeCell ref="AT1:AT2"/>
    <mergeCell ref="AU1:BF1"/>
  </mergeCells>
  <hyperlinks>
    <hyperlink ref="C3" r:id="rId1" xr:uid="{F1D03A24-93A9-45E4-8F8E-CD75AE362883}"/>
    <hyperlink ref="C4" r:id="rId2" xr:uid="{AFD157CD-D261-43AD-B59E-518C6AC79596}"/>
    <hyperlink ref="C5" r:id="rId3" xr:uid="{902AA2C4-C675-44A8-951B-54714BFE3D1F}"/>
    <hyperlink ref="C6" r:id="rId4" xr:uid="{6FDB2417-1105-40CF-8DB2-D81508432767}"/>
    <hyperlink ref="C7" r:id="rId5" xr:uid="{8C61A293-AD74-49F9-A266-EA2C1282E78F}"/>
    <hyperlink ref="C8" r:id="rId6" xr:uid="{5A6488AD-97F1-40C6-B7E2-2FA386811FDB}"/>
    <hyperlink ref="C9" r:id="rId7" xr:uid="{6E97BEDD-7D18-47F2-B1E6-697A4A6CDEF0}"/>
    <hyperlink ref="C10" r:id="rId8" xr:uid="{5CC279A6-219A-4C9B-8EB7-EAADD1992E2E}"/>
    <hyperlink ref="C11" r:id="rId9" xr:uid="{2520901A-CDC1-4A5E-A520-C84CD7034065}"/>
    <hyperlink ref="C12" r:id="rId10" xr:uid="{6122FBF2-A132-4EFE-AF73-043F371231D6}"/>
    <hyperlink ref="C13" r:id="rId11" xr:uid="{2D07E967-50D3-4BBE-B111-6E635DE97DD9}"/>
    <hyperlink ref="C14" r:id="rId12" xr:uid="{845DF2F7-17D0-4C25-BD73-63F36A09D50B}"/>
    <hyperlink ref="C15" r:id="rId13" xr:uid="{A3AE103A-2954-409C-937A-3975802F286C}"/>
    <hyperlink ref="C16" r:id="rId14" xr:uid="{8B64E8BD-8C37-47D6-BC5C-7CE9DBB0CCC1}"/>
    <hyperlink ref="C17" r:id="rId15" xr:uid="{8BBDFE1D-C3B6-4E51-9092-55E931B5622D}"/>
    <hyperlink ref="C19" r:id="rId16" xr:uid="{D04FCEE2-9ADF-4507-B990-066C94D68A69}"/>
    <hyperlink ref="C18" r:id="rId17" xr:uid="{EFF1A290-28B9-46D2-BFD5-1C910BF51EAA}"/>
    <hyperlink ref="C20" r:id="rId18" xr:uid="{1032EF92-F902-4D4D-8718-3D6115005368}"/>
    <hyperlink ref="C21" r:id="rId19" xr:uid="{3AF7CAC8-D199-47C9-ADE7-71FE257A3A73}"/>
    <hyperlink ref="C22" r:id="rId20" xr:uid="{4E96A890-8F04-4B9F-88CD-92D59748EF01}"/>
    <hyperlink ref="C23" r:id="rId21" xr:uid="{20057436-EC54-4386-8ED7-BB31BB5C6E52}"/>
    <hyperlink ref="C24" r:id="rId22" xr:uid="{43FB224C-ED5A-46BC-97C9-AD65416A7954}"/>
    <hyperlink ref="C25" r:id="rId23" xr:uid="{62FC36D7-26B1-4CDB-917E-710EDEF014FD}"/>
    <hyperlink ref="C31" r:id="rId24" xr:uid="{8069AD80-FDEA-4666-A245-C398F38A1B50}"/>
    <hyperlink ref="C32" r:id="rId25" xr:uid="{68A9C31A-E374-45A1-B954-ACC99D892058}"/>
    <hyperlink ref="C46" r:id="rId26" xr:uid="{16FCE321-5671-409E-8480-942E66E08EAF}"/>
  </hyperlinks>
  <pageMargins left="0.511811024" right="0.511811024" top="0.78740157499999996" bottom="0.78740157499999996" header="0.31496062000000002" footer="0.31496062000000002"/>
  <legacy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Primeiro Ano</vt:lpstr>
      <vt:lpstr>Segundo Ano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ENERGENS_02</dc:creator>
  <cp:lastModifiedBy>ENERGENS_04</cp:lastModifiedBy>
  <cp:lastPrinted>2018-07-11T19:35:41Z</cp:lastPrinted>
  <dcterms:created xsi:type="dcterms:W3CDTF">2018-07-11T12:28:55Z</dcterms:created>
  <dcterms:modified xsi:type="dcterms:W3CDTF">2019-05-10T17:15:15Z</dcterms:modified>
</cp:coreProperties>
</file>