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e4ddf84058e614ca/Coisas Leonardo/gits/CurtosT2F/T2F_MATLAB/GeracaoDistribuida/Coisas/Simulink_IEEE_34_Node_Test_Feeder-master/IEEE_34_Node_Test_Feeder-master/"/>
    </mc:Choice>
  </mc:AlternateContent>
  <xr:revisionPtr revIDLastSave="140" documentId="114_{C48F2550-67B7-4029-B815-A357FBD83CEA}" xr6:coauthVersionLast="47" xr6:coauthVersionMax="47" xr10:uidLastSave="{0EAE5627-88DD-437A-8E2E-110C222E9567}"/>
  <bookViews>
    <workbookView xWindow="-120" yWindow="-120" windowWidth="29040" windowHeight="15720" xr2:uid="{00000000-000D-0000-FFFF-FFFF00000000}"/>
  </bookViews>
  <sheets>
    <sheet name="Sheet1" sheetId="5" r:id="rId1"/>
    <sheet name="Sheet2" sheetId="6" r:id="rId2"/>
    <sheet name="Sheet3" sheetId="7" r:id="rId3"/>
    <sheet name="etc." sheetId="1" r:id="rId4"/>
    <sheet name="distributed load data" sheetId="2" r:id="rId5"/>
    <sheet name="line data" sheetId="3" r:id="rId6"/>
    <sheet name="Regulator Data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8" i="5" l="1"/>
  <c r="Q3" i="6"/>
  <c r="S3" i="6"/>
  <c r="R3" i="6"/>
  <c r="R2" i="6"/>
  <c r="Q2" i="6"/>
  <c r="Q1" i="6"/>
  <c r="R1" i="6"/>
  <c r="S1" i="6"/>
  <c r="S2" i="6"/>
  <c r="U35" i="7" l="1"/>
  <c r="AF35" i="7" s="1"/>
  <c r="AQ35" i="7" s="1"/>
  <c r="U95" i="7"/>
  <c r="U91" i="7"/>
  <c r="U87" i="7"/>
  <c r="U83" i="7"/>
  <c r="W83" i="7" s="1"/>
  <c r="U79" i="7"/>
  <c r="AB79" i="7" s="1"/>
  <c r="AV78" i="7" s="1"/>
  <c r="U75" i="7"/>
  <c r="AO75" i="7" s="1"/>
  <c r="AW74" i="7" s="1"/>
  <c r="U71" i="7"/>
  <c r="AM71" i="7" s="1"/>
  <c r="AY70" i="7" s="1"/>
  <c r="U67" i="7"/>
  <c r="AE67" i="7" s="1"/>
  <c r="AR67" i="7" s="1"/>
  <c r="U63" i="7"/>
  <c r="X63" i="7" s="1"/>
  <c r="AU63" i="7" s="1"/>
  <c r="U59" i="7"/>
  <c r="AJ59" i="7" s="1"/>
  <c r="BB58" i="7" s="1"/>
  <c r="U55" i="7"/>
  <c r="AN55" i="7" s="1"/>
  <c r="AX54" i="7" s="1"/>
  <c r="U51" i="7"/>
  <c r="AK51" i="7" s="1"/>
  <c r="BA50" i="7" s="1"/>
  <c r="U47" i="7"/>
  <c r="AE47" i="7" s="1"/>
  <c r="AR47" i="7" s="1"/>
  <c r="U43" i="7"/>
  <c r="X43" i="7" s="1"/>
  <c r="AU43" i="7" s="1"/>
  <c r="U39" i="7"/>
  <c r="Y39" i="7" s="1"/>
  <c r="AV39" i="7" s="1"/>
  <c r="U31" i="7"/>
  <c r="Z31" i="7" s="1"/>
  <c r="AT31" i="7" s="1"/>
  <c r="U27" i="7"/>
  <c r="Z27" i="7" s="1"/>
  <c r="AT27" i="7" s="1"/>
  <c r="U23" i="7"/>
  <c r="AI23" i="7" s="1"/>
  <c r="AQ22" i="7" s="1"/>
  <c r="U19" i="7"/>
  <c r="AO19" i="7" s="1"/>
  <c r="AW18" i="7" s="1"/>
  <c r="U15" i="7"/>
  <c r="AL15" i="7" s="1"/>
  <c r="AZ14" i="7" s="1"/>
  <c r="U11" i="7"/>
  <c r="AE11" i="7" s="1"/>
  <c r="AR11" i="7" s="1"/>
  <c r="U7" i="7"/>
  <c r="AD7" i="7" s="1"/>
  <c r="AS7" i="7" s="1"/>
  <c r="U3" i="7"/>
  <c r="AF3" i="7" s="1"/>
  <c r="AQ3" i="7" s="1"/>
  <c r="W23" i="7" l="1"/>
  <c r="W31" i="7"/>
  <c r="Z19" i="7"/>
  <c r="AT19" i="7" s="1"/>
  <c r="Y23" i="7"/>
  <c r="AV23" i="7" s="1"/>
  <c r="X3" i="7"/>
  <c r="AU3" i="7" s="1"/>
  <c r="AI11" i="7"/>
  <c r="AQ10" i="7" s="1"/>
  <c r="AL23" i="7"/>
  <c r="AZ22" i="7" s="1"/>
  <c r="AD31" i="7"/>
  <c r="AS31" i="7" s="1"/>
  <c r="AE31" i="7"/>
  <c r="AR31" i="7" s="1"/>
  <c r="Z3" i="7"/>
  <c r="AT3" i="7" s="1"/>
  <c r="W11" i="7"/>
  <c r="AF31" i="7"/>
  <c r="AQ31" i="7" s="1"/>
  <c r="X7" i="7"/>
  <c r="AU7" i="7" s="1"/>
  <c r="Y7" i="7"/>
  <c r="AV7" i="7" s="1"/>
  <c r="AJ55" i="7"/>
  <c r="BB54" i="7" s="1"/>
  <c r="W47" i="7"/>
  <c r="AK7" i="7"/>
  <c r="BA6" i="7" s="1"/>
  <c r="AJ63" i="7"/>
  <c r="BB62" i="7" s="1"/>
  <c r="W3" i="7"/>
  <c r="AL3" i="7"/>
  <c r="AZ2" i="7" s="1"/>
  <c r="W55" i="7"/>
  <c r="AF11" i="7"/>
  <c r="AQ11" i="7" s="1"/>
  <c r="AK63" i="7"/>
  <c r="BA62" i="7" s="1"/>
  <c r="AK3" i="7"/>
  <c r="BA2" i="7" s="1"/>
  <c r="AM3" i="7"/>
  <c r="AY2" i="7" s="1"/>
  <c r="W59" i="7"/>
  <c r="AG11" i="7"/>
  <c r="AS10" i="7" s="1"/>
  <c r="AN63" i="7"/>
  <c r="AX62" i="7" s="1"/>
  <c r="W43" i="7"/>
  <c r="W63" i="7"/>
  <c r="AH11" i="7"/>
  <c r="AR10" i="7" s="1"/>
  <c r="AB75" i="7"/>
  <c r="AV74" i="7" s="1"/>
  <c r="AE75" i="7"/>
  <c r="AR75" i="7" s="1"/>
  <c r="AF19" i="7"/>
  <c r="AQ19" i="7" s="1"/>
  <c r="AG31" i="7"/>
  <c r="AS30" i="7" s="1"/>
  <c r="AB15" i="7"/>
  <c r="AV14" i="7" s="1"/>
  <c r="AG19" i="7"/>
  <c r="AS18" i="7" s="1"/>
  <c r="AC23" i="7"/>
  <c r="AT22" i="7" s="1"/>
  <c r="AD27" i="7"/>
  <c r="AS27" i="7" s="1"/>
  <c r="AJ31" i="7"/>
  <c r="BB30" i="7" s="1"/>
  <c r="AK67" i="7"/>
  <c r="BA66" i="7" s="1"/>
  <c r="AK71" i="7"/>
  <c r="BA70" i="7" s="1"/>
  <c r="AG75" i="7"/>
  <c r="AS74" i="7" s="1"/>
  <c r="AF71" i="7"/>
  <c r="AQ71" i="7" s="1"/>
  <c r="AN23" i="7"/>
  <c r="AX22" i="7" s="1"/>
  <c r="AF75" i="7"/>
  <c r="AQ75" i="7" s="1"/>
  <c r="AG7" i="7"/>
  <c r="AS6" i="7" s="1"/>
  <c r="AC15" i="7"/>
  <c r="AT14" i="7" s="1"/>
  <c r="AH19" i="7"/>
  <c r="AR18" i="7" s="1"/>
  <c r="AD23" i="7"/>
  <c r="AS23" i="7" s="1"/>
  <c r="AE27" i="7"/>
  <c r="AR27" i="7" s="1"/>
  <c r="AK31" i="7"/>
  <c r="BA30" i="7" s="1"/>
  <c r="AL67" i="7"/>
  <c r="AZ66" i="7" s="1"/>
  <c r="AL71" i="7"/>
  <c r="AZ70" i="7" s="1"/>
  <c r="AH75" i="7"/>
  <c r="AR74" i="7" s="1"/>
  <c r="AA19" i="7"/>
  <c r="AU18" i="7" s="1"/>
  <c r="Z23" i="7"/>
  <c r="AT23" i="7" s="1"/>
  <c r="AA23" i="7"/>
  <c r="AU22" i="7" s="1"/>
  <c r="AO23" i="7"/>
  <c r="AW22" i="7" s="1"/>
  <c r="W79" i="7"/>
  <c r="AJ7" i="7"/>
  <c r="BB6" i="7" s="1"/>
  <c r="AD15" i="7"/>
  <c r="AS15" i="7" s="1"/>
  <c r="AI19" i="7"/>
  <c r="AQ18" i="7" s="1"/>
  <c r="AE23" i="7"/>
  <c r="AR23" i="7" s="1"/>
  <c r="AF27" i="7"/>
  <c r="AQ27" i="7" s="1"/>
  <c r="AN31" i="7"/>
  <c r="AX30" i="7" s="1"/>
  <c r="X71" i="7"/>
  <c r="AU71" i="7" s="1"/>
  <c r="AN71" i="7"/>
  <c r="AX70" i="7" s="1"/>
  <c r="AI75" i="7"/>
  <c r="AQ74" i="7" s="1"/>
  <c r="AM23" i="7"/>
  <c r="AY22" i="7" s="1"/>
  <c r="AB23" i="7"/>
  <c r="AV22" i="7" s="1"/>
  <c r="AJ19" i="7"/>
  <c r="BB18" i="7" s="1"/>
  <c r="AH27" i="7"/>
  <c r="AR26" i="7" s="1"/>
  <c r="Y71" i="7"/>
  <c r="AV71" i="7" s="1"/>
  <c r="AO71" i="7"/>
  <c r="AW70" i="7" s="1"/>
  <c r="AJ75" i="7"/>
  <c r="BB74" i="7" s="1"/>
  <c r="W7" i="7"/>
  <c r="AL7" i="7"/>
  <c r="AZ6" i="7" s="1"/>
  <c r="AO15" i="7"/>
  <c r="AW14" i="7" s="1"/>
  <c r="AK19" i="7"/>
  <c r="BA18" i="7" s="1"/>
  <c r="AG23" i="7"/>
  <c r="AS22" i="7" s="1"/>
  <c r="AJ27" i="7"/>
  <c r="BB26" i="7" s="1"/>
  <c r="AF59" i="7"/>
  <c r="AQ59" i="7" s="1"/>
  <c r="Z71" i="7"/>
  <c r="AT71" i="7" s="1"/>
  <c r="X75" i="7"/>
  <c r="AU75" i="7" s="1"/>
  <c r="AK75" i="7"/>
  <c r="BA74" i="7" s="1"/>
  <c r="AE71" i="7"/>
  <c r="AR71" i="7" s="1"/>
  <c r="AD19" i="7"/>
  <c r="AS19" i="7" s="1"/>
  <c r="AD75" i="7"/>
  <c r="AS75" i="7" s="1"/>
  <c r="AE19" i="7"/>
  <c r="AR19" i="7" s="1"/>
  <c r="AG71" i="7"/>
  <c r="AS70" i="7" s="1"/>
  <c r="AA15" i="7"/>
  <c r="AU14" i="7" s="1"/>
  <c r="AJ71" i="7"/>
  <c r="BB70" i="7" s="1"/>
  <c r="X19" i="7"/>
  <c r="AU19" i="7" s="1"/>
  <c r="AH23" i="7"/>
  <c r="AR22" i="7" s="1"/>
  <c r="AK27" i="7"/>
  <c r="BA26" i="7" s="1"/>
  <c r="AH59" i="7"/>
  <c r="AR58" i="7" s="1"/>
  <c r="AB71" i="7"/>
  <c r="AV70" i="7" s="1"/>
  <c r="Y75" i="7"/>
  <c r="AV75" i="7" s="1"/>
  <c r="AL75" i="7"/>
  <c r="AZ74" i="7" s="1"/>
  <c r="X67" i="7"/>
  <c r="AU67" i="7" s="1"/>
  <c r="AE15" i="7"/>
  <c r="AR15" i="7" s="1"/>
  <c r="AF23" i="7"/>
  <c r="AQ23" i="7" s="1"/>
  <c r="AM7" i="7"/>
  <c r="AY6" i="7" s="1"/>
  <c r="AL19" i="7"/>
  <c r="AZ18" i="7" s="1"/>
  <c r="W19" i="7"/>
  <c r="Y3" i="7"/>
  <c r="AV3" i="7" s="1"/>
  <c r="Y19" i="7"/>
  <c r="AV19" i="7" s="1"/>
  <c r="AM19" i="7"/>
  <c r="AY18" i="7" s="1"/>
  <c r="AJ23" i="7"/>
  <c r="BB22" i="7" s="1"/>
  <c r="AM27" i="7"/>
  <c r="AY26" i="7" s="1"/>
  <c r="AK59" i="7"/>
  <c r="BA58" i="7" s="1"/>
  <c r="AC71" i="7"/>
  <c r="AT70" i="7" s="1"/>
  <c r="Z75" i="7"/>
  <c r="AT75" i="7" s="1"/>
  <c r="AM75" i="7"/>
  <c r="AY74" i="7" s="1"/>
  <c r="X23" i="7"/>
  <c r="AU23" i="7" s="1"/>
  <c r="AK23" i="7"/>
  <c r="BA22" i="7" s="1"/>
  <c r="X31" i="7"/>
  <c r="AU31" i="7" s="1"/>
  <c r="AL59" i="7"/>
  <c r="AZ58" i="7" s="1"/>
  <c r="AD71" i="7"/>
  <c r="AS71" i="7" s="1"/>
  <c r="AA75" i="7"/>
  <c r="AU74" i="7" s="1"/>
  <c r="AN75" i="7"/>
  <c r="AX74" i="7" s="1"/>
  <c r="AD35" i="7"/>
  <c r="AS35" i="7" s="1"/>
  <c r="AD39" i="7"/>
  <c r="AS39" i="7" s="1"/>
  <c r="AD43" i="7"/>
  <c r="AS43" i="7" s="1"/>
  <c r="AD47" i="7"/>
  <c r="AS47" i="7" s="1"/>
  <c r="AD51" i="7"/>
  <c r="AS51" i="7" s="1"/>
  <c r="AD55" i="7"/>
  <c r="AS55" i="7" s="1"/>
  <c r="AE35" i="7"/>
  <c r="AR35" i="7" s="1"/>
  <c r="AE39" i="7"/>
  <c r="AR39" i="7" s="1"/>
  <c r="AE43" i="7"/>
  <c r="AR43" i="7" s="1"/>
  <c r="AE51" i="7"/>
  <c r="AR51" i="7" s="1"/>
  <c r="AE55" i="7"/>
  <c r="AR55" i="7" s="1"/>
  <c r="AO47" i="7"/>
  <c r="AW46" i="7" s="1"/>
  <c r="AC47" i="7"/>
  <c r="AT46" i="7" s="1"/>
  <c r="AM47" i="7"/>
  <c r="AY46" i="7" s="1"/>
  <c r="AA47" i="7"/>
  <c r="AU46" i="7" s="1"/>
  <c r="AI47" i="7"/>
  <c r="AQ46" i="7" s="1"/>
  <c r="AH47" i="7"/>
  <c r="AR46" i="7" s="1"/>
  <c r="AO95" i="7"/>
  <c r="AW94" i="7" s="1"/>
  <c r="AC95" i="7"/>
  <c r="AT94" i="7" s="1"/>
  <c r="AN95" i="7"/>
  <c r="AX94" i="7" s="1"/>
  <c r="AB95" i="7"/>
  <c r="AV94" i="7" s="1"/>
  <c r="AM95" i="7"/>
  <c r="AY94" i="7" s="1"/>
  <c r="AA95" i="7"/>
  <c r="AU94" i="7" s="1"/>
  <c r="AL95" i="7"/>
  <c r="AZ94" i="7" s="1"/>
  <c r="Z95" i="7"/>
  <c r="AT95" i="7" s="1"/>
  <c r="AK95" i="7"/>
  <c r="BA94" i="7" s="1"/>
  <c r="Y95" i="7"/>
  <c r="AV95" i="7" s="1"/>
  <c r="AJ95" i="7"/>
  <c r="BB94" i="7" s="1"/>
  <c r="X95" i="7"/>
  <c r="AU95" i="7" s="1"/>
  <c r="AI95" i="7"/>
  <c r="AQ94" i="7" s="1"/>
  <c r="AH95" i="7"/>
  <c r="AR94" i="7" s="1"/>
  <c r="AG95" i="7"/>
  <c r="AS94" i="7" s="1"/>
  <c r="AF95" i="7"/>
  <c r="AQ95" i="7" s="1"/>
  <c r="AE95" i="7"/>
  <c r="AR95" i="7" s="1"/>
  <c r="AD95" i="7"/>
  <c r="AS95" i="7" s="1"/>
  <c r="W51" i="7"/>
  <c r="AF39" i="7"/>
  <c r="AQ39" i="7" s="1"/>
  <c r="AF43" i="7"/>
  <c r="AQ43" i="7" s="1"/>
  <c r="AF47" i="7"/>
  <c r="AQ47" i="7" s="1"/>
  <c r="AF51" i="7"/>
  <c r="AQ51" i="7" s="1"/>
  <c r="AF55" i="7"/>
  <c r="AQ55" i="7" s="1"/>
  <c r="AL63" i="7"/>
  <c r="AZ62" i="7" s="1"/>
  <c r="AI35" i="7"/>
  <c r="AQ34" i="7" s="1"/>
  <c r="AG35" i="7"/>
  <c r="AS34" i="7" s="1"/>
  <c r="AO35" i="7"/>
  <c r="AW34" i="7" s="1"/>
  <c r="AC35" i="7"/>
  <c r="AT34" i="7" s="1"/>
  <c r="AN35" i="7"/>
  <c r="AX34" i="7" s="1"/>
  <c r="AB35" i="7"/>
  <c r="AV34" i="7" s="1"/>
  <c r="AG47" i="7"/>
  <c r="AS46" i="7" s="1"/>
  <c r="AJ43" i="7"/>
  <c r="BB42" i="7" s="1"/>
  <c r="AJ51" i="7"/>
  <c r="BB50" i="7" s="1"/>
  <c r="AD3" i="7"/>
  <c r="AS3" i="7" s="1"/>
  <c r="AF15" i="7"/>
  <c r="AQ15" i="7" s="1"/>
  <c r="AK35" i="7"/>
  <c r="BA34" i="7" s="1"/>
  <c r="AK39" i="7"/>
  <c r="BA38" i="7" s="1"/>
  <c r="AK43" i="7"/>
  <c r="BA42" i="7" s="1"/>
  <c r="AK47" i="7"/>
  <c r="BA46" i="7" s="1"/>
  <c r="AL55" i="7"/>
  <c r="AZ54" i="7" s="1"/>
  <c r="Y67" i="7"/>
  <c r="AV67" i="7" s="1"/>
  <c r="AI51" i="7"/>
  <c r="AQ50" i="7" s="1"/>
  <c r="AG51" i="7"/>
  <c r="AS50" i="7" s="1"/>
  <c r="AO51" i="7"/>
  <c r="AW50" i="7" s="1"/>
  <c r="AC51" i="7"/>
  <c r="AT50" i="7" s="1"/>
  <c r="AN51" i="7"/>
  <c r="AX50" i="7" s="1"/>
  <c r="AB51" i="7"/>
  <c r="AV50" i="7" s="1"/>
  <c r="AG39" i="7"/>
  <c r="AS38" i="7" s="1"/>
  <c r="AJ39" i="7"/>
  <c r="BB38" i="7" s="1"/>
  <c r="AI59" i="7"/>
  <c r="AQ58" i="7" s="1"/>
  <c r="AG59" i="7"/>
  <c r="AS58" i="7" s="1"/>
  <c r="AO59" i="7"/>
  <c r="AW58" i="7" s="1"/>
  <c r="AC59" i="7"/>
  <c r="AT58" i="7" s="1"/>
  <c r="AN59" i="7"/>
  <c r="AX58" i="7" s="1"/>
  <c r="AB59" i="7"/>
  <c r="AV58" i="7" s="1"/>
  <c r="AM59" i="7"/>
  <c r="AY58" i="7" s="1"/>
  <c r="AA59" i="7"/>
  <c r="AU58" i="7" s="1"/>
  <c r="AO11" i="7"/>
  <c r="AW10" i="7" s="1"/>
  <c r="AC11" i="7"/>
  <c r="AT10" i="7" s="1"/>
  <c r="AN11" i="7"/>
  <c r="AX10" i="7" s="1"/>
  <c r="AB11" i="7"/>
  <c r="AV10" i="7" s="1"/>
  <c r="AO63" i="7"/>
  <c r="AW62" i="7" s="1"/>
  <c r="AC63" i="7"/>
  <c r="AT62" i="7" s="1"/>
  <c r="AM63" i="7"/>
  <c r="AY62" i="7" s="1"/>
  <c r="AA63" i="7"/>
  <c r="AU62" i="7" s="1"/>
  <c r="AI63" i="7"/>
  <c r="AQ62" i="7" s="1"/>
  <c r="AH63" i="7"/>
  <c r="AR62" i="7" s="1"/>
  <c r="AG63" i="7"/>
  <c r="AS62" i="7" s="1"/>
  <c r="W15" i="7"/>
  <c r="W67" i="7"/>
  <c r="AE3" i="7"/>
  <c r="AR3" i="7" s="1"/>
  <c r="AA7" i="7"/>
  <c r="AU6" i="7" s="1"/>
  <c r="AO7" i="7"/>
  <c r="AW6" i="7" s="1"/>
  <c r="AK11" i="7"/>
  <c r="BA10" i="7" s="1"/>
  <c r="AG15" i="7"/>
  <c r="AS14" i="7" s="1"/>
  <c r="AL27" i="7"/>
  <c r="AZ26" i="7" s="1"/>
  <c r="AL31" i="7"/>
  <c r="AZ30" i="7" s="1"/>
  <c r="AL35" i="7"/>
  <c r="AZ34" i="7" s="1"/>
  <c r="AL39" i="7"/>
  <c r="AZ38" i="7" s="1"/>
  <c r="AL43" i="7"/>
  <c r="AZ42" i="7" s="1"/>
  <c r="AL47" i="7"/>
  <c r="AZ46" i="7" s="1"/>
  <c r="AL51" i="7"/>
  <c r="AZ50" i="7" s="1"/>
  <c r="Y63" i="7"/>
  <c r="AV63" i="7" s="1"/>
  <c r="Z67" i="7"/>
  <c r="AT67" i="7" s="1"/>
  <c r="AH51" i="7"/>
  <c r="AR50" i="7" s="1"/>
  <c r="AO55" i="7"/>
  <c r="AW54" i="7" s="1"/>
  <c r="AC55" i="7"/>
  <c r="AT54" i="7" s="1"/>
  <c r="AM55" i="7"/>
  <c r="AY54" i="7" s="1"/>
  <c r="AA55" i="7"/>
  <c r="AU54" i="7" s="1"/>
  <c r="AI55" i="7"/>
  <c r="AQ54" i="7" s="1"/>
  <c r="AH55" i="7"/>
  <c r="AR54" i="7" s="1"/>
  <c r="AG55" i="7"/>
  <c r="AS54" i="7" s="1"/>
  <c r="AM35" i="7"/>
  <c r="AY34" i="7" s="1"/>
  <c r="AN39" i="7"/>
  <c r="AX38" i="7" s="1"/>
  <c r="AM43" i="7"/>
  <c r="AY42" i="7" s="1"/>
  <c r="AN47" i="7"/>
  <c r="AX46" i="7" s="1"/>
  <c r="AM51" i="7"/>
  <c r="AY50" i="7" s="1"/>
  <c r="X59" i="7"/>
  <c r="AU59" i="7" s="1"/>
  <c r="Z63" i="7"/>
  <c r="AT63" i="7" s="1"/>
  <c r="AD67" i="7"/>
  <c r="AS67" i="7" s="1"/>
  <c r="AI91" i="7"/>
  <c r="AQ90" i="7" s="1"/>
  <c r="AH91" i="7"/>
  <c r="AR90" i="7" s="1"/>
  <c r="AG91" i="7"/>
  <c r="AS90" i="7" s="1"/>
  <c r="AF91" i="7"/>
  <c r="AQ91" i="7" s="1"/>
  <c r="AE91" i="7"/>
  <c r="AR91" i="7" s="1"/>
  <c r="AD91" i="7"/>
  <c r="AS91" i="7" s="1"/>
  <c r="AO91" i="7"/>
  <c r="AW90" i="7" s="1"/>
  <c r="AC91" i="7"/>
  <c r="AT90" i="7" s="1"/>
  <c r="AN91" i="7"/>
  <c r="AX90" i="7" s="1"/>
  <c r="AB91" i="7"/>
  <c r="AV90" i="7" s="1"/>
  <c r="AM91" i="7"/>
  <c r="AY90" i="7" s="1"/>
  <c r="AA91" i="7"/>
  <c r="AU90" i="7" s="1"/>
  <c r="AL91" i="7"/>
  <c r="AZ90" i="7" s="1"/>
  <c r="Z91" i="7"/>
  <c r="AT91" i="7" s="1"/>
  <c r="AK91" i="7"/>
  <c r="BA90" i="7" s="1"/>
  <c r="Y91" i="7"/>
  <c r="AV91" i="7" s="1"/>
  <c r="AJ91" i="7"/>
  <c r="BB90" i="7" s="1"/>
  <c r="X91" i="7"/>
  <c r="AU91" i="7" s="1"/>
  <c r="AJ47" i="7"/>
  <c r="BB46" i="7" s="1"/>
  <c r="AN7" i="7"/>
  <c r="AX6" i="7" s="1"/>
  <c r="X27" i="7"/>
  <c r="AU27" i="7" s="1"/>
  <c r="X35" i="7"/>
  <c r="AU35" i="7" s="1"/>
  <c r="X39" i="7"/>
  <c r="AU39" i="7" s="1"/>
  <c r="X47" i="7"/>
  <c r="AU47" i="7" s="1"/>
  <c r="X51" i="7"/>
  <c r="AU51" i="7" s="1"/>
  <c r="X55" i="7"/>
  <c r="AU55" i="7" s="1"/>
  <c r="Y59" i="7"/>
  <c r="AV59" i="7" s="1"/>
  <c r="AB63" i="7"/>
  <c r="AV62" i="7" s="1"/>
  <c r="X79" i="7"/>
  <c r="AU79" i="7" s="1"/>
  <c r="AO87" i="7"/>
  <c r="AW86" i="7" s="1"/>
  <c r="AC87" i="7"/>
  <c r="AT86" i="7" s="1"/>
  <c r="AN87" i="7"/>
  <c r="AX86" i="7" s="1"/>
  <c r="AB87" i="7"/>
  <c r="AV86" i="7" s="1"/>
  <c r="AM87" i="7"/>
  <c r="AY86" i="7" s="1"/>
  <c r="AA87" i="7"/>
  <c r="AU86" i="7" s="1"/>
  <c r="AL87" i="7"/>
  <c r="AZ86" i="7" s="1"/>
  <c r="Z87" i="7"/>
  <c r="AT87" i="7" s="1"/>
  <c r="AK87" i="7"/>
  <c r="BA86" i="7" s="1"/>
  <c r="Y87" i="7"/>
  <c r="AV87" i="7" s="1"/>
  <c r="AJ87" i="7"/>
  <c r="BB86" i="7" s="1"/>
  <c r="X87" i="7"/>
  <c r="AU87" i="7" s="1"/>
  <c r="AI87" i="7"/>
  <c r="AQ86" i="7" s="1"/>
  <c r="AH87" i="7"/>
  <c r="AR86" i="7" s="1"/>
  <c r="AG87" i="7"/>
  <c r="AS86" i="7" s="1"/>
  <c r="AF87" i="7"/>
  <c r="AQ87" i="7" s="1"/>
  <c r="AE87" i="7"/>
  <c r="AR87" i="7" s="1"/>
  <c r="AD87" i="7"/>
  <c r="AS87" i="7" s="1"/>
  <c r="AI43" i="7"/>
  <c r="AQ42" i="7" s="1"/>
  <c r="AG43" i="7"/>
  <c r="AS42" i="7" s="1"/>
  <c r="AO43" i="7"/>
  <c r="AW42" i="7" s="1"/>
  <c r="AC43" i="7"/>
  <c r="AT42" i="7" s="1"/>
  <c r="AN43" i="7"/>
  <c r="AX42" i="7" s="1"/>
  <c r="AB43" i="7"/>
  <c r="AV42" i="7" s="1"/>
  <c r="AI67" i="7"/>
  <c r="AQ66" i="7" s="1"/>
  <c r="AG67" i="7"/>
  <c r="AS66" i="7" s="1"/>
  <c r="AO67" i="7"/>
  <c r="AW66" i="7" s="1"/>
  <c r="AC67" i="7"/>
  <c r="AT66" i="7" s="1"/>
  <c r="AN67" i="7"/>
  <c r="AX66" i="7" s="1"/>
  <c r="AB67" i="7"/>
  <c r="AV66" i="7" s="1"/>
  <c r="AM67" i="7"/>
  <c r="AY66" i="7" s="1"/>
  <c r="AA67" i="7"/>
  <c r="AU66" i="7" s="1"/>
  <c r="X11" i="7"/>
  <c r="AU11" i="7" s="1"/>
  <c r="Y11" i="7"/>
  <c r="AV11" i="7" s="1"/>
  <c r="W87" i="7"/>
  <c r="AH3" i="7"/>
  <c r="AR2" i="7" s="1"/>
  <c r="Z11" i="7"/>
  <c r="AT11" i="7" s="1"/>
  <c r="X15" i="7"/>
  <c r="AU15" i="7" s="1"/>
  <c r="Y27" i="7"/>
  <c r="AV27" i="7" s="1"/>
  <c r="Y31" i="7"/>
  <c r="AV31" i="7" s="1"/>
  <c r="Y35" i="7"/>
  <c r="AV35" i="7" s="1"/>
  <c r="Y43" i="7"/>
  <c r="AV43" i="7" s="1"/>
  <c r="Y47" i="7"/>
  <c r="AV47" i="7" s="1"/>
  <c r="Y51" i="7"/>
  <c r="AV51" i="7" s="1"/>
  <c r="Y55" i="7"/>
  <c r="AV55" i="7" s="1"/>
  <c r="Z59" i="7"/>
  <c r="AT59" i="7" s="1"/>
  <c r="AD63" i="7"/>
  <c r="AS63" i="7" s="1"/>
  <c r="AF67" i="7"/>
  <c r="AQ67" i="7" s="1"/>
  <c r="AO39" i="7"/>
  <c r="AW38" i="7" s="1"/>
  <c r="AC39" i="7"/>
  <c r="AT38" i="7" s="1"/>
  <c r="AM39" i="7"/>
  <c r="AY38" i="7" s="1"/>
  <c r="AA39" i="7"/>
  <c r="AU38" i="7" s="1"/>
  <c r="AI39" i="7"/>
  <c r="AQ38" i="7" s="1"/>
  <c r="AH39" i="7"/>
  <c r="AR38" i="7" s="1"/>
  <c r="AJ35" i="7"/>
  <c r="BB34" i="7" s="1"/>
  <c r="AK55" i="7"/>
  <c r="BA54" i="7" s="1"/>
  <c r="AI7" i="7"/>
  <c r="AQ6" i="7" s="1"/>
  <c r="AH7" i="7"/>
  <c r="AR6" i="7" s="1"/>
  <c r="Z7" i="7"/>
  <c r="AT7" i="7" s="1"/>
  <c r="AI15" i="7"/>
  <c r="AQ14" i="7" s="1"/>
  <c r="AH15" i="7"/>
  <c r="AR14" i="7" s="1"/>
  <c r="AL11" i="7"/>
  <c r="AZ10" i="7" s="1"/>
  <c r="AC7" i="7"/>
  <c r="AT6" i="7" s="1"/>
  <c r="AM11" i="7"/>
  <c r="AY10" i="7" s="1"/>
  <c r="AO79" i="7"/>
  <c r="AW78" i="7" s="1"/>
  <c r="AC79" i="7"/>
  <c r="AT78" i="7" s="1"/>
  <c r="AN79" i="7"/>
  <c r="AX78" i="7" s="1"/>
  <c r="AM79" i="7"/>
  <c r="AY78" i="7" s="1"/>
  <c r="AA79" i="7"/>
  <c r="AU78" i="7" s="1"/>
  <c r="AL79" i="7"/>
  <c r="AZ78" i="7" s="1"/>
  <c r="Z79" i="7"/>
  <c r="AT79" i="7" s="1"/>
  <c r="AK79" i="7"/>
  <c r="BA78" i="7" s="1"/>
  <c r="Y79" i="7"/>
  <c r="AV79" i="7" s="1"/>
  <c r="AI79" i="7"/>
  <c r="AQ78" i="7" s="1"/>
  <c r="AH79" i="7"/>
  <c r="AR78" i="7" s="1"/>
  <c r="AG79" i="7"/>
  <c r="AS78" i="7" s="1"/>
  <c r="AF79" i="7"/>
  <c r="AQ79" i="7" s="1"/>
  <c r="AE79" i="7"/>
  <c r="AR79" i="7" s="1"/>
  <c r="W91" i="7"/>
  <c r="AE7" i="7"/>
  <c r="AR7" i="7" s="1"/>
  <c r="Y15" i="7"/>
  <c r="AV15" i="7" s="1"/>
  <c r="AM15" i="7"/>
  <c r="AY14" i="7" s="1"/>
  <c r="Z35" i="7"/>
  <c r="AT35" i="7" s="1"/>
  <c r="Z39" i="7"/>
  <c r="AT39" i="7" s="1"/>
  <c r="Z43" i="7"/>
  <c r="AT43" i="7" s="1"/>
  <c r="Z47" i="7"/>
  <c r="AT47" i="7" s="1"/>
  <c r="Z51" i="7"/>
  <c r="AT51" i="7" s="1"/>
  <c r="Z55" i="7"/>
  <c r="AT55" i="7" s="1"/>
  <c r="AD59" i="7"/>
  <c r="AS59" i="7" s="1"/>
  <c r="AE63" i="7"/>
  <c r="AR63" i="7" s="1"/>
  <c r="AH67" i="7"/>
  <c r="AR66" i="7" s="1"/>
  <c r="AD79" i="7"/>
  <c r="AS79" i="7" s="1"/>
  <c r="AH35" i="7"/>
  <c r="AR34" i="7" s="1"/>
  <c r="AH43" i="7"/>
  <c r="AR42" i="7" s="1"/>
  <c r="AO3" i="7"/>
  <c r="AW2" i="7" s="1"/>
  <c r="AC3" i="7"/>
  <c r="AT2" i="7" s="1"/>
  <c r="AN3" i="7"/>
  <c r="AX2" i="7" s="1"/>
  <c r="AA3" i="7"/>
  <c r="AU2" i="7" s="1"/>
  <c r="AB3" i="7"/>
  <c r="AV2" i="7" s="1"/>
  <c r="AJ11" i="7"/>
  <c r="BB10" i="7" s="1"/>
  <c r="AB7" i="7"/>
  <c r="AV6" i="7" s="1"/>
  <c r="AJ15" i="7"/>
  <c r="BB14" i="7" s="1"/>
  <c r="AG3" i="7"/>
  <c r="AS2" i="7" s="1"/>
  <c r="AK15" i="7"/>
  <c r="BA14" i="7" s="1"/>
  <c r="AI27" i="7"/>
  <c r="AQ26" i="7" s="1"/>
  <c r="AG27" i="7"/>
  <c r="AS26" i="7" s="1"/>
  <c r="AO27" i="7"/>
  <c r="AW26" i="7" s="1"/>
  <c r="AC27" i="7"/>
  <c r="AT26" i="7" s="1"/>
  <c r="W27" i="7"/>
  <c r="AN27" i="7"/>
  <c r="AX26" i="7" s="1"/>
  <c r="AB27" i="7"/>
  <c r="AV26" i="7" s="1"/>
  <c r="W35" i="7"/>
  <c r="AI3" i="7"/>
  <c r="AQ2" i="7" s="1"/>
  <c r="AA11" i="7"/>
  <c r="AU10" i="7" s="1"/>
  <c r="AO31" i="7"/>
  <c r="AW30" i="7" s="1"/>
  <c r="AC31" i="7"/>
  <c r="AT30" i="7" s="1"/>
  <c r="AM31" i="7"/>
  <c r="AY30" i="7" s="1"/>
  <c r="AA31" i="7"/>
  <c r="AU30" i="7" s="1"/>
  <c r="AI31" i="7"/>
  <c r="AQ30" i="7" s="1"/>
  <c r="AH31" i="7"/>
  <c r="AR30" i="7" s="1"/>
  <c r="AI83" i="7"/>
  <c r="AQ82" i="7" s="1"/>
  <c r="AH83" i="7"/>
  <c r="AR82" i="7" s="1"/>
  <c r="AG83" i="7"/>
  <c r="AS82" i="7" s="1"/>
  <c r="AF83" i="7"/>
  <c r="AQ83" i="7" s="1"/>
  <c r="AE83" i="7"/>
  <c r="AR83" i="7" s="1"/>
  <c r="AD83" i="7"/>
  <c r="AS83" i="7" s="1"/>
  <c r="AO83" i="7"/>
  <c r="AW82" i="7" s="1"/>
  <c r="AC83" i="7"/>
  <c r="AT82" i="7" s="1"/>
  <c r="AN83" i="7"/>
  <c r="AX82" i="7" s="1"/>
  <c r="AB83" i="7"/>
  <c r="AV82" i="7" s="1"/>
  <c r="AM83" i="7"/>
  <c r="AY82" i="7" s="1"/>
  <c r="AA83" i="7"/>
  <c r="AU82" i="7" s="1"/>
  <c r="AL83" i="7"/>
  <c r="AZ82" i="7" s="1"/>
  <c r="Z83" i="7"/>
  <c r="AT83" i="7" s="1"/>
  <c r="AK83" i="7"/>
  <c r="BA82" i="7" s="1"/>
  <c r="Y83" i="7"/>
  <c r="AV83" i="7" s="1"/>
  <c r="AJ83" i="7"/>
  <c r="BB82" i="7" s="1"/>
  <c r="X83" i="7"/>
  <c r="AU83" i="7" s="1"/>
  <c r="W39" i="7"/>
  <c r="W95" i="7"/>
  <c r="AJ3" i="7"/>
  <c r="BB2" i="7" s="1"/>
  <c r="AF7" i="7"/>
  <c r="AQ7" i="7" s="1"/>
  <c r="AD11" i="7"/>
  <c r="AS11" i="7" s="1"/>
  <c r="Z15" i="7"/>
  <c r="AT15" i="7" s="1"/>
  <c r="AN15" i="7"/>
  <c r="AX14" i="7" s="1"/>
  <c r="AA27" i="7"/>
  <c r="AU26" i="7" s="1"/>
  <c r="AB31" i="7"/>
  <c r="AV30" i="7" s="1"/>
  <c r="AA35" i="7"/>
  <c r="AU34" i="7" s="1"/>
  <c r="AB39" i="7"/>
  <c r="AV38" i="7" s="1"/>
  <c r="AA43" i="7"/>
  <c r="AU42" i="7" s="1"/>
  <c r="AB47" i="7"/>
  <c r="AV46" i="7" s="1"/>
  <c r="AA51" i="7"/>
  <c r="AU50" i="7" s="1"/>
  <c r="AB55" i="7"/>
  <c r="AV54" i="7" s="1"/>
  <c r="AE59" i="7"/>
  <c r="AR59" i="7" s="1"/>
  <c r="AF63" i="7"/>
  <c r="AQ63" i="7" s="1"/>
  <c r="AJ67" i="7"/>
  <c r="BB66" i="7" s="1"/>
  <c r="AJ79" i="7"/>
  <c r="BB78" i="7" s="1"/>
  <c r="W71" i="7"/>
  <c r="AB19" i="7"/>
  <c r="AV18" i="7" s="1"/>
  <c r="AN19" i="7"/>
  <c r="AX18" i="7" s="1"/>
  <c r="AH71" i="7"/>
  <c r="AR70" i="7" s="1"/>
  <c r="W75" i="7"/>
  <c r="AC19" i="7"/>
  <c r="AT18" i="7" s="1"/>
  <c r="AI71" i="7"/>
  <c r="AQ70" i="7" s="1"/>
  <c r="AC75" i="7"/>
  <c r="AT74" i="7" s="1"/>
  <c r="AA71" i="7"/>
  <c r="AU70" i="7" s="1"/>
  <c r="BA38" i="5"/>
  <c r="BB38" i="5"/>
  <c r="AZ38" i="5"/>
  <c r="AU38" i="5"/>
  <c r="AV38" i="5"/>
  <c r="AW38" i="5"/>
  <c r="AX38" i="5"/>
  <c r="AY38" i="5"/>
  <c r="AT38" i="5"/>
  <c r="R38" i="5"/>
  <c r="S38" i="5"/>
  <c r="T38" i="5"/>
  <c r="U38" i="5"/>
  <c r="V38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5" i="5"/>
  <c r="H22" i="1" l="1"/>
  <c r="G22" i="1"/>
  <c r="F22" i="1"/>
  <c r="E22" i="1"/>
  <c r="D22" i="1"/>
  <c r="C22" i="1"/>
  <c r="I24" i="2"/>
  <c r="H24" i="2"/>
  <c r="G24" i="2"/>
  <c r="F24" i="2"/>
  <c r="E24" i="2"/>
  <c r="D24" i="2"/>
  <c r="D7" i="1"/>
  <c r="C7" i="1"/>
  <c r="B7" i="1"/>
</calcChain>
</file>

<file path=xl/sharedStrings.xml><?xml version="1.0" encoding="utf-8"?>
<sst xmlns="http://schemas.openxmlformats.org/spreadsheetml/2006/main" count="2458" uniqueCount="225">
  <si>
    <t>Shunt Capacitors</t>
  </si>
  <si>
    <t>Node</t>
  </si>
  <si>
    <t>Ph-A</t>
  </si>
  <si>
    <t>Ph-B</t>
  </si>
  <si>
    <t>Ph-C</t>
  </si>
  <si>
    <t>kVAr</t>
  </si>
  <si>
    <t>Total</t>
  </si>
  <si>
    <t>Overhead Line Configurations (Config.)</t>
  </si>
  <si>
    <t>Config.</t>
  </si>
  <si>
    <t>Phasing</t>
  </si>
  <si>
    <t xml:space="preserve">Phase </t>
  </si>
  <si>
    <t xml:space="preserve">Neutral </t>
  </si>
  <si>
    <t>Spacing ID</t>
  </si>
  <si>
    <t>ACSR</t>
  </si>
  <si>
    <t>B A C N</t>
  </si>
  <si>
    <t xml:space="preserve"> 1/0</t>
  </si>
  <si>
    <t>#2  6/1</t>
  </si>
  <si>
    <t>A N</t>
  </si>
  <si>
    <t>#4  6/1</t>
  </si>
  <si>
    <t>B N</t>
  </si>
  <si>
    <t>Distributed Loads</t>
  </si>
  <si>
    <t>Load</t>
  </si>
  <si>
    <t>Ph-1</t>
  </si>
  <si>
    <t>Ph-2</t>
  </si>
  <si>
    <t>Ph-3</t>
  </si>
  <si>
    <t>A</t>
  </si>
  <si>
    <t>B</t>
  </si>
  <si>
    <t>Model</t>
  </si>
  <si>
    <t>kW</t>
  </si>
  <si>
    <t>Y-PQ</t>
  </si>
  <si>
    <t>Y-I</t>
  </si>
  <si>
    <t>Y-Z</t>
  </si>
  <si>
    <t>D-I</t>
  </si>
  <si>
    <t>D-Z</t>
  </si>
  <si>
    <t>D-PQ</t>
  </si>
  <si>
    <t>Xendee Code Word for Wires</t>
  </si>
  <si>
    <t>Phase A</t>
  </si>
  <si>
    <t>Phase B</t>
  </si>
  <si>
    <t>Phase C</t>
  </si>
  <si>
    <t>Neutral</t>
  </si>
  <si>
    <t>x</t>
  </si>
  <si>
    <t>y</t>
  </si>
  <si>
    <t>ACSR 1/0</t>
  </si>
  <si>
    <t>IEEE 8</t>
  </si>
  <si>
    <t>ACSR #2  6/1</t>
  </si>
  <si>
    <t>IEEE 11</t>
  </si>
  <si>
    <t>ACSR #4  6/1</t>
  </si>
  <si>
    <t>IEEE 12</t>
  </si>
  <si>
    <t>Line Segment Data</t>
  </si>
  <si>
    <t>Node A</t>
  </si>
  <si>
    <t>Node B</t>
  </si>
  <si>
    <t>Length(ft.)</t>
  </si>
  <si>
    <t>XFM-1</t>
  </si>
  <si>
    <t>Spot Loads</t>
  </si>
  <si>
    <t>Ph-4</t>
  </si>
  <si>
    <t>Regulator Data</t>
  </si>
  <si>
    <t>Regulator ID:</t>
  </si>
  <si>
    <t>Line Segment:</t>
  </si>
  <si>
    <t>814 - 850</t>
  </si>
  <si>
    <t>Location:</t>
  </si>
  <si>
    <t>Phases:</t>
  </si>
  <si>
    <t>A - B -C</t>
  </si>
  <si>
    <t>Connection:</t>
  </si>
  <si>
    <t>3-Ph,LG</t>
  </si>
  <si>
    <t>Monitoring Phase:</t>
  </si>
  <si>
    <t>A-B-C</t>
  </si>
  <si>
    <t>Bandwidth:</t>
  </si>
  <si>
    <t>2.0 volts</t>
  </si>
  <si>
    <t>PT Ratio:</t>
  </si>
  <si>
    <t>Primary CT Rating:</t>
  </si>
  <si>
    <t>Compensator Settings:</t>
  </si>
  <si>
    <t>R - Setting:</t>
  </si>
  <si>
    <t>X - Setting:</t>
  </si>
  <si>
    <t>Volltage Level:</t>
  </si>
  <si>
    <t>852 - 832</t>
  </si>
  <si>
    <t>*********************************************************************</t>
  </si>
  <si>
    <t>Transformer Data</t>
  </si>
  <si>
    <t>kVA</t>
  </si>
  <si>
    <t>kV-high</t>
  </si>
  <si>
    <t>kV-low</t>
  </si>
  <si>
    <t>R - %</t>
  </si>
  <si>
    <t>X - %</t>
  </si>
  <si>
    <t>Substation:</t>
  </si>
  <si>
    <t>69 - D</t>
  </si>
  <si>
    <t>24.9 -Gr. W</t>
  </si>
  <si>
    <t>XFM -1</t>
  </si>
  <si>
    <t>24.9 - Gr.W</t>
  </si>
  <si>
    <t>4.16 - Gr. W</t>
  </si>
  <si>
    <t> Node Voltage pu </t>
  </si>
  <si>
    <t>A-N</t>
  </si>
  <si>
    <t>B-N</t>
  </si>
  <si>
    <t>C-N</t>
  </si>
  <si>
    <t>Length(km)</t>
  </si>
  <si>
    <t>XFM -1:</t>
  </si>
  <si>
    <t>Connection</t>
  </si>
  <si>
    <t>Wye</t>
  </si>
  <si>
    <t>Delta</t>
  </si>
  <si>
    <r>
      <t xml:space="preserve">Constant </t>
    </r>
    <r>
      <rPr>
        <sz val="11"/>
        <color rgb="FFFF0000"/>
        <rFont val="Arial"/>
        <family val="2"/>
      </rPr>
      <t>kW</t>
    </r>
    <r>
      <rPr>
        <sz val="11"/>
        <rFont val="Arial"/>
        <family val="2"/>
      </rPr>
      <t xml:space="preserve"> and </t>
    </r>
    <r>
      <rPr>
        <sz val="11"/>
        <color rgb="FFFF0000"/>
        <rFont val="Arial"/>
        <family val="2"/>
      </rPr>
      <t>kVAr</t>
    </r>
  </si>
  <si>
    <r>
      <rPr>
        <sz val="11"/>
        <color theme="1"/>
        <rFont val="Arial"/>
        <family val="2"/>
      </rPr>
      <t xml:space="preserve">Constant </t>
    </r>
    <r>
      <rPr>
        <sz val="11"/>
        <color rgb="FF0070C0"/>
        <rFont val="Arial"/>
        <family val="2"/>
      </rPr>
      <t>Current</t>
    </r>
  </si>
  <si>
    <r>
      <t xml:space="preserve">Constant </t>
    </r>
    <r>
      <rPr>
        <sz val="11"/>
        <color rgb="FF00B050"/>
        <rFont val="Arial"/>
        <family val="2"/>
      </rPr>
      <t>Impedance</t>
    </r>
  </si>
  <si>
    <t>Type</t>
  </si>
  <si>
    <t>Three-Phase, 4 wire</t>
  </si>
  <si>
    <t>Single-Phase, 2 wire</t>
  </si>
  <si>
    <t>(505)</t>
  </si>
  <si>
    <t>Two-Phase, 3 wire</t>
  </si>
  <si>
    <r>
      <rPr>
        <sz val="12"/>
        <color rgb="FFFF0000"/>
        <rFont val="Times New Roman"/>
        <family val="1"/>
      </rPr>
      <t>Single</t>
    </r>
    <r>
      <rPr>
        <sz val="12"/>
        <rFont val="Times New Roman"/>
        <family val="1"/>
      </rPr>
      <t xml:space="preserve">-Phase, </t>
    </r>
    <r>
      <rPr>
        <sz val="12"/>
        <color rgb="FFFF0000"/>
        <rFont val="Times New Roman"/>
        <family val="1"/>
      </rPr>
      <t>2</t>
    </r>
    <r>
      <rPr>
        <sz val="12"/>
        <rFont val="Times New Roman"/>
        <family val="1"/>
      </rPr>
      <t xml:space="preserve"> wire</t>
    </r>
  </si>
  <si>
    <r>
      <rPr>
        <sz val="12"/>
        <color rgb="FFFF0000"/>
        <rFont val="Times New Roman"/>
        <family val="1"/>
      </rPr>
      <t>Singl</t>
    </r>
    <r>
      <rPr>
        <sz val="12"/>
        <rFont val="Times New Roman"/>
        <family val="1"/>
      </rPr>
      <t xml:space="preserve">e-Phase, </t>
    </r>
    <r>
      <rPr>
        <sz val="12"/>
        <color rgb="FFFF0000"/>
        <rFont val="Times New Roman"/>
        <family val="1"/>
      </rPr>
      <t>2</t>
    </r>
    <r>
      <rPr>
        <sz val="12"/>
        <rFont val="Times New Roman"/>
        <family val="1"/>
      </rPr>
      <t xml:space="preserve"> wire</t>
    </r>
  </si>
  <si>
    <t>Overhead Line Spacings</t>
  </si>
  <si>
    <t>ACSR: Aluminum conductor Steel Reinforced</t>
  </si>
  <si>
    <t>(515)</t>
  </si>
  <si>
    <t>(520)</t>
  </si>
  <si>
    <t>Three-Phase, 3 Cable</t>
  </si>
  <si>
    <t>Single-Phase, 2 Cable</t>
  </si>
  <si>
    <t>Underground Line Spacings</t>
  </si>
  <si>
    <t>X_300</t>
  </si>
  <si>
    <t>X_301</t>
  </si>
  <si>
    <t>X_302</t>
  </si>
  <si>
    <t>X_303</t>
  </si>
  <si>
    <t>X_304</t>
  </si>
  <si>
    <t>B_300</t>
  </si>
  <si>
    <t>B_301</t>
  </si>
  <si>
    <t>B_302</t>
  </si>
  <si>
    <t>B_303</t>
  </si>
  <si>
    <t>B_304</t>
  </si>
  <si>
    <t>ft2km</t>
  </si>
  <si>
    <t>mi2km</t>
  </si>
  <si>
    <t>ms2F</t>
  </si>
  <si>
    <t>inf</t>
  </si>
  <si>
    <t>infinite</t>
  </si>
  <si>
    <t>1/0/0m</t>
  </si>
  <si>
    <t>800-802</t>
  </si>
  <si>
    <t>Z_A</t>
  </si>
  <si>
    <t>Z_B</t>
  </si>
  <si>
    <t>Z_C</t>
  </si>
  <si>
    <t>C_AA</t>
  </si>
  <si>
    <t>Zm_AC</t>
  </si>
  <si>
    <t>Reactance j</t>
  </si>
  <si>
    <t>Zm_BC</t>
  </si>
  <si>
    <t>Length</t>
  </si>
  <si>
    <t>Zm_AB</t>
  </si>
  <si>
    <t>Resistance</t>
  </si>
  <si>
    <t>C_BC</t>
  </si>
  <si>
    <t>C_AC</t>
  </si>
  <si>
    <t>C_AB</t>
  </si>
  <si>
    <t>C_CC</t>
  </si>
  <si>
    <t>C_BB</t>
  </si>
  <si>
    <t>802-806</t>
  </si>
  <si>
    <t>806-808</t>
  </si>
  <si>
    <t>808-812</t>
  </si>
  <si>
    <t>812-814</t>
  </si>
  <si>
    <t>888-890</t>
  </si>
  <si>
    <t>814-850</t>
  </si>
  <si>
    <t>850-816</t>
  </si>
  <si>
    <t>816-824</t>
  </si>
  <si>
    <t>824-828</t>
  </si>
  <si>
    <t>828-830</t>
  </si>
  <si>
    <t>830-854</t>
  </si>
  <si>
    <t>854-852</t>
  </si>
  <si>
    <t>852-832</t>
  </si>
  <si>
    <t>832-858</t>
  </si>
  <si>
    <t>858-834</t>
  </si>
  <si>
    <t>834-842</t>
  </si>
  <si>
    <t>842-844</t>
  </si>
  <si>
    <t>844-846</t>
  </si>
  <si>
    <t>846-848</t>
  </si>
  <si>
    <t>834-860</t>
  </si>
  <si>
    <t>860-836</t>
  </si>
  <si>
    <t>836-840</t>
  </si>
  <si>
    <t>836-862</t>
  </si>
  <si>
    <t>808-810</t>
  </si>
  <si>
    <t>824-826</t>
  </si>
  <si>
    <t>854-856</t>
  </si>
  <si>
    <t>862-838</t>
  </si>
  <si>
    <t>832-888</t>
  </si>
  <si>
    <t>816-818</t>
  </si>
  <si>
    <t>818-820</t>
  </si>
  <si>
    <t>820-822</t>
  </si>
  <si>
    <t>858-864</t>
  </si>
  <si>
    <t>rate</t>
  </si>
  <si>
    <t>AN</t>
  </si>
  <si>
    <t>BN</t>
  </si>
  <si>
    <t>BACN</t>
  </si>
  <si>
    <t>This feeder is an actual feeder located in Arizona.</t>
  </si>
  <si>
    <r>
      <t xml:space="preserve">The feeder’s nominal voltage is </t>
    </r>
    <r>
      <rPr>
        <sz val="11"/>
        <color rgb="FFFF0000"/>
        <rFont val="Calibri"/>
        <family val="2"/>
        <scheme val="minor"/>
      </rPr>
      <t>24.9 kV</t>
    </r>
    <r>
      <rPr>
        <sz val="11"/>
        <color theme="1"/>
        <rFont val="Calibri"/>
        <family val="2"/>
        <scheme val="minor"/>
      </rPr>
      <t>. It is characterized by:</t>
    </r>
  </si>
  <si>
    <r>
      <t xml:space="preserve">2. Two in-line </t>
    </r>
    <r>
      <rPr>
        <sz val="11"/>
        <color rgb="FF00B0F0"/>
        <rFont val="Calibri"/>
        <family val="2"/>
        <scheme val="minor"/>
      </rPr>
      <t>regulators</t>
    </r>
    <r>
      <rPr>
        <sz val="11"/>
        <color theme="1"/>
        <rFont val="Calibri"/>
        <family val="2"/>
        <scheme val="minor"/>
      </rPr>
      <t xml:space="preserve"> required to maintain a good voltage profile</t>
    </r>
  </si>
  <si>
    <r>
      <t xml:space="preserve">3. An in-line </t>
    </r>
    <r>
      <rPr>
        <sz val="11"/>
        <color rgb="FF00B0F0"/>
        <rFont val="Calibri"/>
        <family val="2"/>
        <scheme val="minor"/>
      </rPr>
      <t>transformer</t>
    </r>
    <r>
      <rPr>
        <sz val="11"/>
        <color theme="1"/>
        <rFont val="Calibri"/>
        <family val="2"/>
        <scheme val="minor"/>
      </rPr>
      <t xml:space="preserve"> reducing the voltage to </t>
    </r>
    <r>
      <rPr>
        <sz val="11"/>
        <color rgb="FFFF0000"/>
        <rFont val="Calibri"/>
        <family val="2"/>
        <scheme val="minor"/>
      </rPr>
      <t>4.16 kV</t>
    </r>
    <r>
      <rPr>
        <sz val="11"/>
        <color theme="1"/>
        <rFont val="Calibri"/>
        <family val="2"/>
        <scheme val="minor"/>
      </rPr>
      <t xml:space="preserve"> for a short section of the feeder</t>
    </r>
  </si>
  <si>
    <t>1. Very long and lightly loaded  overhead transmission lines</t>
  </si>
  <si>
    <r>
      <t xml:space="preserve">5. Shunt </t>
    </r>
    <r>
      <rPr>
        <sz val="11"/>
        <color rgb="FF00B0F0"/>
        <rFont val="Calibri"/>
        <family val="2"/>
        <scheme val="minor"/>
      </rPr>
      <t>capacitors</t>
    </r>
  </si>
  <si>
    <r>
      <t>Because of the length of the feeder and the unbalanced loading it can have a</t>
    </r>
    <r>
      <rPr>
        <sz val="11"/>
        <color theme="5"/>
        <rFont val="Calibri"/>
        <family val="2"/>
        <scheme val="minor"/>
      </rPr>
      <t xml:space="preserve"> convergence</t>
    </r>
    <r>
      <rPr>
        <sz val="11"/>
        <color theme="1"/>
        <rFont val="Calibri"/>
        <family val="2"/>
        <scheme val="minor"/>
      </rPr>
      <t xml:space="preserve"> problem.</t>
    </r>
  </si>
  <si>
    <r>
      <t>4. 24 unbalanced loading with both “</t>
    </r>
    <r>
      <rPr>
        <sz val="11"/>
        <color rgb="FF7030A0"/>
        <rFont val="Calibri"/>
        <family val="2"/>
        <scheme val="minor"/>
      </rPr>
      <t>spot</t>
    </r>
    <r>
      <rPr>
        <sz val="11"/>
        <color theme="1"/>
        <rFont val="Calibri"/>
        <family val="2"/>
        <scheme val="minor"/>
      </rPr>
      <t>” and “</t>
    </r>
    <r>
      <rPr>
        <sz val="11"/>
        <color rgb="FF7030A0"/>
        <rFont val="Calibri"/>
        <family val="2"/>
        <scheme val="minor"/>
      </rPr>
      <t>distributed</t>
    </r>
    <r>
      <rPr>
        <sz val="11"/>
        <color theme="1"/>
        <rFont val="Calibri"/>
        <family val="2"/>
        <scheme val="minor"/>
      </rPr>
      <t>” loads. Distributed loads are assumed to be connected at the center of the line segment</t>
    </r>
  </si>
  <si>
    <t>Z_A (ohm)</t>
  </si>
  <si>
    <t>C_AA (uF)</t>
  </si>
  <si>
    <t>ohms/mi</t>
  </si>
  <si>
    <t>micro-Simens/mi</t>
  </si>
  <si>
    <t>w=2*pi*f</t>
  </si>
  <si>
    <t>R=r/mi2km</t>
  </si>
  <si>
    <t>X=x/mi2km</t>
  </si>
  <si>
    <t>L=X/w</t>
  </si>
  <si>
    <t>B=b/mi2km</t>
  </si>
  <si>
    <t>C=B*ms2F</t>
  </si>
  <si>
    <t>1/(w*1e-6)</t>
  </si>
  <si>
    <t>Distributed Loads</t>
    <phoneticPr fontId="63" type="noConversion"/>
  </si>
  <si>
    <t>Spot Loads</t>
    <phoneticPr fontId="63" type="noConversion"/>
  </si>
  <si>
    <t>816-820</t>
  </si>
  <si>
    <t>V</t>
  </si>
  <si>
    <t>Pa</t>
  </si>
  <si>
    <t>Pp</t>
  </si>
  <si>
    <t>Pn</t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</si>
  <si>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_300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</si>
  <si>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_301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</si>
  <si>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_302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</si>
  <si>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_303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</si>
  <si>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_304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</si>
  <si>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_300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</si>
  <si>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_301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</si>
  <si>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_302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</si>
  <si>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_303</t>
    </r>
  </si>
  <si>
    <r>
      <rPr>
        <b/>
        <sz val="11"/>
        <color rgb="FFFF0000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_304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</si>
  <si>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_300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</si>
  <si>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_301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</si>
  <si>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_302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</si>
  <si>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_303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</si>
  <si>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_304</t>
    </r>
  </si>
  <si>
    <t>L=X/mi2km/2/pi/60</t>
  </si>
  <si>
    <t>C=B/mi2km*ms2F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</si>
</sst>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5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sz val="12"/>
      <color theme="0" tint="-0.499984740745262"/>
      <name val="Times New Roman"/>
      <family val="1"/>
    </font>
    <font>
      <sz val="8"/>
      <color theme="1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rgb="FF00B050"/>
      <name val="Times New Roman"/>
      <family val="1"/>
    </font>
    <font>
      <sz val="12"/>
      <color theme="7" tint="-0.249977111117893"/>
      <name val="Times New Roman"/>
      <family val="1"/>
    </font>
    <font>
      <sz val="11"/>
      <name val="Times New Roman"/>
      <family val="1"/>
    </font>
    <font>
      <sz val="9"/>
      <name val="Arial"/>
      <family val="2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color theme="5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  <font>
      <sz val="10"/>
      <color theme="5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7030A0"/>
      <name val="Arial"/>
      <family val="2"/>
    </font>
    <font>
      <sz val="11"/>
      <color theme="5"/>
      <name val="Arial"/>
      <family val="2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00B050"/>
      <name val="Calibri"/>
      <family val="2"/>
      <scheme val="minor"/>
    </font>
    <font>
      <b/>
      <sz val="12"/>
      <color rgb="FF0070C0"/>
      <name val="Times New Roman"/>
      <family val="1"/>
    </font>
    <font>
      <b/>
      <sz val="12"/>
      <color theme="5"/>
      <name val="Calibri"/>
      <family val="2"/>
      <scheme val="minor"/>
    </font>
    <font>
      <sz val="9"/>
      <color rgb="FF00B050"/>
      <name val="Arial"/>
      <family val="2"/>
    </font>
    <font>
      <sz val="9"/>
      <color rgb="FF0070C0"/>
      <name val="Arial"/>
      <family val="2"/>
    </font>
    <font>
      <sz val="12"/>
      <color rgb="FFFF0000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9"/>
      <color theme="0" tint="-0.499984740745262"/>
      <name val="Arial"/>
      <family val="2"/>
    </font>
    <font>
      <sz val="9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DBD1E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11">
    <xf numFmtId="0" fontId="0" fillId="0" borderId="0"/>
    <xf numFmtId="0" fontId="52" fillId="2" borderId="0" applyNumberFormat="0" applyBorder="0" applyAlignment="0" applyProtection="0"/>
    <xf numFmtId="0" fontId="53" fillId="3" borderId="0" applyNumberFormat="0" applyBorder="0" applyAlignment="0" applyProtection="0"/>
    <xf numFmtId="0" fontId="54" fillId="4" borderId="0" applyNumberFormat="0" applyBorder="0" applyAlignment="0" applyProtection="0"/>
    <xf numFmtId="0" fontId="55" fillId="5" borderId="18" applyNumberFormat="0" applyAlignment="0" applyProtection="0"/>
    <xf numFmtId="0" fontId="56" fillId="6" borderId="19" applyNumberFormat="0" applyAlignment="0" applyProtection="0"/>
    <xf numFmtId="0" fontId="51" fillId="7" borderId="0" applyNumberFormat="0" applyBorder="0" applyAlignment="0" applyProtection="0"/>
    <xf numFmtId="0" fontId="58" fillId="8" borderId="0"/>
    <xf numFmtId="0" fontId="60" fillId="10" borderId="18" applyNumberFormat="0" applyAlignment="0" applyProtection="0"/>
    <xf numFmtId="0" fontId="51" fillId="11" borderId="20" applyNumberFormat="0" applyFont="0" applyAlignment="0" applyProtection="0"/>
    <xf numFmtId="0" fontId="51" fillId="12" borderId="0" applyNumberFormat="0" applyBorder="0" applyAlignment="0" applyProtection="0"/>
  </cellStyleXfs>
  <cellXfs count="18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3" xfId="0" applyFont="1" applyBorder="1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5" xfId="0" applyFont="1" applyBorder="1"/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4" xfId="0" applyFont="1" applyBorder="1"/>
    <xf numFmtId="0" fontId="22" fillId="0" borderId="5" xfId="0" applyFont="1" applyBorder="1"/>
    <xf numFmtId="0" fontId="22" fillId="0" borderId="6" xfId="0" applyFont="1" applyBorder="1"/>
    <xf numFmtId="0" fontId="22" fillId="0" borderId="10" xfId="0" applyFont="1" applyBorder="1"/>
    <xf numFmtId="0" fontId="22" fillId="0" borderId="11" xfId="0" applyFont="1" applyBorder="1"/>
    <xf numFmtId="0" fontId="22" fillId="0" borderId="13" xfId="0" applyFont="1" applyBorder="1"/>
    <xf numFmtId="0" fontId="23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3" fillId="0" borderId="10" xfId="0" applyFont="1" applyBorder="1"/>
    <xf numFmtId="0" fontId="12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3" fillId="0" borderId="13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3" xfId="0" applyFont="1" applyBorder="1"/>
    <xf numFmtId="0" fontId="23" fillId="0" borderId="11" xfId="0" applyFont="1" applyBorder="1"/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32" fillId="0" borderId="0" xfId="0" applyFont="1"/>
    <xf numFmtId="17" fontId="6" fillId="0" borderId="0" xfId="0" applyNumberFormat="1" applyFont="1"/>
    <xf numFmtId="0" fontId="6" fillId="0" borderId="0" xfId="0" applyFont="1"/>
    <xf numFmtId="0" fontId="31" fillId="0" borderId="0" xfId="0" applyFont="1"/>
    <xf numFmtId="0" fontId="4" fillId="0" borderId="6" xfId="0" applyFont="1" applyBorder="1"/>
    <xf numFmtId="0" fontId="4" fillId="0" borderId="0" xfId="0" applyFont="1" applyAlignment="1">
      <alignment horizontal="left"/>
    </xf>
    <xf numFmtId="0" fontId="0" fillId="0" borderId="11" xfId="0" applyBorder="1"/>
    <xf numFmtId="0" fontId="46" fillId="0" borderId="1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50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53" fillId="3" borderId="0" xfId="2"/>
    <xf numFmtId="0" fontId="56" fillId="6" borderId="19" xfId="5" applyAlignment="1">
      <alignment horizontal="center"/>
    </xf>
    <xf numFmtId="0" fontId="52" fillId="2" borderId="0" xfId="1"/>
    <xf numFmtId="0" fontId="58" fillId="8" borderId="0" xfId="7"/>
    <xf numFmtId="0" fontId="57" fillId="7" borderId="0" xfId="6" applyFont="1"/>
    <xf numFmtId="0" fontId="55" fillId="5" borderId="18" xfId="4"/>
    <xf numFmtId="0" fontId="59" fillId="5" borderId="18" xfId="4" applyFont="1"/>
    <xf numFmtId="0" fontId="0" fillId="9" borderId="0" xfId="3" applyFont="1" applyFill="1"/>
    <xf numFmtId="0" fontId="55" fillId="5" borderId="18" xfId="4" applyAlignment="1">
      <alignment horizontal="center"/>
    </xf>
    <xf numFmtId="0" fontId="51" fillId="12" borderId="1" xfId="10" applyBorder="1" applyAlignment="1">
      <alignment horizontal="center" vertical="center"/>
    </xf>
    <xf numFmtId="0" fontId="18" fillId="11" borderId="20" xfId="9" applyFont="1" applyAlignment="1">
      <alignment horizontal="center"/>
    </xf>
    <xf numFmtId="0" fontId="60" fillId="10" borderId="18" xfId="8" applyAlignment="1">
      <alignment horizontal="center"/>
    </xf>
    <xf numFmtId="0" fontId="60" fillId="10" borderId="21" xfId="8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8" fillId="11" borderId="22" xfId="9" applyFont="1" applyBorder="1" applyAlignment="1">
      <alignment horizontal="center"/>
    </xf>
    <xf numFmtId="0" fontId="18" fillId="11" borderId="23" xfId="9" applyFont="1" applyBorder="1" applyAlignment="1">
      <alignment horizontal="center"/>
    </xf>
    <xf numFmtId="0" fontId="60" fillId="10" borderId="24" xfId="8" applyBorder="1" applyAlignment="1">
      <alignment horizontal="center"/>
    </xf>
    <xf numFmtId="0" fontId="51" fillId="12" borderId="1" xfId="10" applyBorder="1" applyAlignment="1">
      <alignment horizontal="center"/>
    </xf>
    <xf numFmtId="0" fontId="18" fillId="11" borderId="1" xfId="9" applyFont="1" applyBorder="1" applyAlignment="1">
      <alignment horizontal="center"/>
    </xf>
    <xf numFmtId="0" fontId="60" fillId="10" borderId="1" xfId="8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6" fillId="6" borderId="25" xfId="5" applyBorder="1" applyAlignment="1">
      <alignment horizontal="center"/>
    </xf>
    <xf numFmtId="0" fontId="0" fillId="0" borderId="26" xfId="0" applyBorder="1"/>
    <xf numFmtId="0" fontId="57" fillId="0" borderId="0" xfId="0" applyFont="1"/>
    <xf numFmtId="0" fontId="25" fillId="11" borderId="1" xfId="9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</cellXfs>
  <cellStyles count="11">
    <cellStyle name="40% - Ênfase2" xfId="6" builtinId="35"/>
    <cellStyle name="40% - Ênfase3" xfId="10" builtinId="39"/>
    <cellStyle name="Bom" xfId="1" builtinId="26"/>
    <cellStyle name="Cálculo" xfId="4" builtinId="22"/>
    <cellStyle name="Célula de Verificação" xfId="5" builtinId="23"/>
    <cellStyle name="Entrada" xfId="8" builtinId="20"/>
    <cellStyle name="Neutro" xfId="3" builtinId="28"/>
    <cellStyle name="Normal" xfId="0" builtinId="0"/>
    <cellStyle name="Nota" xfId="9" builtinId="10"/>
    <cellStyle name="purple" xfId="7" xr:uid="{00000000-0005-0000-0000-00000A000000}"/>
    <cellStyle name="Ruim" xfId="2" builtinId="27"/>
  </cellStyles>
  <dxfs count="0"/>
  <tableStyles count="1" defaultTableStyle="TableStyleMedium2" defaultPivotStyle="PivotStyleLight16">
    <tableStyle name="Invisible" pivot="0" table="0" count="0" xr9:uid="{F8826F36-3B70-4DE5-8FEC-A9F136C2D530}"/>
  </tableStyles>
  <colors>
    <mruColors>
      <color rgb="FFDBD1EF"/>
      <color rgb="FFD6CBED"/>
      <color rgb="FFCEC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336884</xdr:colOff>
      <xdr:row>1</xdr:row>
      <xdr:rowOff>176462</xdr:rowOff>
    </xdr:from>
    <xdr:to>
      <xdr:col>31</xdr:col>
      <xdr:colOff>207206</xdr:colOff>
      <xdr:row>14</xdr:row>
      <xdr:rowOff>80210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1726" y="376988"/>
          <a:ext cx="3832722" cy="2558717"/>
        </a:xfrm>
        <a:prstGeom prst="rect">
          <a:avLst/>
        </a:prstGeom>
      </xdr:spPr>
    </xdr:pic>
    <xdr:clientData/>
  </xdr:twoCellAnchor>
  <xdr:twoCellAnchor editAs="oneCell">
    <xdr:from>
      <xdr:col>28</xdr:col>
      <xdr:colOff>136359</xdr:colOff>
      <xdr:row>37</xdr:row>
      <xdr:rowOff>119323</xdr:rowOff>
    </xdr:from>
    <xdr:to>
      <xdr:col>28</xdr:col>
      <xdr:colOff>2251910</xdr:colOff>
      <xdr:row>40</xdr:row>
      <xdr:rowOff>1253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1" y="7570881"/>
          <a:ext cx="2197768" cy="483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640528</xdr:colOff>
      <xdr:row>22</xdr:row>
      <xdr:rowOff>175260</xdr:rowOff>
    </xdr:from>
    <xdr:to>
      <xdr:col>24</xdr:col>
      <xdr:colOff>206188</xdr:colOff>
      <xdr:row>46</xdr:row>
      <xdr:rowOff>166240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5168" y="4457700"/>
          <a:ext cx="8473440" cy="438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9"/>
  <sheetViews>
    <sheetView tabSelected="1" zoomScale="95" zoomScaleNormal="95" workbookViewId="0">
      <selection activeCell="U44" sqref="U44:V44"/>
    </sheetView>
  </sheetViews>
  <sheetFormatPr defaultRowHeight="15"/>
  <cols>
    <col min="1" max="1" width="9.7109375" customWidth="1"/>
    <col min="2" max="2" width="7.5703125" bestFit="1" customWidth="1"/>
    <col min="3" max="3" width="9.7109375" bestFit="1" customWidth="1"/>
    <col min="4" max="4" width="12.5703125" bestFit="1" customWidth="1"/>
    <col min="5" max="5" width="7" bestFit="1" customWidth="1"/>
    <col min="6" max="6" width="9.140625" bestFit="1" customWidth="1"/>
    <col min="7" max="7" width="6.7109375" bestFit="1" customWidth="1"/>
    <col min="8" max="8" width="10.7109375" bestFit="1" customWidth="1"/>
    <col min="9" max="9" width="23" bestFit="1" customWidth="1"/>
    <col min="10" max="10" width="7.5703125" bestFit="1" customWidth="1"/>
    <col min="11" max="11" width="4.85546875" bestFit="1" customWidth="1"/>
    <col min="12" max="12" width="3.140625" bestFit="1" customWidth="1"/>
    <col min="13" max="13" width="4.85546875" bestFit="1" customWidth="1"/>
    <col min="14" max="14" width="3.140625" bestFit="1" customWidth="1"/>
    <col min="15" max="15" width="2.140625" bestFit="1" customWidth="1"/>
    <col min="16" max="16" width="5.140625" bestFit="1" customWidth="1"/>
    <col min="17" max="17" width="4" bestFit="1" customWidth="1"/>
    <col min="18" max="18" width="4.85546875" bestFit="1" customWidth="1"/>
    <col min="19" max="19" width="4" bestFit="1" customWidth="1"/>
    <col min="20" max="20" width="4.85546875" bestFit="1" customWidth="1"/>
    <col min="21" max="21" width="4" bestFit="1" customWidth="1"/>
    <col min="22" max="22" width="4.85546875" bestFit="1" customWidth="1"/>
    <col min="23" max="23" width="30.85546875" bestFit="1" customWidth="1"/>
    <col min="24" max="24" width="8.5703125" bestFit="1" customWidth="1"/>
    <col min="25" max="25" width="2.140625" bestFit="1" customWidth="1"/>
    <col min="26" max="26" width="26" bestFit="1" customWidth="1"/>
    <col min="27" max="27" width="11" bestFit="1" customWidth="1"/>
    <col min="28" max="28" width="20.5703125" bestFit="1" customWidth="1"/>
    <col min="29" max="29" width="42.7109375" bestFit="1" customWidth="1"/>
    <col min="30" max="30" width="5" bestFit="1" customWidth="1"/>
    <col min="31" max="31" width="9.7109375" bestFit="1" customWidth="1"/>
    <col min="32" max="32" width="10.140625" bestFit="1" customWidth="1"/>
    <col min="33" max="34" width="5.42578125" bestFit="1" customWidth="1"/>
    <col min="35" max="35" width="9.140625" bestFit="1" customWidth="1"/>
    <col min="36" max="37" width="5.42578125" bestFit="1" customWidth="1"/>
    <col min="38" max="38" width="11.42578125" customWidth="1"/>
    <col min="39" max="39" width="5.28515625" bestFit="1" customWidth="1"/>
    <col min="40" max="42" width="7" bestFit="1" customWidth="1"/>
    <col min="43" max="43" width="5.7109375" bestFit="1" customWidth="1"/>
    <col min="44" max="44" width="10" bestFit="1" customWidth="1"/>
    <col min="45" max="45" width="23" bestFit="1" customWidth="1"/>
    <col min="46" max="46" width="4.7109375" customWidth="1"/>
    <col min="47" max="47" width="4.85546875" customWidth="1"/>
    <col min="48" max="48" width="4.7109375" bestFit="1" customWidth="1"/>
    <col min="49" max="49" width="4.85546875" bestFit="1" customWidth="1"/>
    <col min="50" max="50" width="4.7109375" bestFit="1" customWidth="1"/>
    <col min="51" max="51" width="4.85546875" bestFit="1" customWidth="1"/>
    <col min="52" max="52" width="19.42578125" bestFit="1" customWidth="1"/>
    <col min="53" max="53" width="4.85546875" bestFit="1" customWidth="1"/>
    <col min="54" max="54" width="5" bestFit="1" customWidth="1"/>
    <col min="56" max="56" width="22.7109375" customWidth="1"/>
  </cols>
  <sheetData>
    <row r="1" spans="1:59" ht="15.75">
      <c r="A1" s="15"/>
      <c r="B1" s="16"/>
      <c r="C1" s="16"/>
      <c r="D1" s="16"/>
      <c r="E1" s="16"/>
      <c r="F1" s="154" t="s">
        <v>7</v>
      </c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B1" s="21"/>
      <c r="AI1" s="22"/>
      <c r="AJ1" s="22"/>
      <c r="AK1" s="22"/>
      <c r="AM1" s="165" t="s">
        <v>88</v>
      </c>
      <c r="AN1" s="166"/>
      <c r="AO1" s="166"/>
      <c r="AP1" s="167"/>
      <c r="AQ1" s="139" t="s">
        <v>202</v>
      </c>
      <c r="AR1" s="140"/>
      <c r="AS1" s="140"/>
      <c r="AT1" s="140"/>
      <c r="AU1" s="140"/>
      <c r="AV1" s="140"/>
      <c r="AW1" s="140"/>
      <c r="AX1" s="140"/>
      <c r="AY1" s="140"/>
      <c r="AZ1" s="50" t="s">
        <v>0</v>
      </c>
      <c r="BA1" s="51"/>
      <c r="BB1" s="52"/>
    </row>
    <row r="2" spans="1:59" ht="15.75">
      <c r="A2" s="139" t="s">
        <v>48</v>
      </c>
      <c r="B2" s="140"/>
      <c r="C2" s="140"/>
      <c r="D2" s="140"/>
      <c r="E2" s="141"/>
      <c r="F2" s="157"/>
      <c r="G2" s="158"/>
      <c r="H2" s="158"/>
      <c r="I2" s="158"/>
      <c r="J2" s="158"/>
      <c r="K2" s="158"/>
      <c r="L2" s="158"/>
      <c r="M2" s="158"/>
      <c r="N2" s="158"/>
      <c r="O2" s="158"/>
      <c r="P2" s="159"/>
      <c r="Q2" s="154" t="s">
        <v>201</v>
      </c>
      <c r="R2" s="155"/>
      <c r="S2" s="155"/>
      <c r="T2" s="155"/>
      <c r="U2" s="155"/>
      <c r="V2" s="156"/>
      <c r="W2" s="23" t="s">
        <v>35</v>
      </c>
      <c r="X2" s="23"/>
      <c r="Y2" s="23"/>
      <c r="Z2" s="23"/>
      <c r="AA2" s="17"/>
      <c r="AB2" s="18"/>
      <c r="AM2" s="168"/>
      <c r="AN2" s="169"/>
      <c r="AO2" s="169"/>
      <c r="AP2" s="170"/>
      <c r="AQ2" s="49" t="s">
        <v>21</v>
      </c>
      <c r="AR2" s="49"/>
      <c r="AS2" s="49"/>
      <c r="AT2" s="49" t="s">
        <v>22</v>
      </c>
      <c r="AU2" s="49" t="s">
        <v>22</v>
      </c>
      <c r="AV2" s="58" t="s">
        <v>23</v>
      </c>
      <c r="AW2" s="49" t="s">
        <v>23</v>
      </c>
      <c r="AX2" s="49" t="s">
        <v>24</v>
      </c>
      <c r="AY2" s="59" t="s">
        <v>54</v>
      </c>
      <c r="AZ2" s="59" t="s">
        <v>2</v>
      </c>
      <c r="BA2" s="49" t="s">
        <v>3</v>
      </c>
      <c r="BB2" s="58" t="s">
        <v>4</v>
      </c>
    </row>
    <row r="3" spans="1:59" ht="15.75">
      <c r="A3" s="142" t="s">
        <v>49</v>
      </c>
      <c r="B3" s="142" t="s">
        <v>50</v>
      </c>
      <c r="C3" s="142" t="s">
        <v>51</v>
      </c>
      <c r="D3" s="144" t="s">
        <v>92</v>
      </c>
      <c r="E3" s="142" t="s">
        <v>8</v>
      </c>
      <c r="F3" s="152" t="s">
        <v>9</v>
      </c>
      <c r="G3" s="29" t="s">
        <v>21</v>
      </c>
      <c r="H3" s="29"/>
      <c r="I3" s="29"/>
      <c r="J3" s="26" t="s">
        <v>10</v>
      </c>
      <c r="K3" s="146" t="s">
        <v>36</v>
      </c>
      <c r="L3" s="146"/>
      <c r="M3" s="146" t="s">
        <v>37</v>
      </c>
      <c r="N3" s="146"/>
      <c r="O3" s="146" t="s">
        <v>38</v>
      </c>
      <c r="P3" s="146"/>
      <c r="Q3" s="150" t="s">
        <v>22</v>
      </c>
      <c r="R3" s="151"/>
      <c r="S3" s="150" t="s">
        <v>23</v>
      </c>
      <c r="T3" s="151"/>
      <c r="U3" s="150" t="s">
        <v>24</v>
      </c>
      <c r="V3" s="151"/>
      <c r="W3" s="26" t="s">
        <v>39</v>
      </c>
      <c r="X3" s="26"/>
      <c r="Y3" s="146" t="s">
        <v>39</v>
      </c>
      <c r="Z3" s="146"/>
      <c r="AA3" s="146" t="s">
        <v>107</v>
      </c>
      <c r="AB3" s="146"/>
      <c r="AM3" s="56" t="s">
        <v>1</v>
      </c>
      <c r="AN3" s="56" t="s">
        <v>89</v>
      </c>
      <c r="AO3" s="56" t="s">
        <v>90</v>
      </c>
      <c r="AP3" s="56" t="s">
        <v>91</v>
      </c>
      <c r="AQ3" s="49" t="s">
        <v>27</v>
      </c>
      <c r="AR3" s="49" t="s">
        <v>94</v>
      </c>
      <c r="AS3" s="49" t="s">
        <v>27</v>
      </c>
      <c r="AT3" s="49" t="s">
        <v>28</v>
      </c>
      <c r="AU3" s="49" t="s">
        <v>5</v>
      </c>
      <c r="AV3" s="58" t="s">
        <v>28</v>
      </c>
      <c r="AW3" s="49" t="s">
        <v>5</v>
      </c>
      <c r="AX3" s="49" t="s">
        <v>28</v>
      </c>
      <c r="AY3" s="59" t="s">
        <v>5</v>
      </c>
      <c r="AZ3" s="59" t="s">
        <v>5</v>
      </c>
      <c r="BA3" s="49" t="s">
        <v>5</v>
      </c>
      <c r="BB3" s="58" t="s">
        <v>5</v>
      </c>
    </row>
    <row r="4" spans="1:59" ht="15.75">
      <c r="A4" s="143"/>
      <c r="B4" s="143"/>
      <c r="C4" s="143"/>
      <c r="D4" s="145"/>
      <c r="E4" s="143"/>
      <c r="F4" s="153"/>
      <c r="G4" s="30" t="s">
        <v>27</v>
      </c>
      <c r="H4" s="85" t="s">
        <v>94</v>
      </c>
      <c r="I4" s="86" t="s">
        <v>27</v>
      </c>
      <c r="J4" s="27" t="s">
        <v>13</v>
      </c>
      <c r="K4" s="6" t="s">
        <v>40</v>
      </c>
      <c r="L4" s="6" t="s">
        <v>41</v>
      </c>
      <c r="M4" s="6" t="s">
        <v>40</v>
      </c>
      <c r="N4" s="6" t="s">
        <v>41</v>
      </c>
      <c r="O4" s="6" t="s">
        <v>40</v>
      </c>
      <c r="P4" s="6" t="s">
        <v>41</v>
      </c>
      <c r="Q4" s="49" t="s">
        <v>28</v>
      </c>
      <c r="R4" s="49" t="s">
        <v>5</v>
      </c>
      <c r="S4" s="49" t="s">
        <v>28</v>
      </c>
      <c r="T4" s="49" t="s">
        <v>5</v>
      </c>
      <c r="U4" s="49" t="s">
        <v>28</v>
      </c>
      <c r="V4" s="49" t="s">
        <v>5</v>
      </c>
      <c r="W4" s="27" t="s">
        <v>13</v>
      </c>
      <c r="X4" s="27"/>
      <c r="Y4" s="6" t="s">
        <v>40</v>
      </c>
      <c r="Z4" s="6" t="s">
        <v>41</v>
      </c>
      <c r="AA4" s="99" t="s">
        <v>12</v>
      </c>
      <c r="AB4" s="30" t="s">
        <v>100</v>
      </c>
      <c r="AM4" s="56">
        <v>800</v>
      </c>
      <c r="AN4" s="56">
        <v>1.05</v>
      </c>
      <c r="AO4" s="56">
        <v>1.05</v>
      </c>
      <c r="AP4" s="56">
        <v>1.05</v>
      </c>
      <c r="AQ4" s="32"/>
      <c r="AR4" s="34"/>
      <c r="AS4" s="34"/>
      <c r="AT4" s="34"/>
      <c r="AU4" s="35"/>
      <c r="AV4" s="31"/>
      <c r="AW4" s="31"/>
      <c r="AX4" s="38"/>
      <c r="AY4" s="39"/>
      <c r="AZ4" s="53"/>
      <c r="BA4" s="40"/>
      <c r="BB4" s="54"/>
    </row>
    <row r="5" spans="1:59" ht="15.75">
      <c r="A5" s="6">
        <v>800</v>
      </c>
      <c r="B5" s="6">
        <v>802</v>
      </c>
      <c r="C5" s="6">
        <v>2580</v>
      </c>
      <c r="D5" s="84">
        <f>C5/3280.8</f>
        <v>0.78639356254572046</v>
      </c>
      <c r="E5" s="6">
        <v>300</v>
      </c>
      <c r="F5" s="8" t="s">
        <v>14</v>
      </c>
      <c r="G5" s="48"/>
      <c r="H5" s="48"/>
      <c r="I5" s="48"/>
      <c r="J5" s="11" t="s">
        <v>15</v>
      </c>
      <c r="K5" s="7">
        <v>-1.5</v>
      </c>
      <c r="L5" s="7">
        <v>28</v>
      </c>
      <c r="M5" s="7">
        <v>-4</v>
      </c>
      <c r="N5" s="7">
        <v>28</v>
      </c>
      <c r="O5" s="7">
        <v>3</v>
      </c>
      <c r="P5" s="7">
        <v>28</v>
      </c>
      <c r="Q5" s="28"/>
      <c r="R5" s="28"/>
      <c r="S5" s="28"/>
      <c r="T5" s="28"/>
      <c r="U5" s="28"/>
      <c r="V5" s="28"/>
      <c r="W5" s="8" t="s">
        <v>15</v>
      </c>
      <c r="X5" s="8" t="s">
        <v>43</v>
      </c>
      <c r="Y5" s="7">
        <v>0</v>
      </c>
      <c r="Z5" s="7">
        <v>24</v>
      </c>
      <c r="AA5" s="8">
        <v>500</v>
      </c>
      <c r="AB5" s="8" t="s">
        <v>101</v>
      </c>
      <c r="AH5" s="24"/>
      <c r="AI5" s="24"/>
      <c r="AJ5" s="24"/>
      <c r="AK5" s="24"/>
      <c r="AM5" s="56">
        <v>802</v>
      </c>
      <c r="AN5" s="56">
        <v>1.0469999999999999</v>
      </c>
      <c r="AO5" s="56">
        <v>1.048</v>
      </c>
      <c r="AP5" s="56">
        <v>1.048</v>
      </c>
      <c r="AQ5" s="32"/>
      <c r="AR5" s="34"/>
      <c r="AS5" s="34"/>
      <c r="AT5" s="34"/>
      <c r="AU5" s="35"/>
      <c r="AV5" s="31"/>
      <c r="AW5" s="31"/>
      <c r="AX5" s="34"/>
      <c r="AY5" s="35"/>
      <c r="AZ5" s="53"/>
      <c r="BA5" s="40"/>
      <c r="BB5" s="54"/>
    </row>
    <row r="6" spans="1:59" ht="15.75">
      <c r="A6" s="129">
        <v>802</v>
      </c>
      <c r="B6" s="129">
        <v>806</v>
      </c>
      <c r="C6" s="6">
        <v>1730</v>
      </c>
      <c r="D6" s="84">
        <f t="shared" ref="D6:D37" si="0">C6/3280.8</f>
        <v>0.52731041209461105</v>
      </c>
      <c r="E6" s="6">
        <v>300</v>
      </c>
      <c r="F6" s="8" t="s">
        <v>14</v>
      </c>
      <c r="G6" s="41" t="s">
        <v>29</v>
      </c>
      <c r="H6" s="41" t="s">
        <v>95</v>
      </c>
      <c r="I6" s="41" t="s">
        <v>97</v>
      </c>
      <c r="J6" s="11" t="s">
        <v>15</v>
      </c>
      <c r="K6" s="7">
        <v>-1.5</v>
      </c>
      <c r="L6" s="7">
        <v>28</v>
      </c>
      <c r="M6" s="7">
        <v>-4</v>
      </c>
      <c r="N6" s="7">
        <v>28</v>
      </c>
      <c r="O6" s="7">
        <v>3</v>
      </c>
      <c r="P6" s="7">
        <v>28</v>
      </c>
      <c r="Q6" s="130">
        <v>0</v>
      </c>
      <c r="R6" s="131">
        <v>0</v>
      </c>
      <c r="S6" s="130">
        <v>30</v>
      </c>
      <c r="T6" s="131">
        <v>15</v>
      </c>
      <c r="U6" s="130">
        <v>25</v>
      </c>
      <c r="V6" s="131">
        <v>14</v>
      </c>
      <c r="W6" s="8" t="s">
        <v>15</v>
      </c>
      <c r="X6" s="8" t="s">
        <v>43</v>
      </c>
      <c r="Y6" s="7">
        <v>0</v>
      </c>
      <c r="Z6" s="7">
        <v>24</v>
      </c>
      <c r="AA6" s="8">
        <v>500</v>
      </c>
      <c r="AB6" s="8" t="s">
        <v>101</v>
      </c>
      <c r="AC6" s="24"/>
      <c r="AH6" s="24"/>
      <c r="AI6" s="24"/>
      <c r="AJ6" s="24"/>
      <c r="AK6" s="24"/>
      <c r="AM6" s="56">
        <v>806</v>
      </c>
      <c r="AN6" s="56">
        <v>1.046</v>
      </c>
      <c r="AO6" s="56">
        <v>1.0469999999999999</v>
      </c>
      <c r="AP6" s="56">
        <v>1.0469999999999999</v>
      </c>
      <c r="AQ6" s="32"/>
      <c r="AR6" s="34"/>
      <c r="AS6" s="34"/>
      <c r="AT6" s="34"/>
      <c r="AU6" s="35"/>
      <c r="AV6" s="31"/>
      <c r="AW6" s="31"/>
      <c r="AX6" s="34"/>
      <c r="AY6" s="35"/>
      <c r="AZ6" s="53"/>
      <c r="BA6" s="40"/>
      <c r="BB6" s="54"/>
    </row>
    <row r="7" spans="1:59" ht="15.75">
      <c r="A7" s="6">
        <v>806</v>
      </c>
      <c r="B7" s="6">
        <v>808</v>
      </c>
      <c r="C7" s="6">
        <v>32230</v>
      </c>
      <c r="D7" s="84">
        <f t="shared" si="0"/>
        <v>9.8238234576932442</v>
      </c>
      <c r="E7" s="6">
        <v>300</v>
      </c>
      <c r="F7" s="8" t="s">
        <v>14</v>
      </c>
      <c r="G7" s="48"/>
      <c r="H7" s="48"/>
      <c r="I7" s="48"/>
      <c r="J7" s="11" t="s">
        <v>15</v>
      </c>
      <c r="K7" s="7">
        <v>-1.5</v>
      </c>
      <c r="L7" s="7">
        <v>28</v>
      </c>
      <c r="M7" s="7">
        <v>-4</v>
      </c>
      <c r="N7" s="7">
        <v>28</v>
      </c>
      <c r="O7" s="7">
        <v>3</v>
      </c>
      <c r="P7" s="7">
        <v>28</v>
      </c>
      <c r="Q7" s="28"/>
      <c r="R7" s="28"/>
      <c r="S7" s="28"/>
      <c r="T7" s="28"/>
      <c r="U7" s="28"/>
      <c r="V7" s="28"/>
      <c r="W7" s="8" t="s">
        <v>15</v>
      </c>
      <c r="X7" s="8" t="s">
        <v>43</v>
      </c>
      <c r="Y7" s="7">
        <v>0</v>
      </c>
      <c r="Z7" s="7">
        <v>24</v>
      </c>
      <c r="AA7" s="8">
        <v>500</v>
      </c>
      <c r="AB7" s="8" t="s">
        <v>101</v>
      </c>
      <c r="AC7" s="24"/>
      <c r="AD7" s="95"/>
      <c r="AE7" s="95"/>
      <c r="AF7" s="95"/>
      <c r="AG7" s="95"/>
      <c r="AH7" s="18"/>
      <c r="AI7" s="18"/>
      <c r="AJ7" s="18"/>
      <c r="AK7" s="18"/>
      <c r="AM7" s="56">
        <v>808</v>
      </c>
      <c r="AN7" s="56">
        <v>1.014</v>
      </c>
      <c r="AO7" s="56">
        <v>1.03</v>
      </c>
      <c r="AP7" s="56">
        <v>1.0289999999999999</v>
      </c>
      <c r="AQ7" s="32"/>
      <c r="AR7" s="34"/>
      <c r="AS7" s="34"/>
      <c r="AT7" s="34"/>
      <c r="AU7" s="35"/>
      <c r="AV7" s="31"/>
      <c r="AW7" s="31"/>
      <c r="AX7" s="34"/>
      <c r="AY7" s="35"/>
      <c r="AZ7" s="53"/>
      <c r="BA7" s="40"/>
      <c r="BB7" s="54"/>
    </row>
    <row r="8" spans="1:59" ht="16.5">
      <c r="A8" s="129">
        <v>808</v>
      </c>
      <c r="B8" s="129">
        <v>810</v>
      </c>
      <c r="C8" s="6">
        <v>5804</v>
      </c>
      <c r="D8" s="84">
        <f t="shared" si="0"/>
        <v>1.769080712021458</v>
      </c>
      <c r="E8" s="72">
        <v>303</v>
      </c>
      <c r="F8" s="47" t="s">
        <v>19</v>
      </c>
      <c r="G8" s="76" t="s">
        <v>30</v>
      </c>
      <c r="H8" s="41" t="s">
        <v>95</v>
      </c>
      <c r="I8" s="76" t="s">
        <v>98</v>
      </c>
      <c r="J8" s="8" t="s">
        <v>18</v>
      </c>
      <c r="K8" s="7"/>
      <c r="L8" s="7"/>
      <c r="M8" s="7">
        <v>-0.5</v>
      </c>
      <c r="N8" s="7">
        <v>29</v>
      </c>
      <c r="O8" s="7"/>
      <c r="P8" s="7"/>
      <c r="R8" s="132"/>
      <c r="S8" s="130">
        <v>16</v>
      </c>
      <c r="T8" s="131">
        <v>8</v>
      </c>
      <c r="U8" s="133"/>
      <c r="W8" s="8" t="s">
        <v>18</v>
      </c>
      <c r="X8" s="8" t="s">
        <v>47</v>
      </c>
      <c r="Y8" s="7">
        <v>0</v>
      </c>
      <c r="Z8" s="7">
        <v>24</v>
      </c>
      <c r="AA8" s="94">
        <v>510</v>
      </c>
      <c r="AB8" s="8" t="s">
        <v>106</v>
      </c>
      <c r="AC8" s="24"/>
      <c r="AD8" s="20"/>
      <c r="AE8" s="20"/>
      <c r="AH8" s="96"/>
      <c r="AI8" s="96"/>
      <c r="AJ8" s="97"/>
      <c r="AK8" s="97"/>
      <c r="AM8" s="56">
        <v>810</v>
      </c>
      <c r="AN8" s="56"/>
      <c r="AO8" s="56">
        <v>1.0289999999999999</v>
      </c>
      <c r="AP8" s="56"/>
      <c r="AQ8" s="32"/>
      <c r="AR8" s="34"/>
      <c r="AS8" s="34"/>
      <c r="AT8" s="34"/>
      <c r="AU8" s="35"/>
      <c r="AV8" s="31"/>
      <c r="AW8" s="31"/>
      <c r="AX8" s="34"/>
      <c r="AY8" s="35"/>
      <c r="AZ8" s="53"/>
      <c r="BA8" s="40"/>
      <c r="BB8" s="54"/>
    </row>
    <row r="9" spans="1:59" ht="16.5">
      <c r="A9" s="6">
        <v>808</v>
      </c>
      <c r="B9" s="6">
        <v>812</v>
      </c>
      <c r="C9" s="6">
        <v>37500</v>
      </c>
      <c r="D9" s="84">
        <f t="shared" si="0"/>
        <v>11.430138990490123</v>
      </c>
      <c r="E9" s="6">
        <v>300</v>
      </c>
      <c r="F9" s="8" t="s">
        <v>14</v>
      </c>
      <c r="G9" s="48"/>
      <c r="H9" s="48"/>
      <c r="I9" s="48"/>
      <c r="J9" s="11" t="s">
        <v>15</v>
      </c>
      <c r="K9" s="7">
        <v>-1.5</v>
      </c>
      <c r="L9" s="7">
        <v>28</v>
      </c>
      <c r="M9" s="7">
        <v>-4</v>
      </c>
      <c r="N9" s="7">
        <v>28</v>
      </c>
      <c r="O9" s="7">
        <v>3</v>
      </c>
      <c r="P9" s="7">
        <v>28</v>
      </c>
      <c r="Q9" s="28"/>
      <c r="R9" s="28"/>
      <c r="S9" s="28"/>
      <c r="T9" s="28"/>
      <c r="U9" s="28"/>
      <c r="V9" s="28"/>
      <c r="W9" s="8" t="s">
        <v>15</v>
      </c>
      <c r="X9" s="8" t="s">
        <v>43</v>
      </c>
      <c r="Y9" s="7">
        <v>0</v>
      </c>
      <c r="Z9" s="7">
        <v>24</v>
      </c>
      <c r="AA9" s="8">
        <v>500</v>
      </c>
      <c r="AB9" s="8" t="s">
        <v>101</v>
      </c>
      <c r="AC9" s="24"/>
      <c r="AD9" s="87"/>
      <c r="AE9" s="20"/>
      <c r="AH9" s="97"/>
      <c r="AI9" s="97"/>
      <c r="AJ9" s="97"/>
      <c r="AK9" s="97"/>
      <c r="AM9" s="56">
        <v>812</v>
      </c>
      <c r="AN9" s="56">
        <v>0.97689999999999999</v>
      </c>
      <c r="AO9" s="56">
        <v>1.01</v>
      </c>
      <c r="AP9" s="56">
        <v>1.006</v>
      </c>
      <c r="AQ9" s="32"/>
      <c r="AR9" s="34"/>
      <c r="AS9" s="34"/>
      <c r="AT9" s="34"/>
      <c r="AU9" s="35"/>
      <c r="AV9" s="31"/>
      <c r="AW9" s="31"/>
      <c r="AX9" s="34"/>
      <c r="AY9" s="35"/>
      <c r="AZ9" s="53"/>
      <c r="BA9" s="40"/>
      <c r="BB9" s="54"/>
    </row>
    <row r="10" spans="1:59" ht="16.5">
      <c r="A10" s="6">
        <v>812</v>
      </c>
      <c r="B10" s="6">
        <v>814</v>
      </c>
      <c r="C10" s="6">
        <v>29730</v>
      </c>
      <c r="D10" s="84">
        <f t="shared" si="0"/>
        <v>9.0618141916605701</v>
      </c>
      <c r="E10" s="6">
        <v>300</v>
      </c>
      <c r="F10" s="8" t="s">
        <v>14</v>
      </c>
      <c r="G10" s="48"/>
      <c r="H10" s="48"/>
      <c r="I10" s="48"/>
      <c r="J10" s="11" t="s">
        <v>15</v>
      </c>
      <c r="K10" s="7">
        <v>-1.5</v>
      </c>
      <c r="L10" s="7">
        <v>28</v>
      </c>
      <c r="M10" s="7">
        <v>-4</v>
      </c>
      <c r="N10" s="7">
        <v>28</v>
      </c>
      <c r="O10" s="7">
        <v>3</v>
      </c>
      <c r="P10" s="7">
        <v>28</v>
      </c>
      <c r="Q10" s="28"/>
      <c r="R10" s="28"/>
      <c r="S10" s="28"/>
      <c r="T10" s="28"/>
      <c r="U10" s="28"/>
      <c r="V10" s="28"/>
      <c r="W10" s="8" t="s">
        <v>15</v>
      </c>
      <c r="X10" s="8" t="s">
        <v>43</v>
      </c>
      <c r="Y10" s="7">
        <v>0</v>
      </c>
      <c r="Z10" s="7">
        <v>24</v>
      </c>
      <c r="AA10" s="8">
        <v>500</v>
      </c>
      <c r="AB10" s="8" t="s">
        <v>101</v>
      </c>
      <c r="AC10" s="24"/>
      <c r="AD10" s="88"/>
      <c r="AE10" s="20"/>
      <c r="AH10" s="97"/>
      <c r="AI10" s="97"/>
      <c r="AJ10" s="97"/>
      <c r="AK10" s="97"/>
      <c r="AM10" s="56">
        <v>814</v>
      </c>
      <c r="AN10" s="56">
        <v>0.94740000000000002</v>
      </c>
      <c r="AO10" s="56">
        <v>0.99429999999999996</v>
      </c>
      <c r="AP10" s="56">
        <v>0.98870000000000002</v>
      </c>
      <c r="AQ10" s="32"/>
      <c r="AR10" s="34"/>
      <c r="AS10" s="34"/>
      <c r="AT10" s="34"/>
      <c r="AU10" s="35"/>
      <c r="AV10" s="31"/>
      <c r="AW10" s="31"/>
      <c r="AX10" s="34"/>
      <c r="AY10" s="35"/>
      <c r="AZ10" s="53"/>
      <c r="BA10" s="55"/>
      <c r="BB10" s="54"/>
    </row>
    <row r="11" spans="1:59" ht="15.75">
      <c r="A11" s="6">
        <v>814</v>
      </c>
      <c r="B11" s="6">
        <v>850</v>
      </c>
      <c r="C11" s="6">
        <v>10</v>
      </c>
      <c r="D11" s="84">
        <f t="shared" si="0"/>
        <v>3.0480370641306999E-3</v>
      </c>
      <c r="E11" s="73">
        <v>301</v>
      </c>
      <c r="F11" s="8" t="s">
        <v>14</v>
      </c>
      <c r="G11" s="48"/>
      <c r="H11" s="48"/>
      <c r="I11" s="48"/>
      <c r="J11" s="8" t="s">
        <v>16</v>
      </c>
      <c r="K11" s="7">
        <v>-1.5</v>
      </c>
      <c r="L11" s="7">
        <v>28</v>
      </c>
      <c r="M11" s="7">
        <v>-4</v>
      </c>
      <c r="N11" s="7">
        <v>28</v>
      </c>
      <c r="O11" s="7">
        <v>3</v>
      </c>
      <c r="P11" s="7">
        <v>28</v>
      </c>
      <c r="Q11" s="28"/>
      <c r="R11" s="28"/>
      <c r="S11" s="28"/>
      <c r="T11" s="28"/>
      <c r="U11" s="28"/>
      <c r="V11" s="28"/>
      <c r="W11" s="8" t="s">
        <v>16</v>
      </c>
      <c r="X11" s="8" t="s">
        <v>45</v>
      </c>
      <c r="Y11" s="7">
        <v>0</v>
      </c>
      <c r="Z11" s="7">
        <v>24</v>
      </c>
      <c r="AA11" s="8">
        <v>500</v>
      </c>
      <c r="AB11" s="8" t="s">
        <v>101</v>
      </c>
      <c r="AC11" s="24"/>
      <c r="AD11" s="89"/>
      <c r="AE11" s="20"/>
      <c r="AF11" s="98"/>
      <c r="AG11" s="98"/>
      <c r="AH11" s="24"/>
      <c r="AI11" s="24"/>
      <c r="AJ11" s="24"/>
      <c r="AK11" s="24"/>
      <c r="AM11" s="56">
        <v>850</v>
      </c>
      <c r="AN11" s="56">
        <v>1.018</v>
      </c>
      <c r="AO11" s="56">
        <v>1.0249999999999999</v>
      </c>
      <c r="AP11" s="56">
        <v>1.02</v>
      </c>
      <c r="AQ11" s="32"/>
      <c r="AR11" s="34"/>
      <c r="AS11" s="34"/>
      <c r="AT11" s="34"/>
      <c r="AU11" s="35"/>
      <c r="AV11" s="31"/>
      <c r="AW11" s="31"/>
      <c r="AX11" s="34"/>
      <c r="AY11" s="35"/>
      <c r="AZ11" s="53"/>
      <c r="BA11" s="55"/>
      <c r="BB11" s="54"/>
    </row>
    <row r="12" spans="1:59" ht="15.75">
      <c r="A12" s="6">
        <v>816</v>
      </c>
      <c r="B12" s="6">
        <v>818</v>
      </c>
      <c r="C12" s="6">
        <v>1710</v>
      </c>
      <c r="D12" s="84">
        <f t="shared" si="0"/>
        <v>0.52121433796634964</v>
      </c>
      <c r="E12" s="74">
        <v>302</v>
      </c>
      <c r="F12" s="46" t="s">
        <v>17</v>
      </c>
      <c r="G12" s="48"/>
      <c r="H12" s="48"/>
      <c r="I12" s="48"/>
      <c r="J12" s="8" t="s">
        <v>18</v>
      </c>
      <c r="K12" s="7">
        <v>-0.5</v>
      </c>
      <c r="L12" s="7">
        <v>29</v>
      </c>
      <c r="M12" s="7"/>
      <c r="N12" s="7"/>
      <c r="O12" s="7"/>
      <c r="P12" s="7"/>
      <c r="Q12" s="28"/>
      <c r="R12" s="28"/>
      <c r="S12" s="28"/>
      <c r="T12" s="28"/>
      <c r="U12" s="28"/>
      <c r="V12" s="28"/>
      <c r="W12" s="8" t="s">
        <v>18</v>
      </c>
      <c r="X12" s="8" t="s">
        <v>47</v>
      </c>
      <c r="Y12" s="7">
        <v>0</v>
      </c>
      <c r="Z12" s="7">
        <v>24</v>
      </c>
      <c r="AA12" s="94">
        <v>510</v>
      </c>
      <c r="AB12" s="8" t="s">
        <v>105</v>
      </c>
      <c r="AC12" s="24"/>
      <c r="AD12" s="90"/>
      <c r="AE12" s="20"/>
      <c r="AH12" s="24"/>
      <c r="AI12" s="24"/>
      <c r="AJ12" s="24"/>
      <c r="AK12" s="24"/>
      <c r="AM12" s="56">
        <v>816</v>
      </c>
      <c r="AN12" s="56">
        <v>1.018</v>
      </c>
      <c r="AO12" s="56">
        <v>1.0249999999999999</v>
      </c>
      <c r="AP12" s="56">
        <v>1.0189999999999999</v>
      </c>
      <c r="AQ12" s="32"/>
      <c r="AR12" s="34"/>
      <c r="AS12" s="34"/>
      <c r="AT12" s="34"/>
      <c r="AU12" s="35"/>
      <c r="AV12" s="31"/>
      <c r="AW12" s="31"/>
      <c r="AX12" s="34"/>
      <c r="AY12" s="35"/>
      <c r="AZ12" s="53"/>
      <c r="BA12" s="55"/>
      <c r="BB12" s="54"/>
    </row>
    <row r="13" spans="1:59" ht="15.75">
      <c r="A13" s="129">
        <v>816</v>
      </c>
      <c r="B13" s="129">
        <v>824</v>
      </c>
      <c r="C13" s="6">
        <v>10210</v>
      </c>
      <c r="D13" s="84">
        <f t="shared" si="0"/>
        <v>3.1120458424774444</v>
      </c>
      <c r="E13" s="73">
        <v>301</v>
      </c>
      <c r="F13" s="8" t="s">
        <v>14</v>
      </c>
      <c r="G13" s="79" t="s">
        <v>32</v>
      </c>
      <c r="H13" s="41" t="s">
        <v>96</v>
      </c>
      <c r="I13" s="76" t="s">
        <v>98</v>
      </c>
      <c r="J13" s="8" t="s">
        <v>16</v>
      </c>
      <c r="K13" s="7">
        <v>-1.5</v>
      </c>
      <c r="L13" s="7">
        <v>28</v>
      </c>
      <c r="M13" s="7">
        <v>-4</v>
      </c>
      <c r="N13" s="7">
        <v>28</v>
      </c>
      <c r="O13" s="7">
        <v>3</v>
      </c>
      <c r="P13" s="7">
        <v>28</v>
      </c>
      <c r="Q13" s="130">
        <v>0</v>
      </c>
      <c r="R13" s="131">
        <v>0</v>
      </c>
      <c r="S13" s="130">
        <v>5</v>
      </c>
      <c r="T13" s="131">
        <v>2</v>
      </c>
      <c r="U13" s="130">
        <v>0</v>
      </c>
      <c r="V13" s="131">
        <v>0</v>
      </c>
      <c r="W13" s="8" t="s">
        <v>16</v>
      </c>
      <c r="X13" s="8" t="s">
        <v>45</v>
      </c>
      <c r="Y13" s="7">
        <v>0</v>
      </c>
      <c r="Z13" s="7">
        <v>24</v>
      </c>
      <c r="AA13" s="8">
        <v>500</v>
      </c>
      <c r="AB13" s="8" t="s">
        <v>101</v>
      </c>
      <c r="AC13" s="24"/>
      <c r="AD13" s="91"/>
      <c r="AE13" s="20"/>
      <c r="AH13" s="24"/>
      <c r="AI13" s="24"/>
      <c r="AJ13" s="24"/>
      <c r="AK13" s="24"/>
      <c r="AM13" s="56">
        <v>818</v>
      </c>
      <c r="AN13" s="56">
        <v>1.0169999999999999</v>
      </c>
      <c r="AO13" s="56"/>
      <c r="AP13" s="56"/>
      <c r="AQ13" s="32"/>
      <c r="AR13" s="34"/>
      <c r="AS13" s="34"/>
      <c r="AT13" s="34"/>
      <c r="AU13" s="35"/>
      <c r="AV13" s="31"/>
      <c r="AW13" s="31"/>
      <c r="AX13" s="34"/>
      <c r="AY13" s="35"/>
      <c r="AZ13" s="53"/>
      <c r="BA13" s="55"/>
      <c r="BB13" s="54"/>
    </row>
    <row r="14" spans="1:59" ht="15.75">
      <c r="A14" s="129">
        <v>818</v>
      </c>
      <c r="B14" s="129">
        <v>820</v>
      </c>
      <c r="C14" s="6">
        <v>48150</v>
      </c>
      <c r="D14" s="84">
        <f t="shared" si="0"/>
        <v>14.676298463789319</v>
      </c>
      <c r="E14" s="74">
        <v>302</v>
      </c>
      <c r="F14" s="46" t="s">
        <v>17</v>
      </c>
      <c r="G14" s="80" t="s">
        <v>31</v>
      </c>
      <c r="H14" s="41" t="s">
        <v>95</v>
      </c>
      <c r="I14" s="77" t="s">
        <v>99</v>
      </c>
      <c r="J14" s="8" t="s">
        <v>18</v>
      </c>
      <c r="K14" s="7">
        <v>-0.5</v>
      </c>
      <c r="L14" s="7">
        <v>29</v>
      </c>
      <c r="M14" s="7"/>
      <c r="N14" s="7"/>
      <c r="O14" s="8"/>
      <c r="P14" s="8"/>
      <c r="Q14" s="130">
        <v>34</v>
      </c>
      <c r="R14" s="131">
        <v>17</v>
      </c>
      <c r="S14" s="3"/>
      <c r="T14" s="3"/>
      <c r="U14" s="3"/>
      <c r="V14" s="132"/>
      <c r="W14" s="8" t="s">
        <v>18</v>
      </c>
      <c r="X14" s="8" t="s">
        <v>47</v>
      </c>
      <c r="Y14" s="7">
        <v>0</v>
      </c>
      <c r="Z14" s="7">
        <v>24</v>
      </c>
      <c r="AA14" s="94">
        <v>510</v>
      </c>
      <c r="AB14" s="8" t="s">
        <v>102</v>
      </c>
      <c r="AC14" s="24"/>
      <c r="AD14" s="92"/>
      <c r="AE14" s="20"/>
      <c r="AF14" s="98"/>
      <c r="AG14" s="98"/>
      <c r="AH14" s="24"/>
      <c r="AI14" s="24"/>
      <c r="AJ14" s="24"/>
      <c r="AK14" s="24"/>
      <c r="AM14" s="56">
        <v>820</v>
      </c>
      <c r="AN14" s="56">
        <v>0.99409999999999998</v>
      </c>
      <c r="AO14" s="56"/>
      <c r="AP14" s="56"/>
      <c r="AQ14" s="32"/>
      <c r="AR14" s="34"/>
      <c r="AS14" s="34"/>
      <c r="AT14" s="34"/>
      <c r="AU14" s="35"/>
      <c r="AV14" s="31"/>
      <c r="AW14" s="31"/>
      <c r="AX14" s="34"/>
      <c r="AY14" s="35"/>
      <c r="AZ14" s="53"/>
      <c r="BA14" s="40"/>
      <c r="BB14" s="54"/>
    </row>
    <row r="15" spans="1:59" ht="15.75">
      <c r="A15" s="129">
        <v>820</v>
      </c>
      <c r="B15" s="129">
        <v>822</v>
      </c>
      <c r="C15" s="6">
        <v>13740</v>
      </c>
      <c r="D15" s="84">
        <f t="shared" si="0"/>
        <v>4.1880029261155816</v>
      </c>
      <c r="E15" s="74">
        <v>302</v>
      </c>
      <c r="F15" s="46" t="s">
        <v>17</v>
      </c>
      <c r="G15" s="41" t="s">
        <v>29</v>
      </c>
      <c r="H15" s="41" t="s">
        <v>95</v>
      </c>
      <c r="I15" s="41" t="s">
        <v>97</v>
      </c>
      <c r="J15" s="8" t="s">
        <v>18</v>
      </c>
      <c r="K15" s="7">
        <v>-0.5</v>
      </c>
      <c r="L15" s="7">
        <v>29</v>
      </c>
      <c r="M15" s="7"/>
      <c r="N15" s="7"/>
      <c r="O15" s="8"/>
      <c r="P15" s="8"/>
      <c r="Q15" s="130">
        <v>135</v>
      </c>
      <c r="R15" s="131">
        <v>70</v>
      </c>
      <c r="S15" s="3"/>
      <c r="T15" s="3"/>
      <c r="U15" s="3"/>
      <c r="V15" s="132"/>
      <c r="W15" s="8" t="s">
        <v>18</v>
      </c>
      <c r="X15" s="8" t="s">
        <v>47</v>
      </c>
      <c r="Y15" s="7">
        <v>0</v>
      </c>
      <c r="Z15" s="7">
        <v>24</v>
      </c>
      <c r="AA15" s="94">
        <v>510</v>
      </c>
      <c r="AB15" s="8" t="s">
        <v>102</v>
      </c>
      <c r="AC15" s="24"/>
      <c r="AE15" s="24"/>
      <c r="AF15" s="24"/>
      <c r="AG15" s="24"/>
      <c r="AH15" s="24"/>
      <c r="AI15" s="24"/>
      <c r="AJ15" s="24"/>
      <c r="AK15" s="24"/>
      <c r="AM15" s="56">
        <v>822</v>
      </c>
      <c r="AN15" s="56">
        <v>0.99119999999999997</v>
      </c>
      <c r="AO15" s="56"/>
      <c r="AP15" s="56"/>
      <c r="AQ15" s="32"/>
      <c r="AR15" s="34"/>
      <c r="AS15" s="34"/>
      <c r="AT15" s="34"/>
      <c r="AU15" s="35"/>
      <c r="AV15" s="31"/>
      <c r="AW15" s="31"/>
      <c r="AX15" s="34"/>
      <c r="AY15" s="35"/>
      <c r="AZ15" s="53"/>
      <c r="BA15" s="40"/>
      <c r="BB15" s="54"/>
      <c r="BD15" s="42"/>
      <c r="BE15" s="43"/>
      <c r="BF15" s="43"/>
      <c r="BG15" s="43"/>
    </row>
    <row r="16" spans="1:59" ht="15.75">
      <c r="A16" s="129">
        <v>824</v>
      </c>
      <c r="B16" s="129">
        <v>826</v>
      </c>
      <c r="C16" s="6">
        <v>3030</v>
      </c>
      <c r="D16" s="84">
        <f t="shared" si="0"/>
        <v>0.92355523043160204</v>
      </c>
      <c r="E16" s="72">
        <v>303</v>
      </c>
      <c r="F16" s="47" t="s">
        <v>19</v>
      </c>
      <c r="G16" s="76" t="s">
        <v>30</v>
      </c>
      <c r="H16" s="41" t="s">
        <v>95</v>
      </c>
      <c r="I16" s="76" t="s">
        <v>98</v>
      </c>
      <c r="J16" s="8" t="s">
        <v>18</v>
      </c>
      <c r="K16" s="7"/>
      <c r="L16" s="7"/>
      <c r="M16" s="7">
        <v>-0.5</v>
      </c>
      <c r="N16" s="7">
        <v>29</v>
      </c>
      <c r="O16" s="7"/>
      <c r="P16" s="7"/>
      <c r="R16" s="132"/>
      <c r="S16" s="130">
        <v>40</v>
      </c>
      <c r="T16" s="131">
        <v>20</v>
      </c>
      <c r="U16" s="3"/>
      <c r="V16" s="132"/>
      <c r="W16" s="8" t="s">
        <v>18</v>
      </c>
      <c r="X16" s="8" t="s">
        <v>47</v>
      </c>
      <c r="Y16" s="7">
        <v>0</v>
      </c>
      <c r="Z16" s="7">
        <v>24</v>
      </c>
      <c r="AA16" s="94">
        <v>510</v>
      </c>
      <c r="AB16" s="8" t="s">
        <v>102</v>
      </c>
      <c r="AC16" s="24"/>
      <c r="AE16" s="24"/>
      <c r="AF16" s="24"/>
      <c r="AG16" s="24"/>
      <c r="AH16" s="24"/>
      <c r="AI16" s="24"/>
      <c r="AJ16" s="24"/>
      <c r="AK16" s="24"/>
      <c r="AM16" s="56">
        <v>824</v>
      </c>
      <c r="AN16" s="56">
        <v>1.0089999999999999</v>
      </c>
      <c r="AO16" s="56">
        <v>1.016</v>
      </c>
      <c r="AP16" s="56">
        <v>1.0109999999999999</v>
      </c>
      <c r="AQ16" s="32"/>
      <c r="AR16" s="34"/>
      <c r="AS16" s="34"/>
      <c r="AT16" s="34"/>
      <c r="AU16" s="31"/>
      <c r="AV16" s="34"/>
      <c r="AW16" s="35"/>
      <c r="AX16" s="31"/>
      <c r="AY16" s="35"/>
      <c r="AZ16" s="53"/>
      <c r="BA16" s="40"/>
      <c r="BB16" s="54"/>
      <c r="BD16" s="42"/>
      <c r="BF16" s="19"/>
      <c r="BG16" s="19"/>
    </row>
    <row r="17" spans="1:56" ht="15.75">
      <c r="A17" s="129">
        <v>824</v>
      </c>
      <c r="B17" s="129">
        <v>828</v>
      </c>
      <c r="C17" s="6">
        <v>840</v>
      </c>
      <c r="D17" s="84">
        <f t="shared" si="0"/>
        <v>0.25603511338697876</v>
      </c>
      <c r="E17" s="73">
        <v>301</v>
      </c>
      <c r="F17" s="8" t="s">
        <v>14</v>
      </c>
      <c r="G17" s="41" t="s">
        <v>29</v>
      </c>
      <c r="H17" s="41" t="s">
        <v>95</v>
      </c>
      <c r="I17" s="41" t="s">
        <v>97</v>
      </c>
      <c r="J17" s="8" t="s">
        <v>16</v>
      </c>
      <c r="K17" s="7">
        <v>-1.5</v>
      </c>
      <c r="L17" s="7">
        <v>28</v>
      </c>
      <c r="M17" s="7">
        <v>-4</v>
      </c>
      <c r="N17" s="7">
        <v>28</v>
      </c>
      <c r="O17" s="7">
        <v>3</v>
      </c>
      <c r="P17" s="7">
        <v>28</v>
      </c>
      <c r="Q17" s="130">
        <v>0</v>
      </c>
      <c r="R17" s="131">
        <v>0</v>
      </c>
      <c r="S17" s="130">
        <v>0</v>
      </c>
      <c r="T17" s="131">
        <v>0</v>
      </c>
      <c r="U17" s="130">
        <v>4</v>
      </c>
      <c r="V17" s="131">
        <v>2</v>
      </c>
      <c r="W17" s="8" t="s">
        <v>16</v>
      </c>
      <c r="X17" s="8" t="s">
        <v>45</v>
      </c>
      <c r="Y17" s="7">
        <v>0</v>
      </c>
      <c r="Z17" s="7">
        <v>24</v>
      </c>
      <c r="AA17" s="8">
        <v>500</v>
      </c>
      <c r="AB17" s="8" t="s">
        <v>101</v>
      </c>
      <c r="AC17" s="100" t="s">
        <v>108</v>
      </c>
      <c r="AD17" s="24"/>
      <c r="AE17" s="24"/>
      <c r="AF17" s="24"/>
      <c r="AG17" s="24"/>
      <c r="AH17" s="24"/>
      <c r="AI17" s="24"/>
      <c r="AJ17" s="24"/>
      <c r="AK17" s="24"/>
      <c r="AM17" s="56">
        <v>826</v>
      </c>
      <c r="AN17" s="56"/>
      <c r="AO17" s="56">
        <v>1.016</v>
      </c>
      <c r="AP17" s="56"/>
      <c r="AQ17" s="32"/>
      <c r="AR17" s="34"/>
      <c r="AS17" s="34"/>
      <c r="AT17" s="34"/>
      <c r="AU17" s="31"/>
      <c r="AV17" s="34"/>
      <c r="AW17" s="35"/>
      <c r="AX17" s="31"/>
      <c r="AY17" s="35"/>
      <c r="AZ17" s="53"/>
      <c r="BA17" s="40"/>
      <c r="BB17" s="54"/>
      <c r="BD17" s="42"/>
    </row>
    <row r="18" spans="1:56" ht="15.75">
      <c r="A18" s="129">
        <v>828</v>
      </c>
      <c r="B18" s="129">
        <v>830</v>
      </c>
      <c r="C18" s="6">
        <v>20440</v>
      </c>
      <c r="D18" s="84">
        <f t="shared" si="0"/>
        <v>6.23018775908315</v>
      </c>
      <c r="E18" s="73">
        <v>301</v>
      </c>
      <c r="F18" s="8" t="s">
        <v>14</v>
      </c>
      <c r="G18" s="41" t="s">
        <v>29</v>
      </c>
      <c r="H18" s="41" t="s">
        <v>95</v>
      </c>
      <c r="I18" s="41" t="s">
        <v>97</v>
      </c>
      <c r="J18" s="8" t="s">
        <v>16</v>
      </c>
      <c r="K18" s="7">
        <v>-1.5</v>
      </c>
      <c r="L18" s="7">
        <v>28</v>
      </c>
      <c r="M18" s="7">
        <v>-4</v>
      </c>
      <c r="N18" s="7">
        <v>28</v>
      </c>
      <c r="O18" s="7">
        <v>3</v>
      </c>
      <c r="P18" s="7">
        <v>28</v>
      </c>
      <c r="Q18" s="130">
        <v>7</v>
      </c>
      <c r="R18" s="131">
        <v>3</v>
      </c>
      <c r="S18" s="130">
        <v>0</v>
      </c>
      <c r="T18" s="131">
        <v>0</v>
      </c>
      <c r="U18" s="130">
        <v>0</v>
      </c>
      <c r="V18" s="131">
        <v>0</v>
      </c>
      <c r="W18" s="8" t="s">
        <v>16</v>
      </c>
      <c r="X18" s="8" t="s">
        <v>45</v>
      </c>
      <c r="Y18" s="7">
        <v>0</v>
      </c>
      <c r="Z18" s="7">
        <v>24</v>
      </c>
      <c r="AA18" s="8">
        <v>500</v>
      </c>
      <c r="AB18" s="8" t="s">
        <v>101</v>
      </c>
      <c r="AC18" s="93"/>
      <c r="AD18" s="139" t="s">
        <v>76</v>
      </c>
      <c r="AE18" s="140"/>
      <c r="AF18" s="140"/>
      <c r="AG18" s="140"/>
      <c r="AH18" s="141"/>
      <c r="AI18" s="24"/>
      <c r="AJ18" s="24"/>
      <c r="AK18" s="24"/>
      <c r="AM18" s="56">
        <v>828</v>
      </c>
      <c r="AN18" s="56">
        <v>1.008</v>
      </c>
      <c r="AO18" s="56">
        <v>1.0149999999999999</v>
      </c>
      <c r="AP18" s="56">
        <v>1.01</v>
      </c>
      <c r="AQ18" s="32"/>
      <c r="AR18" s="34"/>
      <c r="AS18" s="34"/>
      <c r="AT18" s="34"/>
      <c r="AU18" s="31"/>
      <c r="AV18" s="34"/>
      <c r="AW18" s="35"/>
      <c r="AX18" s="31"/>
      <c r="AY18" s="35"/>
      <c r="AZ18" s="53"/>
      <c r="BA18" s="55"/>
      <c r="BB18" s="54"/>
      <c r="BD18" s="42"/>
    </row>
    <row r="19" spans="1:56" ht="15.75">
      <c r="A19" s="6">
        <v>830</v>
      </c>
      <c r="B19" s="6">
        <v>854</v>
      </c>
      <c r="C19" s="6">
        <v>520</v>
      </c>
      <c r="D19" s="84">
        <f t="shared" si="0"/>
        <v>0.1584979273347964</v>
      </c>
      <c r="E19" s="73">
        <v>301</v>
      </c>
      <c r="F19" s="8" t="s">
        <v>14</v>
      </c>
      <c r="G19" s="48"/>
      <c r="H19" s="48"/>
      <c r="I19" s="48"/>
      <c r="J19" s="8" t="s">
        <v>16</v>
      </c>
      <c r="K19" s="7">
        <v>-1.5</v>
      </c>
      <c r="L19" s="7">
        <v>28</v>
      </c>
      <c r="M19" s="7">
        <v>-4</v>
      </c>
      <c r="N19" s="7">
        <v>28</v>
      </c>
      <c r="O19" s="7">
        <v>3</v>
      </c>
      <c r="P19" s="7">
        <v>28</v>
      </c>
      <c r="Q19" s="28"/>
      <c r="R19" s="28"/>
      <c r="S19" s="28"/>
      <c r="T19" s="28"/>
      <c r="U19" s="28"/>
      <c r="V19" s="28"/>
      <c r="W19" s="8" t="s">
        <v>16</v>
      </c>
      <c r="X19" s="8" t="s">
        <v>45</v>
      </c>
      <c r="Y19" s="7">
        <v>0</v>
      </c>
      <c r="Z19" s="7">
        <v>24</v>
      </c>
      <c r="AA19" s="8">
        <v>500</v>
      </c>
      <c r="AB19" s="8" t="s">
        <v>101</v>
      </c>
      <c r="AC19" s="24"/>
      <c r="AD19" s="49" t="s">
        <v>77</v>
      </c>
      <c r="AE19" s="49" t="s">
        <v>78</v>
      </c>
      <c r="AF19" s="49" t="s">
        <v>79</v>
      </c>
      <c r="AG19" s="49" t="s">
        <v>80</v>
      </c>
      <c r="AH19" s="49" t="s">
        <v>81</v>
      </c>
      <c r="AI19" s="24"/>
      <c r="AJ19" s="24"/>
      <c r="AK19" s="24"/>
      <c r="AM19" s="121">
        <v>830</v>
      </c>
      <c r="AN19" s="56">
        <v>0.99029999999999996</v>
      </c>
      <c r="AO19" s="56">
        <v>0.998</v>
      </c>
      <c r="AP19" s="56">
        <v>0.9929</v>
      </c>
      <c r="AQ19" s="69" t="s">
        <v>33</v>
      </c>
      <c r="AR19" s="41" t="s">
        <v>96</v>
      </c>
      <c r="AS19" s="77" t="s">
        <v>99</v>
      </c>
      <c r="AT19" s="122">
        <v>10</v>
      </c>
      <c r="AU19" s="124">
        <v>5</v>
      </c>
      <c r="AV19" s="127">
        <v>10</v>
      </c>
      <c r="AW19" s="128">
        <v>5</v>
      </c>
      <c r="AX19" s="126">
        <v>25</v>
      </c>
      <c r="AY19" s="123">
        <v>10</v>
      </c>
      <c r="AZ19" s="60"/>
      <c r="BA19" s="61"/>
      <c r="BB19" s="62"/>
      <c r="BD19" s="42"/>
    </row>
    <row r="20" spans="1:56" ht="15.75">
      <c r="A20" s="129">
        <v>832</v>
      </c>
      <c r="B20" s="129">
        <v>858</v>
      </c>
      <c r="C20" s="6">
        <v>4900</v>
      </c>
      <c r="D20" s="84">
        <f t="shared" si="0"/>
        <v>1.4935381614240428</v>
      </c>
      <c r="E20" s="73">
        <v>301</v>
      </c>
      <c r="F20" s="8" t="s">
        <v>14</v>
      </c>
      <c r="G20" s="81" t="s">
        <v>33</v>
      </c>
      <c r="H20" s="41" t="s">
        <v>96</v>
      </c>
      <c r="I20" s="77" t="s">
        <v>99</v>
      </c>
      <c r="J20" s="8" t="s">
        <v>16</v>
      </c>
      <c r="K20" s="7">
        <v>-1.5</v>
      </c>
      <c r="L20" s="7">
        <v>28</v>
      </c>
      <c r="M20" s="7">
        <v>-4</v>
      </c>
      <c r="N20" s="7">
        <v>28</v>
      </c>
      <c r="O20" s="7">
        <v>3</v>
      </c>
      <c r="P20" s="7">
        <v>28</v>
      </c>
      <c r="Q20" s="130">
        <v>7</v>
      </c>
      <c r="R20" s="131">
        <v>3</v>
      </c>
      <c r="S20" s="130">
        <v>2</v>
      </c>
      <c r="T20" s="131">
        <v>1</v>
      </c>
      <c r="U20" s="130">
        <v>6</v>
      </c>
      <c r="V20" s="131">
        <v>3</v>
      </c>
      <c r="W20" s="8" t="s">
        <v>16</v>
      </c>
      <c r="X20" s="8" t="s">
        <v>45</v>
      </c>
      <c r="Y20" s="7">
        <v>0</v>
      </c>
      <c r="Z20" s="7">
        <v>24</v>
      </c>
      <c r="AA20" s="8">
        <v>500</v>
      </c>
      <c r="AB20" s="8" t="s">
        <v>101</v>
      </c>
      <c r="AC20" s="25" t="s">
        <v>82</v>
      </c>
      <c r="AD20" s="49">
        <v>2500</v>
      </c>
      <c r="AE20" s="49" t="s">
        <v>83</v>
      </c>
      <c r="AF20" s="49" t="s">
        <v>84</v>
      </c>
      <c r="AG20" s="49">
        <v>1</v>
      </c>
      <c r="AH20" s="49">
        <v>8</v>
      </c>
      <c r="AI20" s="24"/>
      <c r="AJ20" s="24"/>
      <c r="AK20" s="24"/>
      <c r="AM20" s="56">
        <v>854</v>
      </c>
      <c r="AN20" s="56">
        <v>0.98980000000000001</v>
      </c>
      <c r="AO20" s="56">
        <v>0.99760000000000004</v>
      </c>
      <c r="AP20" s="56">
        <v>0.99250000000000005</v>
      </c>
      <c r="AQ20" s="63"/>
      <c r="AR20" s="64"/>
      <c r="AS20" s="64"/>
      <c r="AT20" s="64"/>
      <c r="AU20" s="66"/>
      <c r="AV20" s="64"/>
      <c r="AW20" s="65"/>
      <c r="AX20" s="66"/>
      <c r="AY20" s="65"/>
      <c r="AZ20" s="60"/>
      <c r="BA20" s="67"/>
      <c r="BB20" s="68"/>
      <c r="BD20" s="42"/>
    </row>
    <row r="21" spans="1:56">
      <c r="A21" s="6">
        <v>832</v>
      </c>
      <c r="B21" s="6">
        <v>888</v>
      </c>
      <c r="C21" s="6">
        <v>0</v>
      </c>
      <c r="D21" s="84">
        <f t="shared" si="0"/>
        <v>0</v>
      </c>
      <c r="E21" s="6" t="s">
        <v>52</v>
      </c>
      <c r="F21" s="147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9"/>
      <c r="AC21" s="14" t="s">
        <v>93</v>
      </c>
      <c r="AD21" s="49">
        <v>500</v>
      </c>
      <c r="AE21" s="49" t="s">
        <v>86</v>
      </c>
      <c r="AF21" s="49" t="s">
        <v>87</v>
      </c>
      <c r="AG21" s="49">
        <v>1.9</v>
      </c>
      <c r="AH21" s="49">
        <v>4.08</v>
      </c>
      <c r="AI21" s="22"/>
      <c r="AJ21" s="22"/>
      <c r="AK21" s="22"/>
      <c r="AM21" s="56">
        <v>852</v>
      </c>
      <c r="AN21" s="56">
        <v>0.95889999999999997</v>
      </c>
      <c r="AO21" s="56">
        <v>0.96779999999999999</v>
      </c>
      <c r="AP21" s="56">
        <v>0.9627</v>
      </c>
      <c r="AQ21" s="63"/>
      <c r="AR21" s="64"/>
      <c r="AS21" s="64"/>
      <c r="AT21" s="64"/>
      <c r="AU21" s="66"/>
      <c r="AV21" s="64"/>
      <c r="AW21" s="65"/>
      <c r="AX21" s="66"/>
      <c r="AY21" s="65"/>
      <c r="AZ21" s="60"/>
      <c r="BA21" s="67"/>
      <c r="BB21" s="68"/>
      <c r="BD21" s="42"/>
    </row>
    <row r="22" spans="1:56" ht="15.75">
      <c r="A22" s="129">
        <v>834</v>
      </c>
      <c r="B22" s="129">
        <v>860</v>
      </c>
      <c r="C22" s="6">
        <v>2020</v>
      </c>
      <c r="D22" s="84">
        <f t="shared" si="0"/>
        <v>0.61570348695440136</v>
      </c>
      <c r="E22" s="73">
        <v>301</v>
      </c>
      <c r="F22" s="8" t="s">
        <v>14</v>
      </c>
      <c r="G22" s="81" t="s">
        <v>33</v>
      </c>
      <c r="H22" s="41" t="s">
        <v>96</v>
      </c>
      <c r="I22" s="77" t="s">
        <v>99</v>
      </c>
      <c r="J22" s="8" t="s">
        <v>16</v>
      </c>
      <c r="K22" s="7">
        <v>-1.5</v>
      </c>
      <c r="L22" s="7">
        <v>28</v>
      </c>
      <c r="M22" s="7">
        <v>-4</v>
      </c>
      <c r="N22" s="7">
        <v>28</v>
      </c>
      <c r="O22" s="7">
        <v>3</v>
      </c>
      <c r="P22" s="7">
        <v>28</v>
      </c>
      <c r="Q22" s="130">
        <v>16</v>
      </c>
      <c r="R22" s="131">
        <v>8</v>
      </c>
      <c r="S22" s="130">
        <v>20</v>
      </c>
      <c r="T22" s="131">
        <v>10</v>
      </c>
      <c r="U22" s="130">
        <v>110</v>
      </c>
      <c r="V22" s="131">
        <v>55</v>
      </c>
      <c r="W22" s="8" t="s">
        <v>16</v>
      </c>
      <c r="X22" s="8" t="s">
        <v>45</v>
      </c>
      <c r="Y22" s="7">
        <v>0</v>
      </c>
      <c r="Z22" s="7">
        <v>24</v>
      </c>
      <c r="AA22" s="8">
        <v>500</v>
      </c>
      <c r="AB22" s="8" t="s">
        <v>101</v>
      </c>
      <c r="AC22" s="24"/>
      <c r="AD22" s="24"/>
      <c r="AE22" s="24"/>
      <c r="AF22" s="24"/>
      <c r="AG22" s="24"/>
      <c r="AH22" s="24"/>
      <c r="AI22" s="24"/>
      <c r="AJ22" s="24"/>
      <c r="AK22" s="24"/>
      <c r="AM22" s="56">
        <v>832</v>
      </c>
      <c r="AN22" s="56">
        <v>1.0369999999999999</v>
      </c>
      <c r="AO22" s="56">
        <v>1.034</v>
      </c>
      <c r="AP22" s="56">
        <v>1.0349999999999999</v>
      </c>
      <c r="AQ22" s="63"/>
      <c r="AR22" s="64"/>
      <c r="AS22" s="64"/>
      <c r="AT22" s="64"/>
      <c r="AU22" s="65"/>
      <c r="AV22" s="66"/>
      <c r="AW22" s="66"/>
      <c r="AX22" s="64"/>
      <c r="AY22" s="65"/>
      <c r="AZ22" s="60"/>
      <c r="BA22" s="67"/>
      <c r="BB22" s="68"/>
      <c r="BD22" s="42"/>
    </row>
    <row r="23" spans="1:56" ht="15.75">
      <c r="A23" s="6">
        <v>834</v>
      </c>
      <c r="B23" s="6">
        <v>842</v>
      </c>
      <c r="C23" s="6">
        <v>280</v>
      </c>
      <c r="D23" s="84">
        <f t="shared" si="0"/>
        <v>8.5345037795659592E-2</v>
      </c>
      <c r="E23" s="73">
        <v>301</v>
      </c>
      <c r="F23" s="8" t="s">
        <v>14</v>
      </c>
      <c r="G23" s="48"/>
      <c r="H23" s="48"/>
      <c r="I23" s="48"/>
      <c r="J23" s="8" t="s">
        <v>16</v>
      </c>
      <c r="K23" s="7">
        <v>-1.5</v>
      </c>
      <c r="L23" s="7">
        <v>28</v>
      </c>
      <c r="M23" s="7">
        <v>-4</v>
      </c>
      <c r="N23" s="7">
        <v>28</v>
      </c>
      <c r="O23" s="7">
        <v>3</v>
      </c>
      <c r="P23" s="7">
        <v>28</v>
      </c>
      <c r="Q23" s="28"/>
      <c r="R23" s="28"/>
      <c r="S23" s="28"/>
      <c r="T23" s="28"/>
      <c r="U23" s="28"/>
      <c r="V23" s="28"/>
      <c r="W23" s="8" t="s">
        <v>16</v>
      </c>
      <c r="X23" s="8" t="s">
        <v>45</v>
      </c>
      <c r="Y23" s="7">
        <v>0</v>
      </c>
      <c r="Z23" s="7">
        <v>24</v>
      </c>
      <c r="AA23" s="8">
        <v>500</v>
      </c>
      <c r="AB23" s="8" t="s">
        <v>101</v>
      </c>
      <c r="AC23" s="24"/>
      <c r="AD23" s="24"/>
      <c r="AM23" s="56">
        <v>858</v>
      </c>
      <c r="AN23" s="56">
        <v>1.034</v>
      </c>
      <c r="AO23" s="56">
        <v>1.032</v>
      </c>
      <c r="AP23" s="56">
        <v>1.0329999999999999</v>
      </c>
      <c r="AQ23" s="63"/>
      <c r="AR23" s="64"/>
      <c r="AS23" s="64"/>
      <c r="AT23" s="64"/>
      <c r="AU23" s="65"/>
      <c r="AV23" s="66"/>
      <c r="AW23" s="66"/>
      <c r="AX23" s="64"/>
      <c r="AY23" s="65"/>
      <c r="AZ23" s="60"/>
      <c r="BA23" s="67"/>
      <c r="BB23" s="68"/>
      <c r="BD23" s="42"/>
    </row>
    <row r="24" spans="1:56" ht="15.75">
      <c r="A24" s="129">
        <v>836</v>
      </c>
      <c r="B24" s="129">
        <v>840</v>
      </c>
      <c r="C24" s="6">
        <v>860</v>
      </c>
      <c r="D24" s="84">
        <f t="shared" si="0"/>
        <v>0.26213118751524017</v>
      </c>
      <c r="E24" s="73">
        <v>301</v>
      </c>
      <c r="F24" s="8" t="s">
        <v>14</v>
      </c>
      <c r="G24" s="79" t="s">
        <v>32</v>
      </c>
      <c r="H24" s="41" t="s">
        <v>96</v>
      </c>
      <c r="J24" s="8" t="s">
        <v>16</v>
      </c>
      <c r="K24" s="7">
        <v>-1.5</v>
      </c>
      <c r="L24" s="7">
        <v>28</v>
      </c>
      <c r="M24" s="7">
        <v>-4</v>
      </c>
      <c r="N24" s="7">
        <v>28</v>
      </c>
      <c r="O24" s="7">
        <v>3</v>
      </c>
      <c r="P24" s="7">
        <v>28</v>
      </c>
      <c r="Q24" s="130">
        <v>18</v>
      </c>
      <c r="R24" s="131">
        <v>9</v>
      </c>
      <c r="S24" s="130">
        <v>22</v>
      </c>
      <c r="T24" s="131">
        <v>11</v>
      </c>
      <c r="U24" s="137">
        <v>0</v>
      </c>
      <c r="V24" s="131">
        <v>0</v>
      </c>
      <c r="W24" s="8" t="s">
        <v>16</v>
      </c>
      <c r="X24" s="8" t="s">
        <v>45</v>
      </c>
      <c r="Y24" s="7">
        <v>0</v>
      </c>
      <c r="Z24" s="7">
        <v>24</v>
      </c>
      <c r="AA24" s="8">
        <v>500</v>
      </c>
      <c r="AB24" s="8" t="s">
        <v>101</v>
      </c>
      <c r="AC24" s="24"/>
      <c r="AD24" s="162" t="s">
        <v>55</v>
      </c>
      <c r="AE24" s="163"/>
      <c r="AF24" s="163"/>
      <c r="AG24" s="163"/>
      <c r="AH24" s="163"/>
      <c r="AI24" s="163"/>
      <c r="AJ24" s="163"/>
      <c r="AK24" s="164"/>
      <c r="AM24" s="56">
        <v>834</v>
      </c>
      <c r="AN24" s="56">
        <v>1.032</v>
      </c>
      <c r="AO24" s="56">
        <v>1.0289999999999999</v>
      </c>
      <c r="AP24" s="56">
        <v>1.03</v>
      </c>
      <c r="AQ24" s="63"/>
      <c r="AR24" s="64"/>
      <c r="AS24" s="64"/>
      <c r="AT24" s="64"/>
      <c r="AU24" s="66"/>
      <c r="AV24" s="64"/>
      <c r="AW24" s="65"/>
      <c r="AX24" s="66"/>
      <c r="AY24" s="65"/>
      <c r="AZ24" s="60"/>
      <c r="BA24" s="67"/>
      <c r="BB24" s="68"/>
      <c r="BD24" s="42"/>
    </row>
    <row r="25" spans="1:56" ht="16.5" thickBot="1">
      <c r="A25" s="6">
        <v>836</v>
      </c>
      <c r="B25" s="6">
        <v>862</v>
      </c>
      <c r="C25" s="6">
        <v>280</v>
      </c>
      <c r="D25" s="84">
        <f t="shared" si="0"/>
        <v>8.5345037795659592E-2</v>
      </c>
      <c r="E25" s="73">
        <v>301</v>
      </c>
      <c r="F25" s="8" t="s">
        <v>14</v>
      </c>
      <c r="G25" s="48"/>
      <c r="H25" s="48"/>
      <c r="I25" s="76" t="s">
        <v>98</v>
      </c>
      <c r="J25" s="8" t="s">
        <v>16</v>
      </c>
      <c r="K25" s="7">
        <v>-1.5</v>
      </c>
      <c r="L25" s="7">
        <v>28</v>
      </c>
      <c r="M25" s="7">
        <v>-4</v>
      </c>
      <c r="N25" s="7">
        <v>28</v>
      </c>
      <c r="O25" s="7">
        <v>3</v>
      </c>
      <c r="P25" s="7">
        <v>28</v>
      </c>
      <c r="Q25" s="28"/>
      <c r="R25" s="28"/>
      <c r="S25" s="28"/>
      <c r="T25" s="28"/>
      <c r="U25" s="28"/>
      <c r="V25" s="28"/>
      <c r="W25" s="8" t="s">
        <v>16</v>
      </c>
      <c r="X25" s="8" t="s">
        <v>45</v>
      </c>
      <c r="Y25" s="7">
        <v>0</v>
      </c>
      <c r="Z25" s="7">
        <v>24</v>
      </c>
      <c r="AA25" s="8">
        <v>500</v>
      </c>
      <c r="AB25" s="8" t="s">
        <v>101</v>
      </c>
      <c r="AC25" s="24"/>
      <c r="AD25" s="160" t="s">
        <v>56</v>
      </c>
      <c r="AE25" s="161"/>
      <c r="AF25" s="176">
        <v>1</v>
      </c>
      <c r="AG25" s="177"/>
      <c r="AH25" s="177"/>
      <c r="AI25" s="178">
        <v>2</v>
      </c>
      <c r="AJ25" s="177"/>
      <c r="AK25" s="179"/>
      <c r="AM25" s="56">
        <v>842</v>
      </c>
      <c r="AN25" s="56">
        <v>1.032</v>
      </c>
      <c r="AO25" s="56">
        <v>1.0289999999999999</v>
      </c>
      <c r="AP25" s="56">
        <v>1.03</v>
      </c>
      <c r="AQ25" s="63"/>
      <c r="AR25" s="64"/>
      <c r="AS25" s="64"/>
      <c r="AT25" s="64"/>
      <c r="AU25" s="66"/>
      <c r="AV25" s="64"/>
      <c r="AW25" s="65"/>
      <c r="AX25" s="66"/>
      <c r="AY25" s="65"/>
      <c r="AZ25" s="60"/>
      <c r="BA25" s="67"/>
      <c r="BB25" s="68"/>
      <c r="BD25" s="42"/>
    </row>
    <row r="26" spans="1:56" ht="17.25" thickTop="1" thickBot="1">
      <c r="A26" s="129">
        <v>842</v>
      </c>
      <c r="B26" s="129">
        <v>844</v>
      </c>
      <c r="C26" s="6">
        <v>1350</v>
      </c>
      <c r="D26" s="84">
        <f t="shared" si="0"/>
        <v>0.41148500365764445</v>
      </c>
      <c r="E26" s="73">
        <v>301</v>
      </c>
      <c r="F26" s="8" t="s">
        <v>14</v>
      </c>
      <c r="G26" s="41" t="s">
        <v>29</v>
      </c>
      <c r="H26" s="41" t="s">
        <v>95</v>
      </c>
      <c r="I26" s="41" t="s">
        <v>97</v>
      </c>
      <c r="J26" s="8" t="s">
        <v>16</v>
      </c>
      <c r="K26" s="7">
        <v>-1.5</v>
      </c>
      <c r="L26" s="7">
        <v>28</v>
      </c>
      <c r="M26" s="7">
        <v>-4</v>
      </c>
      <c r="N26" s="7">
        <v>28</v>
      </c>
      <c r="O26" s="7">
        <v>3</v>
      </c>
      <c r="P26" s="7">
        <v>28</v>
      </c>
      <c r="Q26" s="130">
        <v>9</v>
      </c>
      <c r="R26" s="131">
        <v>5</v>
      </c>
      <c r="S26" s="130">
        <v>0</v>
      </c>
      <c r="T26" s="131">
        <v>0</v>
      </c>
      <c r="U26" s="130">
        <v>0</v>
      </c>
      <c r="V26" s="131">
        <v>0</v>
      </c>
      <c r="W26" s="8" t="s">
        <v>16</v>
      </c>
      <c r="X26" s="8" t="s">
        <v>45</v>
      </c>
      <c r="Y26" s="7">
        <v>0</v>
      </c>
      <c r="Z26" s="7">
        <v>24</v>
      </c>
      <c r="AA26" s="8">
        <v>500</v>
      </c>
      <c r="AB26" s="8" t="s">
        <v>101</v>
      </c>
      <c r="AC26" s="24"/>
      <c r="AD26" s="160" t="s">
        <v>57</v>
      </c>
      <c r="AE26" s="161"/>
      <c r="AF26" s="6" t="s">
        <v>58</v>
      </c>
      <c r="AG26" s="6"/>
      <c r="AH26" s="44"/>
      <c r="AI26" s="45" t="s">
        <v>74</v>
      </c>
      <c r="AJ26" s="6"/>
      <c r="AK26" s="6"/>
      <c r="AM26" s="121">
        <v>844</v>
      </c>
      <c r="AN26" s="56">
        <v>1.0309999999999999</v>
      </c>
      <c r="AO26" s="56">
        <v>1.0289999999999999</v>
      </c>
      <c r="AP26" s="56">
        <v>1.03</v>
      </c>
      <c r="AQ26" s="71" t="s">
        <v>31</v>
      </c>
      <c r="AR26" s="41" t="s">
        <v>95</v>
      </c>
      <c r="AS26" s="77" t="s">
        <v>99</v>
      </c>
      <c r="AT26" s="122">
        <v>135</v>
      </c>
      <c r="AU26" s="124">
        <v>105</v>
      </c>
      <c r="AV26" s="127">
        <v>135</v>
      </c>
      <c r="AW26" s="128">
        <v>105</v>
      </c>
      <c r="AX26" s="126">
        <v>135</v>
      </c>
      <c r="AY26" s="123">
        <v>105</v>
      </c>
      <c r="AZ26" s="113">
        <v>100</v>
      </c>
      <c r="BA26" s="113">
        <v>100</v>
      </c>
      <c r="BB26" s="113">
        <v>100</v>
      </c>
      <c r="BD26" s="42"/>
    </row>
    <row r="27" spans="1:56" ht="17.25" thickTop="1" thickBot="1">
      <c r="A27" s="129">
        <v>844</v>
      </c>
      <c r="B27" s="129">
        <v>846</v>
      </c>
      <c r="C27" s="6">
        <v>3640</v>
      </c>
      <c r="D27" s="84">
        <f t="shared" si="0"/>
        <v>1.1094854913435748</v>
      </c>
      <c r="E27" s="73">
        <v>301</v>
      </c>
      <c r="F27" s="8" t="s">
        <v>14</v>
      </c>
      <c r="G27" s="41" t="s">
        <v>29</v>
      </c>
      <c r="H27" s="41" t="s">
        <v>95</v>
      </c>
      <c r="I27" s="41" t="s">
        <v>97</v>
      </c>
      <c r="J27" s="8" t="s">
        <v>16</v>
      </c>
      <c r="K27" s="7">
        <v>-1.5</v>
      </c>
      <c r="L27" s="7">
        <v>28</v>
      </c>
      <c r="M27" s="7">
        <v>-4</v>
      </c>
      <c r="N27" s="7">
        <v>28</v>
      </c>
      <c r="O27" s="7">
        <v>3</v>
      </c>
      <c r="P27" s="7">
        <v>28</v>
      </c>
      <c r="Q27" s="130">
        <v>0</v>
      </c>
      <c r="R27" s="131">
        <v>0</v>
      </c>
      <c r="S27" s="130">
        <v>25</v>
      </c>
      <c r="T27" s="131">
        <v>12</v>
      </c>
      <c r="U27" s="130">
        <v>20</v>
      </c>
      <c r="V27" s="131">
        <v>11</v>
      </c>
      <c r="W27" s="8" t="s">
        <v>16</v>
      </c>
      <c r="X27" s="8" t="s">
        <v>45</v>
      </c>
      <c r="Y27" s="7">
        <v>0</v>
      </c>
      <c r="Z27" s="7">
        <v>24</v>
      </c>
      <c r="AA27" s="8">
        <v>500</v>
      </c>
      <c r="AB27" s="8" t="s">
        <v>101</v>
      </c>
      <c r="AC27" s="24"/>
      <c r="AD27" s="160" t="s">
        <v>59</v>
      </c>
      <c r="AE27" s="161"/>
      <c r="AF27" s="6">
        <v>814</v>
      </c>
      <c r="AG27" s="6"/>
      <c r="AH27" s="44"/>
      <c r="AI27" s="45">
        <v>852</v>
      </c>
      <c r="AJ27" s="6"/>
      <c r="AK27" s="6"/>
      <c r="AM27" s="56">
        <v>846</v>
      </c>
      <c r="AN27" s="56">
        <v>1.032</v>
      </c>
      <c r="AO27" s="56">
        <v>1.0289999999999999</v>
      </c>
      <c r="AP27" s="56">
        <v>1.03</v>
      </c>
      <c r="AQ27" s="63"/>
      <c r="AR27" s="64"/>
      <c r="AS27" s="64"/>
      <c r="AT27" s="64"/>
      <c r="AU27" s="66"/>
      <c r="AV27" s="64"/>
      <c r="AW27" s="65"/>
      <c r="AX27" s="66"/>
      <c r="AY27" s="65"/>
      <c r="AZ27" s="60"/>
      <c r="BA27" s="67"/>
      <c r="BB27" s="68"/>
      <c r="BD27" s="42"/>
    </row>
    <row r="28" spans="1:56" ht="17.25" thickTop="1" thickBot="1">
      <c r="A28" s="129">
        <v>846</v>
      </c>
      <c r="B28" s="129">
        <v>848</v>
      </c>
      <c r="C28" s="6">
        <v>530</v>
      </c>
      <c r="D28" s="84">
        <f t="shared" si="0"/>
        <v>0.16154596439892707</v>
      </c>
      <c r="E28" s="73">
        <v>301</v>
      </c>
      <c r="F28" s="8" t="s">
        <v>14</v>
      </c>
      <c r="G28" s="41" t="s">
        <v>29</v>
      </c>
      <c r="H28" s="41" t="s">
        <v>95</v>
      </c>
      <c r="I28" s="41" t="s">
        <v>97</v>
      </c>
      <c r="J28" s="8" t="s">
        <v>16</v>
      </c>
      <c r="K28" s="7">
        <v>-1.5</v>
      </c>
      <c r="L28" s="7">
        <v>28</v>
      </c>
      <c r="M28" s="7">
        <v>-4</v>
      </c>
      <c r="N28" s="7">
        <v>28</v>
      </c>
      <c r="O28" s="7">
        <v>3</v>
      </c>
      <c r="P28" s="7">
        <v>28</v>
      </c>
      <c r="Q28" s="130">
        <v>0</v>
      </c>
      <c r="R28" s="131">
        <v>0</v>
      </c>
      <c r="S28" s="130">
        <v>23</v>
      </c>
      <c r="T28" s="131">
        <v>11</v>
      </c>
      <c r="U28" s="130">
        <v>0</v>
      </c>
      <c r="V28" s="131">
        <v>0</v>
      </c>
      <c r="W28" s="8" t="s">
        <v>16</v>
      </c>
      <c r="X28" s="8" t="s">
        <v>45</v>
      </c>
      <c r="Y28" s="7">
        <v>0</v>
      </c>
      <c r="Z28" s="7">
        <v>24</v>
      </c>
      <c r="AA28" s="8">
        <v>500</v>
      </c>
      <c r="AB28" s="8" t="s">
        <v>101</v>
      </c>
      <c r="AC28" s="24"/>
      <c r="AD28" s="160" t="s">
        <v>60</v>
      </c>
      <c r="AE28" s="161"/>
      <c r="AF28" s="6" t="s">
        <v>61</v>
      </c>
      <c r="AG28" s="6"/>
      <c r="AH28" s="44"/>
      <c r="AI28" s="45" t="s">
        <v>61</v>
      </c>
      <c r="AJ28" s="6"/>
      <c r="AK28" s="6"/>
      <c r="AM28" s="121">
        <v>848</v>
      </c>
      <c r="AN28" s="56">
        <v>1.032</v>
      </c>
      <c r="AO28" s="56">
        <v>1.0289999999999999</v>
      </c>
      <c r="AP28" s="56">
        <v>1.03</v>
      </c>
      <c r="AQ28" s="82" t="s">
        <v>34</v>
      </c>
      <c r="AR28" s="41" t="s">
        <v>96</v>
      </c>
      <c r="AS28" s="41" t="s">
        <v>97</v>
      </c>
      <c r="AT28" s="122">
        <v>20</v>
      </c>
      <c r="AU28" s="124">
        <v>16</v>
      </c>
      <c r="AV28" s="127">
        <v>20</v>
      </c>
      <c r="AW28" s="128">
        <v>16</v>
      </c>
      <c r="AX28" s="126">
        <v>20</v>
      </c>
      <c r="AY28" s="123">
        <v>16</v>
      </c>
      <c r="AZ28" s="113">
        <v>150</v>
      </c>
      <c r="BA28" s="113">
        <v>150</v>
      </c>
      <c r="BB28" s="113">
        <v>150</v>
      </c>
      <c r="BD28" s="42"/>
    </row>
    <row r="29" spans="1:56" ht="16.5" thickTop="1">
      <c r="A29" s="6">
        <v>850</v>
      </c>
      <c r="B29" s="6">
        <v>816</v>
      </c>
      <c r="C29" s="6">
        <v>310</v>
      </c>
      <c r="D29" s="84">
        <f t="shared" si="0"/>
        <v>9.4489148988051691E-2</v>
      </c>
      <c r="E29" s="73">
        <v>301</v>
      </c>
      <c r="F29" s="8" t="s">
        <v>14</v>
      </c>
      <c r="G29" s="48"/>
      <c r="H29" s="48"/>
      <c r="I29" s="48"/>
      <c r="J29" s="8" t="s">
        <v>16</v>
      </c>
      <c r="K29" s="7">
        <v>-1.5</v>
      </c>
      <c r="L29" s="7">
        <v>28</v>
      </c>
      <c r="M29" s="7">
        <v>-4</v>
      </c>
      <c r="N29" s="7">
        <v>28</v>
      </c>
      <c r="O29" s="7">
        <v>3</v>
      </c>
      <c r="P29" s="7">
        <v>28</v>
      </c>
      <c r="Q29" s="28"/>
      <c r="R29" s="28"/>
      <c r="S29" s="28"/>
      <c r="T29" s="28"/>
      <c r="U29" s="28"/>
      <c r="V29" s="28"/>
      <c r="W29" s="8" t="s">
        <v>16</v>
      </c>
      <c r="X29" s="8" t="s">
        <v>45</v>
      </c>
      <c r="Y29" s="7">
        <v>0</v>
      </c>
      <c r="Z29" s="7">
        <v>24</v>
      </c>
      <c r="AA29" s="8">
        <v>500</v>
      </c>
      <c r="AB29" s="8" t="s">
        <v>101</v>
      </c>
      <c r="AC29" s="24"/>
      <c r="AD29" s="160" t="s">
        <v>62</v>
      </c>
      <c r="AE29" s="161"/>
      <c r="AF29" s="6" t="s">
        <v>63</v>
      </c>
      <c r="AG29" s="6"/>
      <c r="AH29" s="44"/>
      <c r="AI29" s="45" t="s">
        <v>63</v>
      </c>
      <c r="AJ29" s="6"/>
      <c r="AK29" s="6"/>
      <c r="AM29" s="121">
        <v>860</v>
      </c>
      <c r="AN29" s="56">
        <v>1.0309999999999999</v>
      </c>
      <c r="AO29" s="56">
        <v>1.0289999999999999</v>
      </c>
      <c r="AP29" s="56">
        <v>1.03</v>
      </c>
      <c r="AQ29" s="49" t="s">
        <v>29</v>
      </c>
      <c r="AR29" s="41" t="s">
        <v>95</v>
      </c>
      <c r="AS29" s="41" t="s">
        <v>97</v>
      </c>
      <c r="AT29" s="122">
        <v>20</v>
      </c>
      <c r="AU29" s="124">
        <v>16</v>
      </c>
      <c r="AV29" s="127">
        <v>20</v>
      </c>
      <c r="AW29" s="128">
        <v>16</v>
      </c>
      <c r="AX29" s="126">
        <v>20</v>
      </c>
      <c r="AY29" s="123">
        <v>16</v>
      </c>
      <c r="AZ29" s="60"/>
      <c r="BA29" s="67"/>
      <c r="BB29" s="68"/>
    </row>
    <row r="30" spans="1:56" ht="15.75">
      <c r="A30" s="6">
        <v>852</v>
      </c>
      <c r="B30" s="6">
        <v>832</v>
      </c>
      <c r="C30" s="6">
        <v>10</v>
      </c>
      <c r="D30" s="84">
        <f t="shared" si="0"/>
        <v>3.0480370641306999E-3</v>
      </c>
      <c r="E30" s="73">
        <v>301</v>
      </c>
      <c r="F30" s="8" t="s">
        <v>14</v>
      </c>
      <c r="G30" s="48"/>
      <c r="H30" s="48"/>
      <c r="I30" s="48"/>
      <c r="J30" s="8" t="s">
        <v>16</v>
      </c>
      <c r="K30" s="7">
        <v>-1.5</v>
      </c>
      <c r="L30" s="7">
        <v>28</v>
      </c>
      <c r="M30" s="7">
        <v>-4</v>
      </c>
      <c r="N30" s="7">
        <v>28</v>
      </c>
      <c r="O30" s="7">
        <v>3</v>
      </c>
      <c r="P30" s="7">
        <v>28</v>
      </c>
      <c r="Q30" s="28"/>
      <c r="R30" s="28"/>
      <c r="S30" s="28"/>
      <c r="T30" s="28"/>
      <c r="U30" s="28"/>
      <c r="V30" s="28"/>
      <c r="W30" s="8" t="s">
        <v>16</v>
      </c>
      <c r="X30" s="8" t="s">
        <v>45</v>
      </c>
      <c r="Y30" s="7">
        <v>0</v>
      </c>
      <c r="Z30" s="7">
        <v>24</v>
      </c>
      <c r="AA30" s="8">
        <v>500</v>
      </c>
      <c r="AB30" s="8" t="s">
        <v>101</v>
      </c>
      <c r="AC30" s="24"/>
      <c r="AD30" s="160" t="s">
        <v>64</v>
      </c>
      <c r="AE30" s="161"/>
      <c r="AF30" s="6" t="s">
        <v>65</v>
      </c>
      <c r="AG30" s="6"/>
      <c r="AH30" s="44"/>
      <c r="AI30" s="45" t="s">
        <v>65</v>
      </c>
      <c r="AJ30" s="6"/>
      <c r="AK30" s="6"/>
      <c r="AM30" s="56">
        <v>836</v>
      </c>
      <c r="AN30" s="56">
        <v>1.0309999999999999</v>
      </c>
      <c r="AO30" s="56">
        <v>1.028</v>
      </c>
      <c r="AP30" s="56">
        <v>1.03</v>
      </c>
      <c r="AQ30" s="63"/>
      <c r="AR30" s="64"/>
      <c r="AS30" s="64"/>
      <c r="AT30" s="64"/>
      <c r="AU30" s="66"/>
      <c r="AV30" s="64"/>
      <c r="AW30" s="65"/>
      <c r="AX30" s="66"/>
      <c r="AY30" s="65"/>
      <c r="AZ30" s="60"/>
      <c r="BA30" s="67"/>
      <c r="BB30" s="68"/>
    </row>
    <row r="31" spans="1:56" ht="15.75">
      <c r="A31" s="129">
        <v>854</v>
      </c>
      <c r="B31" s="129">
        <v>856</v>
      </c>
      <c r="C31" s="6">
        <v>23330</v>
      </c>
      <c r="D31" s="84">
        <f t="shared" si="0"/>
        <v>7.1110704706169221</v>
      </c>
      <c r="E31" s="72">
        <v>303</v>
      </c>
      <c r="F31" s="47" t="s">
        <v>19</v>
      </c>
      <c r="G31" s="41" t="s">
        <v>29</v>
      </c>
      <c r="H31" s="41" t="s">
        <v>95</v>
      </c>
      <c r="I31" s="41" t="s">
        <v>97</v>
      </c>
      <c r="J31" s="8"/>
      <c r="K31" s="7"/>
      <c r="L31" s="7"/>
      <c r="M31" s="7">
        <v>-0.5</v>
      </c>
      <c r="N31" s="7">
        <v>29</v>
      </c>
      <c r="O31" s="7"/>
      <c r="P31" s="7"/>
      <c r="Q31" s="3"/>
      <c r="R31" s="3"/>
      <c r="S31" s="130">
        <v>4</v>
      </c>
      <c r="T31" s="131">
        <v>2</v>
      </c>
      <c r="U31" s="3"/>
      <c r="V31" s="3"/>
      <c r="W31" s="8" t="s">
        <v>18</v>
      </c>
      <c r="X31" s="8" t="s">
        <v>47</v>
      </c>
      <c r="Y31" s="7">
        <v>0</v>
      </c>
      <c r="Z31" s="7">
        <v>24</v>
      </c>
      <c r="AA31" s="94">
        <v>510</v>
      </c>
      <c r="AB31" s="8" t="s">
        <v>102</v>
      </c>
      <c r="AC31" s="24"/>
      <c r="AD31" s="160" t="s">
        <v>66</v>
      </c>
      <c r="AE31" s="161"/>
      <c r="AF31" s="6" t="s">
        <v>67</v>
      </c>
      <c r="AG31" s="6"/>
      <c r="AH31" s="44"/>
      <c r="AI31" s="45" t="s">
        <v>67</v>
      </c>
      <c r="AJ31" s="6"/>
      <c r="AK31" s="6"/>
      <c r="AM31" s="121">
        <v>840</v>
      </c>
      <c r="AN31" s="56">
        <v>1.0309999999999999</v>
      </c>
      <c r="AO31" s="56">
        <v>1.0289999999999999</v>
      </c>
      <c r="AP31" s="56">
        <v>1.03</v>
      </c>
      <c r="AQ31" s="70" t="s">
        <v>30</v>
      </c>
      <c r="AR31" s="41" t="s">
        <v>95</v>
      </c>
      <c r="AS31" s="76" t="s">
        <v>98</v>
      </c>
      <c r="AT31" s="122">
        <v>9</v>
      </c>
      <c r="AU31" s="124">
        <v>7</v>
      </c>
      <c r="AV31" s="127">
        <v>9</v>
      </c>
      <c r="AW31" s="128">
        <v>7</v>
      </c>
      <c r="AX31" s="126">
        <v>9</v>
      </c>
      <c r="AY31" s="123">
        <v>7</v>
      </c>
      <c r="AZ31" s="60"/>
      <c r="BA31" s="67"/>
      <c r="BB31" s="68"/>
    </row>
    <row r="32" spans="1:56" ht="15.75">
      <c r="A32" s="6">
        <v>854</v>
      </c>
      <c r="B32" s="6">
        <v>852</v>
      </c>
      <c r="C32" s="6">
        <v>36830</v>
      </c>
      <c r="D32" s="84">
        <f t="shared" si="0"/>
        <v>11.225920507193367</v>
      </c>
      <c r="E32" s="73">
        <v>301</v>
      </c>
      <c r="F32" s="8" t="s">
        <v>14</v>
      </c>
      <c r="G32" s="48"/>
      <c r="H32" s="48"/>
      <c r="I32" s="48"/>
      <c r="J32" s="8" t="s">
        <v>16</v>
      </c>
      <c r="K32" s="7">
        <v>-1.5</v>
      </c>
      <c r="L32" s="7">
        <v>28</v>
      </c>
      <c r="M32" s="7">
        <v>-4</v>
      </c>
      <c r="N32" s="7">
        <v>28</v>
      </c>
      <c r="O32" s="7">
        <v>3</v>
      </c>
      <c r="P32" s="7">
        <v>28</v>
      </c>
      <c r="Q32" s="28"/>
      <c r="R32" s="28"/>
      <c r="S32" s="28"/>
      <c r="T32" s="28"/>
      <c r="U32" s="28"/>
      <c r="V32" s="28"/>
      <c r="W32" s="8" t="s">
        <v>16</v>
      </c>
      <c r="X32" s="8" t="s">
        <v>45</v>
      </c>
      <c r="Y32" s="7">
        <v>0</v>
      </c>
      <c r="Z32" s="7">
        <v>24</v>
      </c>
      <c r="AA32" s="8">
        <v>500</v>
      </c>
      <c r="AB32" s="8" t="s">
        <v>101</v>
      </c>
      <c r="AC32" s="24"/>
      <c r="AD32" s="160" t="s">
        <v>68</v>
      </c>
      <c r="AE32" s="161"/>
      <c r="AF32" s="6">
        <v>120</v>
      </c>
      <c r="AG32" s="6"/>
      <c r="AH32" s="44"/>
      <c r="AI32" s="45">
        <v>120</v>
      </c>
      <c r="AJ32" s="6"/>
      <c r="AK32" s="6"/>
      <c r="AM32" s="56">
        <v>862</v>
      </c>
      <c r="AN32" s="56">
        <v>1.0309999999999999</v>
      </c>
      <c r="AO32" s="56">
        <v>1.0289999999999999</v>
      </c>
      <c r="AP32" s="56">
        <v>1.03</v>
      </c>
      <c r="AQ32" s="63"/>
      <c r="AR32" s="64"/>
      <c r="AS32" s="64"/>
      <c r="AT32" s="64"/>
      <c r="AU32" s="66"/>
      <c r="AV32" s="64"/>
      <c r="AW32" s="65"/>
      <c r="AX32" s="66"/>
      <c r="AY32" s="68"/>
      <c r="AZ32" s="60"/>
      <c r="BA32" s="67"/>
      <c r="BB32" s="68"/>
    </row>
    <row r="33" spans="1:54" ht="15.75">
      <c r="A33" s="129">
        <v>858</v>
      </c>
      <c r="B33" s="129">
        <v>864</v>
      </c>
      <c r="C33" s="6">
        <v>1620</v>
      </c>
      <c r="D33" s="84">
        <f t="shared" si="0"/>
        <v>0.49378200438917336</v>
      </c>
      <c r="E33" s="74">
        <v>302</v>
      </c>
      <c r="F33" s="46" t="s">
        <v>17</v>
      </c>
      <c r="G33" s="41" t="s">
        <v>29</v>
      </c>
      <c r="H33" s="41" t="s">
        <v>95</v>
      </c>
      <c r="I33" s="41" t="s">
        <v>97</v>
      </c>
      <c r="J33" s="8" t="s">
        <v>18</v>
      </c>
      <c r="K33" s="7">
        <v>-0.5</v>
      </c>
      <c r="L33" s="7">
        <v>29</v>
      </c>
      <c r="M33" s="7"/>
      <c r="N33" s="7"/>
      <c r="O33" s="8"/>
      <c r="P33" s="8"/>
      <c r="Q33" s="130">
        <v>2</v>
      </c>
      <c r="R33" s="131">
        <v>1</v>
      </c>
      <c r="S33" s="3"/>
      <c r="T33" s="3"/>
      <c r="U33" s="3"/>
      <c r="V33" s="132"/>
      <c r="W33" s="8" t="s">
        <v>18</v>
      </c>
      <c r="X33" s="8" t="s">
        <v>47</v>
      </c>
      <c r="Y33" s="7">
        <v>0</v>
      </c>
      <c r="Z33" s="7">
        <v>24</v>
      </c>
      <c r="AA33" s="94">
        <v>510</v>
      </c>
      <c r="AB33" s="8" t="s">
        <v>102</v>
      </c>
      <c r="AC33" s="24"/>
      <c r="AD33" s="160" t="s">
        <v>69</v>
      </c>
      <c r="AE33" s="161"/>
      <c r="AF33" s="6">
        <v>100</v>
      </c>
      <c r="AG33" s="6"/>
      <c r="AH33" s="44"/>
      <c r="AI33" s="45">
        <v>100</v>
      </c>
      <c r="AJ33" s="6"/>
      <c r="AK33" s="6"/>
      <c r="AM33" s="56">
        <v>838</v>
      </c>
      <c r="AN33" s="56"/>
      <c r="AO33" s="56">
        <v>1.028</v>
      </c>
      <c r="AP33" s="56"/>
      <c r="AQ33" s="63"/>
      <c r="AR33" s="64"/>
      <c r="AS33" s="64"/>
      <c r="AT33" s="64"/>
      <c r="AU33" s="66"/>
      <c r="AV33" s="64"/>
      <c r="AW33" s="65"/>
      <c r="AX33" s="66"/>
      <c r="AY33" s="68"/>
      <c r="AZ33" s="60"/>
      <c r="BA33" s="67"/>
      <c r="BB33" s="68"/>
    </row>
    <row r="34" spans="1:54" ht="15.75">
      <c r="A34" s="129">
        <v>858</v>
      </c>
      <c r="B34" s="129">
        <v>834</v>
      </c>
      <c r="C34" s="6">
        <v>5830</v>
      </c>
      <c r="D34" s="84">
        <f t="shared" si="0"/>
        <v>1.777005608388198</v>
      </c>
      <c r="E34" s="73">
        <v>301</v>
      </c>
      <c r="F34" s="8" t="s">
        <v>14</v>
      </c>
      <c r="G34" s="78" t="s">
        <v>34</v>
      </c>
      <c r="H34" s="41" t="s">
        <v>96</v>
      </c>
      <c r="I34" s="41" t="s">
        <v>97</v>
      </c>
      <c r="J34" s="8" t="s">
        <v>16</v>
      </c>
      <c r="K34" s="7">
        <v>-1.5</v>
      </c>
      <c r="L34" s="7">
        <v>28</v>
      </c>
      <c r="M34" s="7">
        <v>-4</v>
      </c>
      <c r="N34" s="7">
        <v>28</v>
      </c>
      <c r="O34" s="7">
        <v>3</v>
      </c>
      <c r="P34" s="7">
        <v>28</v>
      </c>
      <c r="Q34" s="130">
        <v>4</v>
      </c>
      <c r="R34" s="131">
        <v>2</v>
      </c>
      <c r="S34" s="130">
        <v>15</v>
      </c>
      <c r="T34" s="131">
        <v>8</v>
      </c>
      <c r="U34" s="130">
        <v>13</v>
      </c>
      <c r="V34" s="131">
        <v>7</v>
      </c>
      <c r="W34" s="8" t="s">
        <v>16</v>
      </c>
      <c r="X34" s="8" t="s">
        <v>45</v>
      </c>
      <c r="Y34" s="7">
        <v>0</v>
      </c>
      <c r="Z34" s="7">
        <v>24</v>
      </c>
      <c r="AA34" s="8">
        <v>500</v>
      </c>
      <c r="AB34" s="8" t="s">
        <v>101</v>
      </c>
      <c r="AC34" s="24"/>
      <c r="AD34" s="160" t="s">
        <v>70</v>
      </c>
      <c r="AE34" s="161"/>
      <c r="AF34" s="6" t="s">
        <v>2</v>
      </c>
      <c r="AG34" s="6" t="s">
        <v>3</v>
      </c>
      <c r="AH34" s="44" t="s">
        <v>4</v>
      </c>
      <c r="AI34" s="45" t="s">
        <v>2</v>
      </c>
      <c r="AJ34" s="6" t="s">
        <v>3</v>
      </c>
      <c r="AK34" s="6" t="s">
        <v>4</v>
      </c>
      <c r="AM34" s="56">
        <v>864</v>
      </c>
      <c r="AN34" s="56">
        <v>1.034</v>
      </c>
      <c r="AO34" s="56"/>
      <c r="AP34" s="56"/>
      <c r="AQ34" s="63"/>
      <c r="AR34" s="64"/>
      <c r="AS34" s="64"/>
      <c r="AT34" s="64"/>
      <c r="AU34" s="66"/>
      <c r="AV34" s="64"/>
      <c r="AW34" s="65"/>
      <c r="AX34" s="66"/>
      <c r="AY34" s="68"/>
      <c r="AZ34" s="60"/>
      <c r="BA34" s="67"/>
      <c r="BB34" s="68"/>
    </row>
    <row r="35" spans="1:54" ht="15.75">
      <c r="A35" s="129">
        <v>860</v>
      </c>
      <c r="B35" s="129">
        <v>836</v>
      </c>
      <c r="C35" s="6">
        <v>2680</v>
      </c>
      <c r="D35" s="84">
        <f t="shared" si="0"/>
        <v>0.8168739331870275</v>
      </c>
      <c r="E35" s="73">
        <v>301</v>
      </c>
      <c r="F35" s="8" t="s">
        <v>14</v>
      </c>
      <c r="G35" s="78" t="s">
        <v>34</v>
      </c>
      <c r="H35" s="41" t="s">
        <v>96</v>
      </c>
      <c r="I35" s="41" t="s">
        <v>97</v>
      </c>
      <c r="J35" s="8" t="s">
        <v>16</v>
      </c>
      <c r="K35" s="7">
        <v>-1.5</v>
      </c>
      <c r="L35" s="7">
        <v>28</v>
      </c>
      <c r="M35" s="7">
        <v>-4</v>
      </c>
      <c r="N35" s="7">
        <v>28</v>
      </c>
      <c r="O35" s="7">
        <v>3</v>
      </c>
      <c r="P35" s="7">
        <v>28</v>
      </c>
      <c r="Q35" s="130">
        <v>30</v>
      </c>
      <c r="R35" s="131">
        <v>15</v>
      </c>
      <c r="S35" s="130">
        <v>10</v>
      </c>
      <c r="T35" s="131">
        <v>6</v>
      </c>
      <c r="U35" s="130">
        <v>42</v>
      </c>
      <c r="V35" s="131">
        <v>22</v>
      </c>
      <c r="W35" s="8" t="s">
        <v>16</v>
      </c>
      <c r="X35" s="8" t="s">
        <v>45</v>
      </c>
      <c r="Y35" s="7">
        <v>0</v>
      </c>
      <c r="Z35" s="7">
        <v>24</v>
      </c>
      <c r="AA35" s="8">
        <v>500</v>
      </c>
      <c r="AB35" s="8" t="s">
        <v>101</v>
      </c>
      <c r="AC35" s="24"/>
      <c r="AD35" s="160" t="s">
        <v>71</v>
      </c>
      <c r="AE35" s="161"/>
      <c r="AF35" s="6">
        <v>2.7</v>
      </c>
      <c r="AG35" s="6">
        <v>2.7</v>
      </c>
      <c r="AH35" s="44">
        <v>2.7</v>
      </c>
      <c r="AI35" s="45">
        <v>2.5</v>
      </c>
      <c r="AJ35" s="6">
        <v>2.5</v>
      </c>
      <c r="AK35" s="6">
        <v>2.5</v>
      </c>
      <c r="AM35" s="56">
        <v>888</v>
      </c>
      <c r="AN35" s="56">
        <v>0.99609999999999999</v>
      </c>
      <c r="AO35" s="56">
        <v>1.004</v>
      </c>
      <c r="AP35" s="56">
        <v>0.99619999999999997</v>
      </c>
      <c r="AQ35" s="63"/>
      <c r="AR35" s="64"/>
      <c r="AS35" s="64"/>
      <c r="AT35" s="64"/>
      <c r="AU35" s="66"/>
      <c r="AV35" s="64"/>
      <c r="AW35" s="65"/>
      <c r="AX35" s="66"/>
      <c r="AY35" s="68"/>
      <c r="AZ35" s="60"/>
      <c r="BA35" s="67"/>
      <c r="BB35" s="68"/>
    </row>
    <row r="36" spans="1:54" ht="15.75">
      <c r="A36" s="129">
        <v>862</v>
      </c>
      <c r="B36" s="129">
        <v>838</v>
      </c>
      <c r="C36" s="6">
        <v>4860</v>
      </c>
      <c r="D36" s="84">
        <f t="shared" si="0"/>
        <v>1.48134601316752</v>
      </c>
      <c r="E36" s="75">
        <v>304</v>
      </c>
      <c r="F36" s="47" t="s">
        <v>19</v>
      </c>
      <c r="G36" s="41" t="s">
        <v>29</v>
      </c>
      <c r="H36" s="41" t="s">
        <v>95</v>
      </c>
      <c r="I36" s="41" t="s">
        <v>97</v>
      </c>
      <c r="J36" s="8" t="s">
        <v>16</v>
      </c>
      <c r="K36" s="7"/>
      <c r="L36" s="7"/>
      <c r="M36" s="7">
        <v>-0.5</v>
      </c>
      <c r="N36" s="7">
        <v>29</v>
      </c>
      <c r="O36" s="7"/>
      <c r="P36" s="7"/>
      <c r="Q36" s="28"/>
      <c r="R36" s="28"/>
      <c r="S36" s="130">
        <v>28</v>
      </c>
      <c r="T36" s="131">
        <v>14</v>
      </c>
      <c r="U36" s="28"/>
      <c r="V36" s="28"/>
      <c r="W36" s="8" t="s">
        <v>16</v>
      </c>
      <c r="X36" s="8" t="s">
        <v>45</v>
      </c>
      <c r="Y36" s="7">
        <v>0</v>
      </c>
      <c r="Z36" s="7">
        <v>24</v>
      </c>
      <c r="AA36" s="94">
        <v>510</v>
      </c>
      <c r="AB36" s="8" t="s">
        <v>102</v>
      </c>
      <c r="AC36" s="24"/>
      <c r="AD36" s="160" t="s">
        <v>72</v>
      </c>
      <c r="AE36" s="161"/>
      <c r="AF36" s="6">
        <v>1.6</v>
      </c>
      <c r="AG36" s="6">
        <v>1.6</v>
      </c>
      <c r="AH36" s="44">
        <v>1.6</v>
      </c>
      <c r="AI36" s="45">
        <v>1.5</v>
      </c>
      <c r="AJ36" s="6">
        <v>1.5</v>
      </c>
      <c r="AK36" s="6">
        <v>1.5</v>
      </c>
      <c r="AM36" s="121">
        <v>890</v>
      </c>
      <c r="AN36" s="56">
        <v>0.91339999999999999</v>
      </c>
      <c r="AO36" s="56">
        <v>0.9294</v>
      </c>
      <c r="AP36" s="56">
        <v>0.91379999999999995</v>
      </c>
      <c r="AQ36" s="83" t="s">
        <v>32</v>
      </c>
      <c r="AR36" s="41" t="s">
        <v>96</v>
      </c>
      <c r="AS36" s="76" t="s">
        <v>98</v>
      </c>
      <c r="AT36" s="122">
        <v>150</v>
      </c>
      <c r="AU36" s="124">
        <v>75</v>
      </c>
      <c r="AV36" s="127">
        <v>150</v>
      </c>
      <c r="AW36" s="128">
        <v>75</v>
      </c>
      <c r="AX36" s="126">
        <v>150</v>
      </c>
      <c r="AY36" s="123">
        <v>75</v>
      </c>
      <c r="AZ36" s="60"/>
      <c r="BA36" s="67"/>
      <c r="BB36" s="68"/>
    </row>
    <row r="37" spans="1:54" ht="15.75">
      <c r="A37" s="6">
        <v>888</v>
      </c>
      <c r="B37" s="6">
        <v>890</v>
      </c>
      <c r="C37" s="6">
        <v>10560</v>
      </c>
      <c r="D37" s="84">
        <f t="shared" si="0"/>
        <v>3.2187271397220187</v>
      </c>
      <c r="E37" s="6">
        <v>300</v>
      </c>
      <c r="F37" s="8" t="s">
        <v>14</v>
      </c>
      <c r="G37" s="48"/>
      <c r="H37" s="48"/>
      <c r="I37" s="48"/>
      <c r="J37" s="11" t="s">
        <v>15</v>
      </c>
      <c r="K37" s="7">
        <v>-1.5</v>
      </c>
      <c r="L37" s="7">
        <v>28</v>
      </c>
      <c r="M37" s="7">
        <v>-4</v>
      </c>
      <c r="N37" s="7">
        <v>28</v>
      </c>
      <c r="O37" s="7">
        <v>3</v>
      </c>
      <c r="P37" s="7">
        <v>28</v>
      </c>
      <c r="Q37" s="28"/>
      <c r="R37" s="28"/>
      <c r="S37" s="28"/>
      <c r="T37" s="28"/>
      <c r="U37" s="28"/>
      <c r="V37" s="28"/>
      <c r="W37" s="8" t="s">
        <v>15</v>
      </c>
      <c r="X37" s="8" t="s">
        <v>43</v>
      </c>
      <c r="Y37" s="7">
        <v>0</v>
      </c>
      <c r="Z37" s="7">
        <v>24</v>
      </c>
      <c r="AA37" s="8">
        <v>500</v>
      </c>
      <c r="AB37" s="8" t="s">
        <v>101</v>
      </c>
      <c r="AC37" s="24"/>
      <c r="AD37" s="160" t="s">
        <v>73</v>
      </c>
      <c r="AE37" s="161"/>
      <c r="AF37" s="6">
        <v>122</v>
      </c>
      <c r="AG37" s="6">
        <v>122</v>
      </c>
      <c r="AH37" s="44">
        <v>122</v>
      </c>
      <c r="AI37" s="45">
        <v>124</v>
      </c>
      <c r="AJ37" s="6">
        <v>124</v>
      </c>
      <c r="AK37" s="6">
        <v>124</v>
      </c>
      <c r="AM37" s="56">
        <v>856</v>
      </c>
      <c r="AN37" s="56"/>
      <c r="AO37" s="56">
        <v>0.99760000000000004</v>
      </c>
      <c r="AP37" s="57"/>
      <c r="AQ37" s="33"/>
      <c r="AR37" s="36"/>
      <c r="AS37" s="36"/>
      <c r="AT37" s="36"/>
      <c r="AU37" s="125"/>
      <c r="AV37" s="36"/>
      <c r="AW37" s="37"/>
      <c r="AX37" s="31"/>
      <c r="AY37" s="54"/>
      <c r="AZ37" s="53"/>
      <c r="BA37" s="55"/>
      <c r="BB37" s="54"/>
    </row>
    <row r="38" spans="1:54" ht="15.75">
      <c r="P38" s="104" t="s">
        <v>6</v>
      </c>
      <c r="Q38" s="105">
        <f>Q6+Q8+Q13+Q14+Q15+Q16+Q17+Q18+Q20+Q22+Q24+Q26+Q27+Q28+Q31+Q33+Q34+Q35+Q36</f>
        <v>262</v>
      </c>
      <c r="R38" s="105">
        <f t="shared" ref="R38:V38" si="1">R6+R8+R13+R14+R15+R16+R17+R18+R20+R22+R24+R26+R27+R28+R31+R33+R34+R35+R36</f>
        <v>133</v>
      </c>
      <c r="S38" s="105">
        <f t="shared" si="1"/>
        <v>240</v>
      </c>
      <c r="T38" s="105">
        <f t="shared" si="1"/>
        <v>120</v>
      </c>
      <c r="U38" s="105">
        <f t="shared" si="1"/>
        <v>220</v>
      </c>
      <c r="V38" s="105">
        <f t="shared" si="1"/>
        <v>114</v>
      </c>
      <c r="AA38" s="103" t="s">
        <v>103</v>
      </c>
      <c r="AB38" s="103" t="s">
        <v>104</v>
      </c>
      <c r="AM38" s="171"/>
      <c r="AN38" s="172"/>
      <c r="AO38" s="173"/>
      <c r="AP38" s="174" t="s">
        <v>6</v>
      </c>
      <c r="AQ38" s="175"/>
      <c r="AR38" s="106"/>
      <c r="AS38" s="106"/>
      <c r="AT38" s="105">
        <f t="shared" ref="AT38:AY38" si="2">AT19+AT26+AT28+AT29+AT31+AT36</f>
        <v>344</v>
      </c>
      <c r="AU38" s="105">
        <f t="shared" si="2"/>
        <v>224</v>
      </c>
      <c r="AV38" s="105">
        <f t="shared" si="2"/>
        <v>344</v>
      </c>
      <c r="AW38" s="107">
        <f t="shared" si="2"/>
        <v>224</v>
      </c>
      <c r="AX38" s="105">
        <f t="shared" si="2"/>
        <v>359</v>
      </c>
      <c r="AY38" s="105">
        <f t="shared" si="2"/>
        <v>229</v>
      </c>
      <c r="AZ38" s="107">
        <f>AZ26+AZ28</f>
        <v>250</v>
      </c>
      <c r="BA38" s="105">
        <f>BA26+BA28</f>
        <v>250</v>
      </c>
      <c r="BB38" s="108">
        <f>BB26+BB28</f>
        <v>250</v>
      </c>
    </row>
    <row r="39" spans="1:54" ht="15.75">
      <c r="Z39" s="102" t="s">
        <v>113</v>
      </c>
      <c r="AA39" s="103" t="s">
        <v>109</v>
      </c>
      <c r="AB39" s="103" t="s">
        <v>111</v>
      </c>
    </row>
    <row r="40" spans="1:54" ht="15.75">
      <c r="Z40" s="101"/>
      <c r="AA40" s="103" t="s">
        <v>110</v>
      </c>
      <c r="AB40" s="103" t="s">
        <v>112</v>
      </c>
      <c r="AY40" s="22"/>
    </row>
    <row r="42" spans="1:54">
      <c r="A42" s="181" t="s">
        <v>182</v>
      </c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</row>
    <row r="43" spans="1:54">
      <c r="A43" s="181" t="s">
        <v>183</v>
      </c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</row>
    <row r="44" spans="1:54">
      <c r="A44" s="181" t="s">
        <v>186</v>
      </c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</row>
    <row r="45" spans="1:54">
      <c r="A45" s="181" t="s">
        <v>184</v>
      </c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</row>
    <row r="46" spans="1:54">
      <c r="A46" s="181" t="s">
        <v>185</v>
      </c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</row>
    <row r="47" spans="1:54">
      <c r="A47" s="181" t="s">
        <v>189</v>
      </c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</row>
    <row r="48" spans="1:54">
      <c r="A48" s="181" t="s">
        <v>187</v>
      </c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</row>
    <row r="49" spans="1:16">
      <c r="A49" s="181" t="s">
        <v>188</v>
      </c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</row>
  </sheetData>
  <mergeCells count="48">
    <mergeCell ref="A47:P47"/>
    <mergeCell ref="A48:P48"/>
    <mergeCell ref="A49:P49"/>
    <mergeCell ref="A42:P42"/>
    <mergeCell ref="A43:P43"/>
    <mergeCell ref="A44:P44"/>
    <mergeCell ref="A45:P45"/>
    <mergeCell ref="A46:P46"/>
    <mergeCell ref="AD36:AE36"/>
    <mergeCell ref="AM38:AO38"/>
    <mergeCell ref="AP38:AQ38"/>
    <mergeCell ref="AF25:AH25"/>
    <mergeCell ref="AI25:AK25"/>
    <mergeCell ref="AD37:AE37"/>
    <mergeCell ref="AD25:AE25"/>
    <mergeCell ref="AD26:AE26"/>
    <mergeCell ref="AD31:AE31"/>
    <mergeCell ref="AD32:AE32"/>
    <mergeCell ref="AD33:AE33"/>
    <mergeCell ref="AD34:AE34"/>
    <mergeCell ref="AD35:AE35"/>
    <mergeCell ref="AD27:AE27"/>
    <mergeCell ref="AD28:AE28"/>
    <mergeCell ref="AD29:AE29"/>
    <mergeCell ref="AD30:AE30"/>
    <mergeCell ref="Q2:V2"/>
    <mergeCell ref="AA3:AB3"/>
    <mergeCell ref="AD24:AK24"/>
    <mergeCell ref="AM1:AP2"/>
    <mergeCell ref="AQ1:AY1"/>
    <mergeCell ref="O3:P3"/>
    <mergeCell ref="Y3:Z3"/>
    <mergeCell ref="F21:Z21"/>
    <mergeCell ref="Q3:R3"/>
    <mergeCell ref="S3:T3"/>
    <mergeCell ref="U3:V3"/>
    <mergeCell ref="AD18:AH18"/>
    <mergeCell ref="F3:F4"/>
    <mergeCell ref="K3:L3"/>
    <mergeCell ref="F1:AA1"/>
    <mergeCell ref="F2:P2"/>
    <mergeCell ref="M3:N3"/>
    <mergeCell ref="A2:E2"/>
    <mergeCell ref="A3:A4"/>
    <mergeCell ref="B3:B4"/>
    <mergeCell ref="C3:C4"/>
    <mergeCell ref="D3:D4"/>
    <mergeCell ref="E3:E4"/>
  </mergeCells>
  <phoneticPr fontId="6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4"/>
  <sheetViews>
    <sheetView zoomScaleNormal="100" workbookViewId="0">
      <selection activeCell="R6" sqref="R6"/>
    </sheetView>
  </sheetViews>
  <sheetFormatPr defaultRowHeight="15"/>
  <cols>
    <col min="11" max="11" width="15.42578125" customWidth="1"/>
    <col min="17" max="17" width="9.28515625" customWidth="1"/>
  </cols>
  <sheetData>
    <row r="1" spans="1:26">
      <c r="A1" s="109" t="s">
        <v>208</v>
      </c>
      <c r="B1">
        <v>1.3368</v>
      </c>
      <c r="C1">
        <v>0.21010000000000001</v>
      </c>
      <c r="D1">
        <v>0.21299999999999999</v>
      </c>
      <c r="F1" s="109" t="s">
        <v>114</v>
      </c>
      <c r="G1">
        <v>1.3343</v>
      </c>
      <c r="H1">
        <v>0.57789999999999997</v>
      </c>
      <c r="I1">
        <v>0.50149999999999995</v>
      </c>
      <c r="K1" s="109" t="s">
        <v>119</v>
      </c>
      <c r="L1">
        <v>5.335</v>
      </c>
      <c r="M1">
        <v>-1.5313000000000001</v>
      </c>
      <c r="N1">
        <v>-0.99429999999999996</v>
      </c>
      <c r="P1" s="109" t="s">
        <v>213</v>
      </c>
      <c r="Q1">
        <f>B1/B24/2/PI()/60</f>
        <v>2.2033704077991153E-3</v>
      </c>
      <c r="R1">
        <f>C1/B24/2/PI()/60</f>
        <v>3.4629572312881073E-4</v>
      </c>
      <c r="S1">
        <f>D1/B24/2/PI()/60</f>
        <v>3.5107562601826111E-4</v>
      </c>
      <c r="U1" s="109" t="s">
        <v>218</v>
      </c>
      <c r="V1" s="110"/>
      <c r="W1" s="110"/>
      <c r="X1" s="110"/>
      <c r="Z1" s="109"/>
    </row>
    <row r="2" spans="1:26">
      <c r="A2" s="136" t="s">
        <v>192</v>
      </c>
      <c r="B2">
        <v>0.21010000000000001</v>
      </c>
      <c r="C2">
        <v>1.3238000000000001</v>
      </c>
      <c r="D2">
        <v>0.20660000000000001</v>
      </c>
      <c r="F2" s="109"/>
      <c r="G2">
        <v>0.57789999999999997</v>
      </c>
      <c r="H2">
        <v>1.3569</v>
      </c>
      <c r="I2">
        <v>0.45910000000000001</v>
      </c>
      <c r="K2" s="136" t="s">
        <v>193</v>
      </c>
      <c r="L2">
        <v>-1.5313000000000001</v>
      </c>
      <c r="M2">
        <v>5.0979000000000001</v>
      </c>
      <c r="N2">
        <v>-0.62119999999999997</v>
      </c>
      <c r="P2" s="109"/>
      <c r="Q2">
        <f>B2/B24/2/PI()/60</f>
        <v>3.4629572312881073E-4</v>
      </c>
      <c r="R2">
        <f>C2/B24/2/PI()/60</f>
        <v>2.1819432569153718E-3</v>
      </c>
      <c r="S2">
        <f>D2/B24/2/PI()/60</f>
        <v>3.4052687481395664E-4</v>
      </c>
      <c r="U2" s="109"/>
      <c r="V2" s="110"/>
      <c r="W2" s="110"/>
      <c r="X2" s="110"/>
    </row>
    <row r="3" spans="1:26">
      <c r="A3" s="109"/>
      <c r="B3">
        <v>0.21299999999999999</v>
      </c>
      <c r="C3">
        <v>0.20660000000000001</v>
      </c>
      <c r="D3">
        <v>1.3293999999999999</v>
      </c>
      <c r="F3" s="109"/>
      <c r="G3">
        <v>0.50149999999999995</v>
      </c>
      <c r="H3">
        <v>0.45910000000000001</v>
      </c>
      <c r="I3">
        <v>1.3471</v>
      </c>
      <c r="L3">
        <v>-0.99429999999999996</v>
      </c>
      <c r="M3">
        <v>-0.62119999999999997</v>
      </c>
      <c r="N3">
        <v>4.8879999999999999</v>
      </c>
      <c r="P3" s="109"/>
      <c r="Q3" s="110">
        <f>B3/B24/2/PI()/60</f>
        <v>3.5107562601826111E-4</v>
      </c>
      <c r="R3">
        <f>C3/B24/2/PI()/60</f>
        <v>3.4052687481395664E-4</v>
      </c>
      <c r="S3">
        <f>D3/B24/2/PI()/60</f>
        <v>2.191173414219138E-3</v>
      </c>
      <c r="U3" s="109"/>
      <c r="V3" s="110"/>
      <c r="W3" s="110"/>
      <c r="X3" s="110"/>
    </row>
    <row r="4" spans="1:26">
      <c r="A4" s="109"/>
      <c r="F4" s="109"/>
      <c r="P4" s="109"/>
      <c r="U4" s="109"/>
    </row>
    <row r="5" spans="1:26">
      <c r="A5" s="109" t="s">
        <v>209</v>
      </c>
      <c r="B5">
        <v>1.93</v>
      </c>
      <c r="C5">
        <v>0.23269999999999999</v>
      </c>
      <c r="D5">
        <v>0.2359</v>
      </c>
      <c r="F5" s="109" t="s">
        <v>115</v>
      </c>
      <c r="G5">
        <v>1.4115</v>
      </c>
      <c r="H5">
        <v>0.64419999999999999</v>
      </c>
      <c r="I5">
        <v>0.56910000000000005</v>
      </c>
      <c r="K5" s="109" t="s">
        <v>120</v>
      </c>
      <c r="L5">
        <v>5.1207000000000003</v>
      </c>
      <c r="M5">
        <v>-1.4363999999999999</v>
      </c>
      <c r="N5">
        <v>-0.94020000000000004</v>
      </c>
      <c r="P5" s="109" t="s">
        <v>214</v>
      </c>
      <c r="U5" s="109" t="s">
        <v>219</v>
      </c>
      <c r="V5" s="110"/>
      <c r="W5" s="110"/>
      <c r="X5" s="110"/>
    </row>
    <row r="6" spans="1:26">
      <c r="A6" s="109"/>
      <c r="B6">
        <v>0.23269999999999999</v>
      </c>
      <c r="C6">
        <v>1.9157</v>
      </c>
      <c r="D6">
        <v>0.2288</v>
      </c>
      <c r="F6" s="109"/>
      <c r="G6">
        <v>0.64419999999999999</v>
      </c>
      <c r="H6">
        <v>1.4280999999999999</v>
      </c>
      <c r="I6">
        <v>0.52380000000000004</v>
      </c>
      <c r="L6">
        <v>-1.4363999999999999</v>
      </c>
      <c r="M6">
        <v>4.9055</v>
      </c>
      <c r="N6">
        <v>-0.59509999999999996</v>
      </c>
      <c r="P6" s="109"/>
      <c r="U6" s="109"/>
      <c r="V6" s="110"/>
      <c r="W6" s="110"/>
      <c r="X6" s="110"/>
    </row>
    <row r="7" spans="1:26">
      <c r="A7" s="109"/>
      <c r="B7">
        <v>0.2359</v>
      </c>
      <c r="C7">
        <v>0.2288</v>
      </c>
      <c r="D7">
        <v>1.9218999999999999</v>
      </c>
      <c r="F7" s="109"/>
      <c r="G7">
        <v>0.56910000000000005</v>
      </c>
      <c r="H7">
        <v>0.52380000000000004</v>
      </c>
      <c r="I7">
        <v>1.4209000000000001</v>
      </c>
      <c r="L7">
        <v>-0.94020000000000004</v>
      </c>
      <c r="M7">
        <v>-0.59509999999999996</v>
      </c>
      <c r="N7">
        <v>4.7153999999999998</v>
      </c>
      <c r="P7" s="109"/>
      <c r="Q7" s="110"/>
      <c r="U7" s="109"/>
      <c r="V7" s="110"/>
      <c r="W7" s="110"/>
      <c r="X7" s="110"/>
    </row>
    <row r="9" spans="1:26">
      <c r="A9" s="109" t="s">
        <v>210</v>
      </c>
      <c r="B9">
        <v>2.7995000000000001</v>
      </c>
      <c r="C9">
        <v>0</v>
      </c>
      <c r="D9">
        <v>0</v>
      </c>
      <c r="F9" s="109" t="s">
        <v>116</v>
      </c>
      <c r="G9">
        <v>1.4855</v>
      </c>
      <c r="H9">
        <v>0</v>
      </c>
      <c r="I9">
        <v>0</v>
      </c>
      <c r="K9" s="109" t="s">
        <v>121</v>
      </c>
      <c r="L9">
        <v>4.2251000000000003</v>
      </c>
      <c r="M9">
        <v>0</v>
      </c>
      <c r="N9">
        <v>0</v>
      </c>
      <c r="P9" s="109" t="s">
        <v>215</v>
      </c>
      <c r="R9">
        <v>0</v>
      </c>
      <c r="S9">
        <v>0</v>
      </c>
      <c r="U9" s="109" t="s">
        <v>220</v>
      </c>
      <c r="W9">
        <v>0</v>
      </c>
      <c r="X9">
        <v>0</v>
      </c>
    </row>
    <row r="10" spans="1:26">
      <c r="B10">
        <v>0</v>
      </c>
      <c r="C10">
        <v>0</v>
      </c>
      <c r="D10">
        <v>0</v>
      </c>
      <c r="G10">
        <v>0</v>
      </c>
      <c r="H10">
        <v>0</v>
      </c>
      <c r="I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V10">
        <v>0</v>
      </c>
      <c r="W10">
        <v>0</v>
      </c>
      <c r="X10">
        <v>0</v>
      </c>
    </row>
    <row r="11" spans="1:26">
      <c r="B11">
        <v>0</v>
      </c>
      <c r="C11">
        <v>0</v>
      </c>
      <c r="D11">
        <v>0</v>
      </c>
      <c r="G11">
        <v>0</v>
      </c>
      <c r="H11">
        <v>0</v>
      </c>
      <c r="I11">
        <v>0</v>
      </c>
      <c r="L11">
        <v>0</v>
      </c>
      <c r="M11">
        <v>0</v>
      </c>
      <c r="N11">
        <v>0</v>
      </c>
      <c r="Q11">
        <v>0</v>
      </c>
      <c r="R11">
        <v>0</v>
      </c>
      <c r="S11">
        <v>0</v>
      </c>
      <c r="V11">
        <v>0</v>
      </c>
      <c r="W11">
        <v>0</v>
      </c>
      <c r="X11">
        <v>0</v>
      </c>
    </row>
    <row r="13" spans="1:26">
      <c r="A13" s="109" t="s">
        <v>211</v>
      </c>
      <c r="B13">
        <v>0</v>
      </c>
      <c r="C13">
        <v>0</v>
      </c>
      <c r="D13">
        <v>0</v>
      </c>
      <c r="F13" s="109" t="s">
        <v>117</v>
      </c>
      <c r="G13">
        <v>0</v>
      </c>
      <c r="H13">
        <v>0</v>
      </c>
      <c r="I13">
        <v>0</v>
      </c>
      <c r="K13" s="109" t="s">
        <v>122</v>
      </c>
      <c r="L13">
        <v>0</v>
      </c>
      <c r="M13">
        <v>0</v>
      </c>
      <c r="N13">
        <v>0</v>
      </c>
      <c r="P13" s="109" t="s">
        <v>216</v>
      </c>
      <c r="Q13">
        <v>0</v>
      </c>
      <c r="R13">
        <v>0</v>
      </c>
      <c r="S13">
        <v>0</v>
      </c>
      <c r="U13" s="109" t="s">
        <v>221</v>
      </c>
      <c r="V13">
        <v>0</v>
      </c>
      <c r="W13">
        <v>0</v>
      </c>
      <c r="X13">
        <v>0</v>
      </c>
    </row>
    <row r="14" spans="1:26">
      <c r="B14">
        <v>0</v>
      </c>
      <c r="C14">
        <v>2.7995000000000001</v>
      </c>
      <c r="D14">
        <v>0</v>
      </c>
      <c r="G14">
        <v>0</v>
      </c>
      <c r="H14">
        <v>1.4855</v>
      </c>
      <c r="I14">
        <v>0</v>
      </c>
      <c r="L14">
        <v>0</v>
      </c>
      <c r="M14">
        <v>4.2251000000000003</v>
      </c>
      <c r="N14">
        <v>0</v>
      </c>
      <c r="Q14">
        <v>0</v>
      </c>
      <c r="S14">
        <v>0</v>
      </c>
      <c r="V14">
        <v>0</v>
      </c>
      <c r="X14">
        <v>0</v>
      </c>
    </row>
    <row r="15" spans="1:26">
      <c r="B15">
        <v>0</v>
      </c>
      <c r="C15">
        <v>0</v>
      </c>
      <c r="D15">
        <v>0</v>
      </c>
      <c r="G15">
        <v>0</v>
      </c>
      <c r="H15">
        <v>0</v>
      </c>
      <c r="I15">
        <v>0</v>
      </c>
      <c r="L15">
        <v>0</v>
      </c>
      <c r="M15">
        <v>0</v>
      </c>
      <c r="N15">
        <v>0</v>
      </c>
      <c r="Q15">
        <v>0</v>
      </c>
      <c r="R15">
        <v>0</v>
      </c>
      <c r="S15">
        <v>0</v>
      </c>
      <c r="V15">
        <v>0</v>
      </c>
      <c r="W15">
        <v>0</v>
      </c>
      <c r="X15">
        <v>0</v>
      </c>
    </row>
    <row r="17" spans="1:24">
      <c r="A17" s="109" t="s">
        <v>212</v>
      </c>
      <c r="B17">
        <v>0</v>
      </c>
      <c r="C17">
        <v>0</v>
      </c>
      <c r="D17">
        <v>0</v>
      </c>
      <c r="F17" s="109" t="s">
        <v>118</v>
      </c>
      <c r="G17">
        <v>0</v>
      </c>
      <c r="H17">
        <v>0</v>
      </c>
      <c r="I17">
        <v>0</v>
      </c>
      <c r="K17" s="109" t="s">
        <v>123</v>
      </c>
      <c r="L17">
        <v>0</v>
      </c>
      <c r="M17">
        <v>0</v>
      </c>
      <c r="N17">
        <v>0</v>
      </c>
      <c r="P17" s="109" t="s">
        <v>217</v>
      </c>
      <c r="Q17">
        <v>0</v>
      </c>
      <c r="R17">
        <v>0</v>
      </c>
      <c r="S17">
        <v>0</v>
      </c>
      <c r="U17" s="109" t="s">
        <v>222</v>
      </c>
      <c r="V17">
        <v>0</v>
      </c>
      <c r="W17">
        <v>0</v>
      </c>
      <c r="X17">
        <v>0</v>
      </c>
    </row>
    <row r="18" spans="1:24">
      <c r="B18">
        <v>0</v>
      </c>
      <c r="C18">
        <v>1.9217</v>
      </c>
      <c r="D18">
        <v>0</v>
      </c>
      <c r="G18">
        <v>0</v>
      </c>
      <c r="H18">
        <v>1.4212</v>
      </c>
      <c r="I18">
        <v>0</v>
      </c>
      <c r="L18">
        <v>0</v>
      </c>
      <c r="M18">
        <v>4.3636999999999997</v>
      </c>
      <c r="N18">
        <v>0</v>
      </c>
      <c r="Q18">
        <v>0</v>
      </c>
      <c r="S18">
        <v>0</v>
      </c>
      <c r="V18">
        <v>0</v>
      </c>
      <c r="X18">
        <v>0</v>
      </c>
    </row>
    <row r="19" spans="1:24">
      <c r="B19">
        <v>0</v>
      </c>
      <c r="C19">
        <v>0</v>
      </c>
      <c r="D19">
        <v>0</v>
      </c>
      <c r="G19">
        <v>0</v>
      </c>
      <c r="H19">
        <v>0</v>
      </c>
      <c r="I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V19">
        <v>0</v>
      </c>
      <c r="W19">
        <v>0</v>
      </c>
      <c r="X19">
        <v>0</v>
      </c>
    </row>
    <row r="21" spans="1:24">
      <c r="P21" t="s">
        <v>223</v>
      </c>
      <c r="U21" t="s">
        <v>224</v>
      </c>
    </row>
    <row r="22" spans="1:24">
      <c r="A22" s="109" t="s">
        <v>124</v>
      </c>
      <c r="B22">
        <v>3.0479999999999998E-4</v>
      </c>
    </row>
    <row r="23" spans="1:24">
      <c r="A23" s="109"/>
    </row>
    <row r="24" spans="1:24">
      <c r="A24" s="109" t="s">
        <v>125</v>
      </c>
      <c r="B24">
        <v>1.60934</v>
      </c>
    </row>
    <row r="25" spans="1:24">
      <c r="A25" s="109"/>
    </row>
    <row r="26" spans="1:24">
      <c r="A26" s="109" t="s">
        <v>126</v>
      </c>
      <c r="B26" s="110">
        <v>2.6525823848649199E-9</v>
      </c>
      <c r="C26" t="s">
        <v>200</v>
      </c>
    </row>
    <row r="27" spans="1:24">
      <c r="A27" s="109"/>
    </row>
    <row r="28" spans="1:24">
      <c r="A28" s="109" t="s">
        <v>127</v>
      </c>
      <c r="B28" s="111" t="s">
        <v>128</v>
      </c>
    </row>
    <row r="29" spans="1:24">
      <c r="A29" s="109"/>
    </row>
    <row r="30" spans="1:24">
      <c r="A30" s="109" t="s">
        <v>129</v>
      </c>
      <c r="D30" t="s">
        <v>20</v>
      </c>
      <c r="F30" t="s">
        <v>53</v>
      </c>
    </row>
    <row r="31" spans="1:24">
      <c r="D31" t="s">
        <v>146</v>
      </c>
      <c r="F31" s="138">
        <v>830</v>
      </c>
    </row>
    <row r="32" spans="1:24">
      <c r="A32" t="s">
        <v>194</v>
      </c>
      <c r="D32" t="s">
        <v>169</v>
      </c>
      <c r="F32" s="138">
        <v>844</v>
      </c>
    </row>
    <row r="33" spans="1:6">
      <c r="A33" t="s">
        <v>195</v>
      </c>
      <c r="D33" t="s">
        <v>153</v>
      </c>
      <c r="F33" s="138">
        <v>848</v>
      </c>
    </row>
    <row r="34" spans="1:6">
      <c r="A34" t="s">
        <v>196</v>
      </c>
      <c r="D34" t="s">
        <v>203</v>
      </c>
      <c r="F34" s="138">
        <v>860</v>
      </c>
    </row>
    <row r="35" spans="1:6">
      <c r="A35" t="s">
        <v>198</v>
      </c>
      <c r="D35" t="s">
        <v>176</v>
      </c>
      <c r="F35" s="138">
        <v>840</v>
      </c>
    </row>
    <row r="36" spans="1:6">
      <c r="A36" t="s">
        <v>197</v>
      </c>
      <c r="D36" t="s">
        <v>170</v>
      </c>
      <c r="F36" s="138">
        <v>890</v>
      </c>
    </row>
    <row r="37" spans="1:6">
      <c r="A37" t="s">
        <v>199</v>
      </c>
      <c r="D37" t="s">
        <v>154</v>
      </c>
    </row>
    <row r="38" spans="1:6">
      <c r="D38" t="s">
        <v>155</v>
      </c>
      <c r="F38" t="s">
        <v>204</v>
      </c>
    </row>
    <row r="39" spans="1:6">
      <c r="D39" t="s">
        <v>159</v>
      </c>
      <c r="F39" t="s">
        <v>205</v>
      </c>
    </row>
    <row r="40" spans="1:6">
      <c r="D40" t="s">
        <v>165</v>
      </c>
      <c r="F40" t="s">
        <v>206</v>
      </c>
    </row>
    <row r="41" spans="1:6">
      <c r="D41" t="s">
        <v>167</v>
      </c>
      <c r="F41" t="s">
        <v>207</v>
      </c>
    </row>
    <row r="42" spans="1:6">
      <c r="D42" t="s">
        <v>162</v>
      </c>
    </row>
    <row r="43" spans="1:6">
      <c r="D43" t="s">
        <v>163</v>
      </c>
    </row>
    <row r="44" spans="1:6">
      <c r="D44" t="s">
        <v>164</v>
      </c>
    </row>
    <row r="45" spans="1:6">
      <c r="D45" t="s">
        <v>171</v>
      </c>
    </row>
    <row r="46" spans="1:6">
      <c r="D46" t="s">
        <v>177</v>
      </c>
    </row>
    <row r="47" spans="1:6">
      <c r="D47" t="s">
        <v>160</v>
      </c>
    </row>
    <row r="48" spans="1:6">
      <c r="D48" t="s">
        <v>166</v>
      </c>
    </row>
    <row r="49" spans="4:4">
      <c r="D49" t="s">
        <v>172</v>
      </c>
    </row>
    <row r="51" spans="4:4">
      <c r="D51" t="s">
        <v>204</v>
      </c>
    </row>
    <row r="52" spans="4:4">
      <c r="D52" t="s">
        <v>205</v>
      </c>
    </row>
    <row r="53" spans="4:4">
      <c r="D53" t="s">
        <v>206</v>
      </c>
    </row>
    <row r="54" spans="4:4">
      <c r="D54" t="s">
        <v>207</v>
      </c>
    </row>
  </sheetData>
  <phoneticPr fontId="6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3"/>
  <sheetViews>
    <sheetView topLeftCell="A75" workbookViewId="0">
      <selection activeCell="G100" sqref="G100"/>
    </sheetView>
  </sheetViews>
  <sheetFormatPr defaultRowHeight="15"/>
  <cols>
    <col min="2" max="2" width="9.7109375" customWidth="1"/>
    <col min="3" max="3" width="11.42578125" customWidth="1"/>
    <col min="4" max="4" width="11.7109375" customWidth="1"/>
    <col min="5" max="5" width="11.28515625" customWidth="1"/>
    <col min="6" max="6" width="10.140625" customWidth="1"/>
    <col min="7" max="7" width="9.85546875" customWidth="1"/>
    <col min="8" max="8" width="10.28515625" customWidth="1"/>
    <col min="9" max="9" width="11.140625" customWidth="1"/>
    <col min="10" max="11" width="11.42578125" customWidth="1"/>
    <col min="12" max="13" width="9.85546875" customWidth="1"/>
    <col min="14" max="14" width="10.42578125" customWidth="1"/>
    <col min="24" max="24" width="10.7109375" customWidth="1"/>
    <col min="25" max="25" width="11.42578125" customWidth="1"/>
    <col min="26" max="26" width="11" customWidth="1"/>
    <col min="27" max="27" width="10.28515625" customWidth="1"/>
    <col min="28" max="28" width="10.7109375" customWidth="1"/>
    <col min="29" max="29" width="9.85546875" customWidth="1"/>
    <col min="30" max="31" width="10.7109375" customWidth="1"/>
    <col min="32" max="32" width="10.85546875" customWidth="1"/>
    <col min="33" max="33" width="10.28515625" customWidth="1"/>
    <col min="34" max="34" width="9.85546875" customWidth="1"/>
    <col min="35" max="35" width="9.42578125" customWidth="1"/>
    <col min="43" max="43" width="10.7109375" customWidth="1"/>
    <col min="44" max="44" width="9.28515625" customWidth="1"/>
    <col min="45" max="45" width="9" customWidth="1"/>
    <col min="46" max="46" width="9.42578125" customWidth="1"/>
    <col min="47" max="47" width="8.85546875" customWidth="1"/>
    <col min="49" max="49" width="9.85546875" customWidth="1"/>
    <col min="50" max="50" width="7.28515625" customWidth="1"/>
    <col min="51" max="51" width="6.85546875" customWidth="1"/>
    <col min="52" max="52" width="7.140625" customWidth="1"/>
    <col min="53" max="54" width="7" customWidth="1"/>
  </cols>
  <sheetData>
    <row r="1" spans="1:54" ht="16.5" thickTop="1" thickBot="1">
      <c r="A1" s="112" t="s">
        <v>130</v>
      </c>
      <c r="B1" s="113" t="s">
        <v>138</v>
      </c>
      <c r="C1" s="113" t="s">
        <v>135</v>
      </c>
      <c r="D1" s="113" t="s">
        <v>137</v>
      </c>
      <c r="E1" s="113" t="s">
        <v>139</v>
      </c>
      <c r="F1" s="113" t="s">
        <v>135</v>
      </c>
      <c r="G1" s="113" t="s">
        <v>137</v>
      </c>
      <c r="H1" s="113" t="s">
        <v>139</v>
      </c>
      <c r="I1" s="113" t="s">
        <v>133</v>
      </c>
      <c r="J1" s="113" t="s">
        <v>132</v>
      </c>
      <c r="K1" s="113" t="s">
        <v>131</v>
      </c>
      <c r="L1" s="113" t="s">
        <v>133</v>
      </c>
      <c r="M1" s="113" t="s">
        <v>132</v>
      </c>
      <c r="N1" s="113" t="s">
        <v>131</v>
      </c>
      <c r="O1" s="113" t="s">
        <v>141</v>
      </c>
      <c r="P1" s="113" t="s">
        <v>142</v>
      </c>
      <c r="Q1" s="113" t="s">
        <v>143</v>
      </c>
      <c r="R1" s="113" t="s">
        <v>144</v>
      </c>
      <c r="S1" s="113" t="s">
        <v>145</v>
      </c>
      <c r="T1" s="113" t="s">
        <v>134</v>
      </c>
      <c r="U1" s="113" t="s">
        <v>138</v>
      </c>
      <c r="W1" s="120" t="s">
        <v>178</v>
      </c>
      <c r="X1" s="113" t="s">
        <v>135</v>
      </c>
      <c r="Y1" s="113" t="s">
        <v>137</v>
      </c>
      <c r="Z1" s="113" t="s">
        <v>139</v>
      </c>
      <c r="AA1" s="113" t="s">
        <v>135</v>
      </c>
      <c r="AB1" s="113" t="s">
        <v>137</v>
      </c>
      <c r="AC1" s="113" t="s">
        <v>139</v>
      </c>
      <c r="AD1" s="113" t="s">
        <v>133</v>
      </c>
      <c r="AE1" s="113" t="s">
        <v>132</v>
      </c>
      <c r="AF1" s="113" t="s">
        <v>131</v>
      </c>
      <c r="AG1" s="113" t="s">
        <v>133</v>
      </c>
      <c r="AH1" s="113" t="s">
        <v>132</v>
      </c>
      <c r="AI1" s="113" t="s">
        <v>131</v>
      </c>
      <c r="AJ1" s="113" t="s">
        <v>141</v>
      </c>
      <c r="AK1" s="113" t="s">
        <v>142</v>
      </c>
      <c r="AL1" s="113" t="s">
        <v>143</v>
      </c>
      <c r="AM1" s="113" t="s">
        <v>144</v>
      </c>
      <c r="AN1" s="113" t="s">
        <v>145</v>
      </c>
      <c r="AO1" s="113" t="s">
        <v>134</v>
      </c>
      <c r="AP1" s="112" t="s">
        <v>130</v>
      </c>
      <c r="AQ1" s="113" t="s">
        <v>190</v>
      </c>
      <c r="AR1" s="113" t="s">
        <v>132</v>
      </c>
      <c r="AS1" s="113" t="s">
        <v>133</v>
      </c>
      <c r="AT1" s="113" t="s">
        <v>139</v>
      </c>
      <c r="AU1" s="113" t="s">
        <v>135</v>
      </c>
      <c r="AV1" s="134" t="s">
        <v>137</v>
      </c>
      <c r="AW1" s="113" t="s">
        <v>191</v>
      </c>
      <c r="AX1" s="113" t="s">
        <v>145</v>
      </c>
      <c r="AY1" s="113" t="s">
        <v>144</v>
      </c>
      <c r="AZ1" s="113" t="s">
        <v>143</v>
      </c>
      <c r="BA1" s="113" t="s">
        <v>142</v>
      </c>
      <c r="BB1" s="113" t="s">
        <v>141</v>
      </c>
    </row>
    <row r="2" spans="1:54" ht="15.75" thickTop="1">
      <c r="A2" t="s">
        <v>181</v>
      </c>
      <c r="B2" s="20">
        <v>0.48863600000000001</v>
      </c>
      <c r="C2" s="20" t="s">
        <v>136</v>
      </c>
      <c r="D2" s="20" t="s">
        <v>136</v>
      </c>
      <c r="E2" s="20" t="s">
        <v>136</v>
      </c>
      <c r="F2" s="20" t="s">
        <v>140</v>
      </c>
      <c r="G2" s="20" t="s">
        <v>140</v>
      </c>
      <c r="H2" s="20" t="s">
        <v>140</v>
      </c>
      <c r="I2" s="20" t="s">
        <v>136</v>
      </c>
      <c r="J2" s="20" t="s">
        <v>136</v>
      </c>
      <c r="K2" s="20" t="s">
        <v>136</v>
      </c>
      <c r="L2" s="20" t="s">
        <v>140</v>
      </c>
      <c r="M2" s="20" t="s">
        <v>140</v>
      </c>
      <c r="N2" s="20" t="s">
        <v>140</v>
      </c>
      <c r="O2" s="20"/>
      <c r="P2" s="20"/>
      <c r="Q2" s="20"/>
      <c r="R2" s="20"/>
      <c r="S2" s="20"/>
      <c r="T2" s="20"/>
      <c r="W2" s="117"/>
      <c r="X2" s="20" t="s">
        <v>136</v>
      </c>
      <c r="Y2" s="20" t="s">
        <v>136</v>
      </c>
      <c r="Z2" s="20" t="s">
        <v>136</v>
      </c>
      <c r="AA2" s="20" t="s">
        <v>140</v>
      </c>
      <c r="AB2" s="20" t="s">
        <v>140</v>
      </c>
      <c r="AC2" s="20" t="s">
        <v>140</v>
      </c>
      <c r="AD2" s="20" t="s">
        <v>136</v>
      </c>
      <c r="AE2" s="20" t="s">
        <v>136</v>
      </c>
      <c r="AF2" s="20" t="s">
        <v>136</v>
      </c>
      <c r="AG2" s="20" t="s">
        <v>140</v>
      </c>
      <c r="AH2" s="20" t="s">
        <v>140</v>
      </c>
      <c r="AI2" s="20" t="s">
        <v>140</v>
      </c>
      <c r="AJ2" s="20"/>
      <c r="AK2" s="20"/>
      <c r="AL2" s="20"/>
      <c r="AM2" s="20"/>
      <c r="AN2" s="20"/>
      <c r="AO2" s="20"/>
      <c r="AQ2">
        <f>AI3</f>
        <v>0.65320860479999998</v>
      </c>
      <c r="AR2">
        <f>AH3</f>
        <v>0.6468563368000001</v>
      </c>
      <c r="AS2">
        <f>AG3</f>
        <v>0.6495926984</v>
      </c>
      <c r="AT2">
        <f>AC3</f>
        <v>0.10266242360000001</v>
      </c>
      <c r="AU2">
        <f>AA3</f>
        <v>0.10407946799999999</v>
      </c>
      <c r="AV2">
        <f>AB3</f>
        <v>0.1009521976</v>
      </c>
      <c r="AW2" s="135">
        <f>AO3</f>
        <v>2.6068730599999999</v>
      </c>
      <c r="AX2">
        <f>AN3</f>
        <v>2.4910174644</v>
      </c>
      <c r="AY2">
        <f>AM3</f>
        <v>2.3884527680000001</v>
      </c>
      <c r="AZ2">
        <f>AL3</f>
        <v>-0.7482483068000001</v>
      </c>
      <c r="BA2">
        <f>AK3</f>
        <v>-0.30354068319999999</v>
      </c>
      <c r="BB2">
        <f>AJ3</f>
        <v>-0.4858507748</v>
      </c>
    </row>
    <row r="3" spans="1:54">
      <c r="B3" s="20"/>
      <c r="C3" s="20">
        <v>0.50149999999999995</v>
      </c>
      <c r="D3" s="20">
        <v>0.45910000000000001</v>
      </c>
      <c r="E3" s="20">
        <v>0.57789999999999997</v>
      </c>
      <c r="F3" s="20">
        <v>0.21299999999999999</v>
      </c>
      <c r="G3" s="20">
        <v>0.20660000000000001</v>
      </c>
      <c r="H3" s="20">
        <v>0.21010000000000001</v>
      </c>
      <c r="I3" s="20">
        <v>1.3471</v>
      </c>
      <c r="J3" s="20">
        <v>1.3569</v>
      </c>
      <c r="K3" s="20">
        <v>1.3343</v>
      </c>
      <c r="L3" s="20">
        <v>1.3293999999999999</v>
      </c>
      <c r="M3" s="20">
        <v>1.3238000000000001</v>
      </c>
      <c r="N3" s="20">
        <v>1.3368</v>
      </c>
      <c r="O3" s="20">
        <v>-0.99429999999999996</v>
      </c>
      <c r="P3" s="20">
        <v>-0.62119999999999997</v>
      </c>
      <c r="Q3" s="20">
        <v>-1.5313000000000001</v>
      </c>
      <c r="R3" s="20">
        <v>4.8879999999999999</v>
      </c>
      <c r="S3" s="20">
        <v>5.0979000000000001</v>
      </c>
      <c r="T3" s="20">
        <v>5.335</v>
      </c>
      <c r="U3">
        <f>B2+B3</f>
        <v>0.48863600000000001</v>
      </c>
      <c r="V3" s="6">
        <v>2580</v>
      </c>
      <c r="W3" s="117">
        <f>U3/V3</f>
        <v>1.8939379844961241E-4</v>
      </c>
      <c r="X3">
        <f>C3*U3</f>
        <v>0.24505095399999999</v>
      </c>
      <c r="Y3">
        <f>D3*U3</f>
        <v>0.2243327876</v>
      </c>
      <c r="Z3">
        <f>E3*U3</f>
        <v>0.2823827444</v>
      </c>
      <c r="AA3">
        <f>F3*U3</f>
        <v>0.10407946799999999</v>
      </c>
      <c r="AB3">
        <f>G3*U3</f>
        <v>0.1009521976</v>
      </c>
      <c r="AC3">
        <f>H3*U3</f>
        <v>0.10266242360000001</v>
      </c>
      <c r="AD3">
        <f>I3*U3</f>
        <v>0.65824155559999997</v>
      </c>
      <c r="AE3">
        <f>J3*U3</f>
        <v>0.66303018840000005</v>
      </c>
      <c r="AF3">
        <f>K3*U3</f>
        <v>0.65198701479999999</v>
      </c>
      <c r="AG3">
        <f>L3*U3</f>
        <v>0.6495926984</v>
      </c>
      <c r="AH3">
        <f>M3*U3</f>
        <v>0.6468563368000001</v>
      </c>
      <c r="AI3">
        <f>N3*U3</f>
        <v>0.65320860479999998</v>
      </c>
      <c r="AJ3">
        <f>O3*U3</f>
        <v>-0.4858507748</v>
      </c>
      <c r="AK3">
        <f>P3*U3</f>
        <v>-0.30354068319999999</v>
      </c>
      <c r="AL3">
        <f>Q3*U3</f>
        <v>-0.7482483068000001</v>
      </c>
      <c r="AM3">
        <f>R3*U3</f>
        <v>2.3884527680000001</v>
      </c>
      <c r="AN3">
        <f>S3*U3</f>
        <v>2.4910174644</v>
      </c>
      <c r="AO3">
        <f>T3*U3</f>
        <v>2.6068730599999999</v>
      </c>
      <c r="AQ3">
        <f>AF3</f>
        <v>0.65198701479999999</v>
      </c>
      <c r="AR3">
        <f>AE3</f>
        <v>0.66303018840000005</v>
      </c>
      <c r="AS3">
        <f>AD3</f>
        <v>0.65824155559999997</v>
      </c>
      <c r="AT3">
        <f>Z3</f>
        <v>0.2823827444</v>
      </c>
      <c r="AU3">
        <f>X3</f>
        <v>0.24505095399999999</v>
      </c>
      <c r="AV3">
        <f>Y3</f>
        <v>0.2243327876</v>
      </c>
      <c r="AW3" s="135"/>
    </row>
    <row r="4" spans="1:54" ht="15.75" thickBot="1">
      <c r="W4" s="117"/>
      <c r="AW4" s="135"/>
    </row>
    <row r="5" spans="1:54" ht="16.5" thickTop="1" thickBot="1">
      <c r="A5" s="112" t="s">
        <v>146</v>
      </c>
      <c r="B5" s="113" t="s">
        <v>138</v>
      </c>
      <c r="C5" s="113" t="s">
        <v>135</v>
      </c>
      <c r="D5" s="113" t="s">
        <v>137</v>
      </c>
      <c r="E5" s="113" t="s">
        <v>139</v>
      </c>
      <c r="F5" s="113" t="s">
        <v>135</v>
      </c>
      <c r="G5" s="113" t="s">
        <v>137</v>
      </c>
      <c r="H5" s="113" t="s">
        <v>139</v>
      </c>
      <c r="I5" s="113" t="s">
        <v>133</v>
      </c>
      <c r="J5" s="113" t="s">
        <v>132</v>
      </c>
      <c r="K5" s="113" t="s">
        <v>131</v>
      </c>
      <c r="L5" s="113" t="s">
        <v>133</v>
      </c>
      <c r="M5" s="113" t="s">
        <v>132</v>
      </c>
      <c r="N5" s="113" t="s">
        <v>131</v>
      </c>
      <c r="O5" s="113" t="s">
        <v>141</v>
      </c>
      <c r="P5" s="113" t="s">
        <v>142</v>
      </c>
      <c r="Q5" s="113" t="s">
        <v>143</v>
      </c>
      <c r="R5" s="113" t="s">
        <v>144</v>
      </c>
      <c r="S5" s="113" t="s">
        <v>145</v>
      </c>
      <c r="T5" s="113" t="s">
        <v>134</v>
      </c>
      <c r="U5" s="113" t="s">
        <v>138</v>
      </c>
      <c r="W5" s="117"/>
      <c r="X5" s="113" t="s">
        <v>135</v>
      </c>
      <c r="Y5" s="113" t="s">
        <v>137</v>
      </c>
      <c r="Z5" s="113" t="s">
        <v>139</v>
      </c>
      <c r="AA5" s="113" t="s">
        <v>135</v>
      </c>
      <c r="AB5" s="113" t="s">
        <v>137</v>
      </c>
      <c r="AC5" s="113" t="s">
        <v>139</v>
      </c>
      <c r="AD5" s="113" t="s">
        <v>133</v>
      </c>
      <c r="AE5" s="113" t="s">
        <v>132</v>
      </c>
      <c r="AF5" s="113" t="s">
        <v>131</v>
      </c>
      <c r="AG5" s="113" t="s">
        <v>133</v>
      </c>
      <c r="AH5" s="113" t="s">
        <v>132</v>
      </c>
      <c r="AI5" s="113" t="s">
        <v>131</v>
      </c>
      <c r="AJ5" s="113" t="s">
        <v>141</v>
      </c>
      <c r="AK5" s="113" t="s">
        <v>142</v>
      </c>
      <c r="AL5" s="113" t="s">
        <v>143</v>
      </c>
      <c r="AM5" s="113" t="s">
        <v>144</v>
      </c>
      <c r="AN5" s="113" t="s">
        <v>145</v>
      </c>
      <c r="AO5" s="113" t="s">
        <v>134</v>
      </c>
      <c r="AP5" s="112" t="s">
        <v>146</v>
      </c>
      <c r="AQ5" s="113" t="s">
        <v>190</v>
      </c>
      <c r="AR5" s="113" t="s">
        <v>132</v>
      </c>
      <c r="AS5" s="113" t="s">
        <v>133</v>
      </c>
      <c r="AT5" s="113" t="s">
        <v>139</v>
      </c>
      <c r="AU5" s="113" t="s">
        <v>135</v>
      </c>
      <c r="AV5" s="134" t="s">
        <v>137</v>
      </c>
      <c r="AW5" s="113" t="s">
        <v>191</v>
      </c>
      <c r="AX5" s="113" t="s">
        <v>145</v>
      </c>
      <c r="AY5" s="113" t="s">
        <v>144</v>
      </c>
      <c r="AZ5" s="113" t="s">
        <v>143</v>
      </c>
      <c r="BA5" s="113" t="s">
        <v>142</v>
      </c>
      <c r="BB5" s="113" t="s">
        <v>141</v>
      </c>
    </row>
    <row r="6" spans="1:54" ht="15.75" thickTop="1">
      <c r="B6" s="20">
        <v>8.1913E-2</v>
      </c>
      <c r="C6" s="20" t="s">
        <v>136</v>
      </c>
      <c r="D6" s="20" t="s">
        <v>136</v>
      </c>
      <c r="E6" s="20" t="s">
        <v>136</v>
      </c>
      <c r="F6" s="20" t="s">
        <v>140</v>
      </c>
      <c r="G6" s="20" t="s">
        <v>140</v>
      </c>
      <c r="H6" s="20" t="s">
        <v>140</v>
      </c>
      <c r="I6" s="20" t="s">
        <v>136</v>
      </c>
      <c r="J6" s="20" t="s">
        <v>136</v>
      </c>
      <c r="K6" s="20" t="s">
        <v>136</v>
      </c>
      <c r="L6" s="20" t="s">
        <v>140</v>
      </c>
      <c r="M6" s="20" t="s">
        <v>140</v>
      </c>
      <c r="N6" s="20" t="s">
        <v>140</v>
      </c>
      <c r="O6" s="20"/>
      <c r="P6" s="20"/>
      <c r="Q6" s="20"/>
      <c r="R6" s="20"/>
      <c r="S6" s="20"/>
      <c r="T6" s="20"/>
      <c r="W6" s="117"/>
      <c r="X6" s="20" t="s">
        <v>136</v>
      </c>
      <c r="Y6" s="20" t="s">
        <v>136</v>
      </c>
      <c r="Z6" s="20" t="s">
        <v>136</v>
      </c>
      <c r="AA6" s="20" t="s">
        <v>140</v>
      </c>
      <c r="AB6" s="20" t="s">
        <v>140</v>
      </c>
      <c r="AC6" s="20" t="s">
        <v>140</v>
      </c>
      <c r="AD6" s="20" t="s">
        <v>136</v>
      </c>
      <c r="AE6" s="20" t="s">
        <v>136</v>
      </c>
      <c r="AF6" s="20" t="s">
        <v>136</v>
      </c>
      <c r="AG6" s="20" t="s">
        <v>140</v>
      </c>
      <c r="AH6" s="20" t="s">
        <v>140</v>
      </c>
      <c r="AI6" s="20" t="s">
        <v>140</v>
      </c>
      <c r="AJ6" s="20"/>
      <c r="AK6" s="20"/>
      <c r="AL6" s="20"/>
      <c r="AM6" s="20"/>
      <c r="AN6" s="20"/>
      <c r="AO6" s="20"/>
      <c r="AQ6">
        <f>AI7</f>
        <v>0.43800519360000001</v>
      </c>
      <c r="AR6">
        <f>AH7</f>
        <v>0.43374571760000002</v>
      </c>
      <c r="AS6">
        <f>AG7</f>
        <v>0.43558056879999996</v>
      </c>
      <c r="AT6">
        <f>AC7</f>
        <v>6.88396852E-2</v>
      </c>
      <c r="AU6">
        <f>AA7</f>
        <v>6.9789876000000001E-2</v>
      </c>
      <c r="AV6">
        <f>AB7</f>
        <v>6.7692903200000001E-2</v>
      </c>
      <c r="AW6" s="135">
        <f>AO7</f>
        <v>1.74802342</v>
      </c>
      <c r="AX6">
        <f>AN7</f>
        <v>1.6703371308000001</v>
      </c>
      <c r="AY6">
        <f>AM7</f>
        <v>1.6015629759999999</v>
      </c>
      <c r="AZ6">
        <f>AL7</f>
        <v>-0.50173350760000002</v>
      </c>
      <c r="BA6">
        <f>AK7</f>
        <v>-0.2035374224</v>
      </c>
      <c r="BB6">
        <f>AJ7</f>
        <v>-0.3257843836</v>
      </c>
    </row>
    <row r="7" spans="1:54">
      <c r="B7" s="20">
        <v>0.24573900000000001</v>
      </c>
      <c r="C7" s="20">
        <v>0.50149999999999995</v>
      </c>
      <c r="D7" s="20">
        <v>0.45910000000000001</v>
      </c>
      <c r="E7" s="20">
        <v>0.57789999999999997</v>
      </c>
      <c r="F7" s="20">
        <v>0.21299999999999999</v>
      </c>
      <c r="G7" s="20">
        <v>0.20660000000000001</v>
      </c>
      <c r="H7" s="20">
        <v>0.21010000000000001</v>
      </c>
      <c r="I7" s="20">
        <v>1.3471</v>
      </c>
      <c r="J7" s="20">
        <v>1.3569</v>
      </c>
      <c r="K7" s="20">
        <v>1.3343</v>
      </c>
      <c r="L7" s="20">
        <v>1.3293999999999999</v>
      </c>
      <c r="M7" s="20">
        <v>1.3238000000000001</v>
      </c>
      <c r="N7" s="20">
        <v>1.3368</v>
      </c>
      <c r="O7" s="20">
        <v>-0.99429999999999996</v>
      </c>
      <c r="P7" s="20">
        <v>-0.62119999999999997</v>
      </c>
      <c r="Q7" s="20">
        <v>-1.5313000000000001</v>
      </c>
      <c r="R7" s="20">
        <v>4.8879999999999999</v>
      </c>
      <c r="S7" s="20">
        <v>5.0979000000000001</v>
      </c>
      <c r="T7" s="20">
        <v>5.335</v>
      </c>
      <c r="U7">
        <f>B6+B7</f>
        <v>0.327652</v>
      </c>
      <c r="V7" s="6">
        <v>1730</v>
      </c>
      <c r="W7" s="117">
        <f>U7/V7</f>
        <v>1.893942196531792E-4</v>
      </c>
      <c r="X7">
        <f>C7*U7</f>
        <v>0.16431747799999999</v>
      </c>
      <c r="Y7">
        <f>D7*U7</f>
        <v>0.1504250332</v>
      </c>
      <c r="Z7">
        <f>E7*U7</f>
        <v>0.18935009079999998</v>
      </c>
      <c r="AA7">
        <f>F7*U7</f>
        <v>6.9789876000000001E-2</v>
      </c>
      <c r="AB7">
        <f>G7*U7</f>
        <v>6.7692903200000001E-2</v>
      </c>
      <c r="AC7">
        <f>H7*U7</f>
        <v>6.88396852E-2</v>
      </c>
      <c r="AD7">
        <f>I7*U7</f>
        <v>0.44138000919999998</v>
      </c>
      <c r="AE7">
        <f>J7*U7</f>
        <v>0.44459099879999997</v>
      </c>
      <c r="AF7">
        <f>K7*U7</f>
        <v>0.43718606360000001</v>
      </c>
      <c r="AG7">
        <f>L7*U7</f>
        <v>0.43558056879999996</v>
      </c>
      <c r="AH7">
        <f>M7*U7</f>
        <v>0.43374571760000002</v>
      </c>
      <c r="AI7">
        <f>N7*U7</f>
        <v>0.43800519360000001</v>
      </c>
      <c r="AJ7">
        <f>O7*U7</f>
        <v>-0.3257843836</v>
      </c>
      <c r="AK7">
        <f>P7*U7</f>
        <v>-0.2035374224</v>
      </c>
      <c r="AL7">
        <f>Q7*U7</f>
        <v>-0.50173350760000002</v>
      </c>
      <c r="AM7">
        <f>R7*U7</f>
        <v>1.6015629759999999</v>
      </c>
      <c r="AN7">
        <f>S7*U7</f>
        <v>1.6703371308000001</v>
      </c>
      <c r="AO7">
        <f>T7*U7</f>
        <v>1.74802342</v>
      </c>
      <c r="AQ7">
        <f>AF7</f>
        <v>0.43718606360000001</v>
      </c>
      <c r="AR7">
        <f>AE7</f>
        <v>0.44459099879999997</v>
      </c>
      <c r="AS7">
        <f>AD7</f>
        <v>0.44138000919999998</v>
      </c>
      <c r="AT7">
        <f>Z7</f>
        <v>0.18935009079999998</v>
      </c>
      <c r="AU7">
        <f>X7</f>
        <v>0.16431747799999999</v>
      </c>
      <c r="AV7">
        <f>Y7</f>
        <v>0.1504250332</v>
      </c>
      <c r="AW7" s="135"/>
    </row>
    <row r="8" spans="1:54" ht="15.75" thickBot="1">
      <c r="W8" s="117"/>
      <c r="AW8" s="135"/>
    </row>
    <row r="9" spans="1:54" ht="16.5" thickTop="1" thickBot="1">
      <c r="A9" s="112" t="s">
        <v>147</v>
      </c>
      <c r="B9" s="113" t="s">
        <v>138</v>
      </c>
      <c r="C9" s="113" t="s">
        <v>135</v>
      </c>
      <c r="D9" s="113" t="s">
        <v>137</v>
      </c>
      <c r="E9" s="113" t="s">
        <v>139</v>
      </c>
      <c r="F9" s="113" t="s">
        <v>135</v>
      </c>
      <c r="G9" s="113" t="s">
        <v>137</v>
      </c>
      <c r="H9" s="113" t="s">
        <v>139</v>
      </c>
      <c r="I9" s="113" t="s">
        <v>133</v>
      </c>
      <c r="J9" s="113" t="s">
        <v>132</v>
      </c>
      <c r="K9" s="113" t="s">
        <v>131</v>
      </c>
      <c r="L9" s="113" t="s">
        <v>133</v>
      </c>
      <c r="M9" s="113" t="s">
        <v>132</v>
      </c>
      <c r="N9" s="113" t="s">
        <v>131</v>
      </c>
      <c r="O9" s="113" t="s">
        <v>141</v>
      </c>
      <c r="P9" s="113" t="s">
        <v>142</v>
      </c>
      <c r="Q9" s="113" t="s">
        <v>143</v>
      </c>
      <c r="R9" s="113" t="s">
        <v>144</v>
      </c>
      <c r="S9" s="113" t="s">
        <v>145</v>
      </c>
      <c r="T9" s="113" t="s">
        <v>134</v>
      </c>
      <c r="U9" s="113" t="s">
        <v>138</v>
      </c>
      <c r="W9" s="117"/>
      <c r="X9" s="113" t="s">
        <v>135</v>
      </c>
      <c r="Y9" s="113" t="s">
        <v>137</v>
      </c>
      <c r="Z9" s="113" t="s">
        <v>139</v>
      </c>
      <c r="AA9" s="113" t="s">
        <v>135</v>
      </c>
      <c r="AB9" s="113" t="s">
        <v>137</v>
      </c>
      <c r="AC9" s="113" t="s">
        <v>139</v>
      </c>
      <c r="AD9" s="113" t="s">
        <v>133</v>
      </c>
      <c r="AE9" s="113" t="s">
        <v>132</v>
      </c>
      <c r="AF9" s="113" t="s">
        <v>131</v>
      </c>
      <c r="AG9" s="113" t="s">
        <v>133</v>
      </c>
      <c r="AH9" s="113" t="s">
        <v>132</v>
      </c>
      <c r="AI9" s="113" t="s">
        <v>131</v>
      </c>
      <c r="AJ9" s="113" t="s">
        <v>141</v>
      </c>
      <c r="AK9" s="113" t="s">
        <v>142</v>
      </c>
      <c r="AL9" s="113" t="s">
        <v>143</v>
      </c>
      <c r="AM9" s="113" t="s">
        <v>144</v>
      </c>
      <c r="AN9" s="113" t="s">
        <v>145</v>
      </c>
      <c r="AO9" s="113" t="s">
        <v>134</v>
      </c>
      <c r="AP9" s="112" t="s">
        <v>147</v>
      </c>
      <c r="AQ9" s="113" t="s">
        <v>190</v>
      </c>
      <c r="AR9" s="113" t="s">
        <v>132</v>
      </c>
      <c r="AS9" s="113" t="s">
        <v>133</v>
      </c>
      <c r="AT9" s="113" t="s">
        <v>139</v>
      </c>
      <c r="AU9" s="113" t="s">
        <v>135</v>
      </c>
      <c r="AV9" s="134" t="s">
        <v>137</v>
      </c>
      <c r="AW9" s="113" t="s">
        <v>191</v>
      </c>
      <c r="AX9" s="113" t="s">
        <v>145</v>
      </c>
      <c r="AY9" s="113" t="s">
        <v>144</v>
      </c>
      <c r="AZ9" s="113" t="s">
        <v>143</v>
      </c>
      <c r="BA9" s="113" t="s">
        <v>142</v>
      </c>
      <c r="BB9" s="113" t="s">
        <v>141</v>
      </c>
    </row>
    <row r="10" spans="1:54" ht="15.75" thickTop="1">
      <c r="B10" s="20">
        <v>6.1041670000000003</v>
      </c>
      <c r="C10" s="20" t="s">
        <v>136</v>
      </c>
      <c r="D10" s="20" t="s">
        <v>136</v>
      </c>
      <c r="E10" s="20" t="s">
        <v>136</v>
      </c>
      <c r="F10" s="20" t="s">
        <v>140</v>
      </c>
      <c r="G10" s="20" t="s">
        <v>140</v>
      </c>
      <c r="H10" s="20" t="s">
        <v>140</v>
      </c>
      <c r="I10" s="20" t="s">
        <v>136</v>
      </c>
      <c r="J10" s="20" t="s">
        <v>136</v>
      </c>
      <c r="K10" s="20" t="s">
        <v>136</v>
      </c>
      <c r="L10" s="20" t="s">
        <v>140</v>
      </c>
      <c r="M10" s="20" t="s">
        <v>140</v>
      </c>
      <c r="N10" s="20" t="s">
        <v>140</v>
      </c>
      <c r="O10" s="20"/>
      <c r="P10" s="20"/>
      <c r="Q10" s="20"/>
      <c r="R10" s="20"/>
      <c r="S10" s="20"/>
      <c r="T10" s="20"/>
      <c r="W10" s="117"/>
      <c r="X10" s="20" t="s">
        <v>136</v>
      </c>
      <c r="Y10" s="20" t="s">
        <v>136</v>
      </c>
      <c r="Z10" s="20" t="s">
        <v>136</v>
      </c>
      <c r="AA10" s="20" t="s">
        <v>140</v>
      </c>
      <c r="AB10" s="20" t="s">
        <v>140</v>
      </c>
      <c r="AC10" s="20" t="s">
        <v>140</v>
      </c>
      <c r="AD10" s="20" t="s">
        <v>136</v>
      </c>
      <c r="AE10" s="20" t="s">
        <v>136</v>
      </c>
      <c r="AF10" s="20" t="s">
        <v>136</v>
      </c>
      <c r="AG10" s="20" t="s">
        <v>140</v>
      </c>
      <c r="AH10" s="20" t="s">
        <v>140</v>
      </c>
      <c r="AI10" s="20" t="s">
        <v>140</v>
      </c>
      <c r="AJ10" s="20"/>
      <c r="AK10" s="20"/>
      <c r="AL10" s="20"/>
      <c r="AM10" s="20"/>
      <c r="AN10" s="20"/>
      <c r="AO10" s="20"/>
      <c r="AQ10">
        <f>AI11</f>
        <v>8.1600504455999996</v>
      </c>
      <c r="AR10">
        <f>AH11</f>
        <v>8.0806962746000011</v>
      </c>
      <c r="AS10">
        <f>AG11</f>
        <v>8.1148796097999991</v>
      </c>
      <c r="AT10">
        <f>AC11</f>
        <v>1.2824854867000002</v>
      </c>
      <c r="AU10">
        <f>AA11</f>
        <v>1.3001875709999999</v>
      </c>
      <c r="AV10">
        <f>AB11</f>
        <v>1.2611209022000001</v>
      </c>
      <c r="AW10" s="135">
        <f>AO11</f>
        <v>32.565730944999999</v>
      </c>
      <c r="AX10">
        <f>AN11</f>
        <v>31.118432949300001</v>
      </c>
      <c r="AY10">
        <f>AM11</f>
        <v>29.837168296000002</v>
      </c>
      <c r="AZ10">
        <f>AL11</f>
        <v>-9.3473109271000006</v>
      </c>
      <c r="BA10">
        <f>AK11</f>
        <v>-3.7919085404000001</v>
      </c>
      <c r="BB10">
        <f>AJ11</f>
        <v>-6.0693732480999998</v>
      </c>
    </row>
    <row r="11" spans="1:54">
      <c r="B11" s="20"/>
      <c r="C11" s="20">
        <v>0.50149999999999995</v>
      </c>
      <c r="D11" s="20">
        <v>0.45910000000000001</v>
      </c>
      <c r="E11" s="20">
        <v>0.57789999999999997</v>
      </c>
      <c r="F11" s="20">
        <v>0.21299999999999999</v>
      </c>
      <c r="G11" s="20">
        <v>0.20660000000000001</v>
      </c>
      <c r="H11" s="20">
        <v>0.21010000000000001</v>
      </c>
      <c r="I11" s="20">
        <v>1.3471</v>
      </c>
      <c r="J11" s="20">
        <v>1.3569</v>
      </c>
      <c r="K11" s="20">
        <v>1.3343</v>
      </c>
      <c r="L11" s="20">
        <v>1.3293999999999999</v>
      </c>
      <c r="M11" s="20">
        <v>1.3238000000000001</v>
      </c>
      <c r="N11" s="20">
        <v>1.3368</v>
      </c>
      <c r="O11" s="20">
        <v>-0.99429999999999996</v>
      </c>
      <c r="P11" s="20">
        <v>-0.62119999999999997</v>
      </c>
      <c r="Q11" s="20">
        <v>-1.5313000000000001</v>
      </c>
      <c r="R11" s="20">
        <v>4.8879999999999999</v>
      </c>
      <c r="S11" s="20">
        <v>5.0979000000000001</v>
      </c>
      <c r="T11" s="20">
        <v>5.335</v>
      </c>
      <c r="U11">
        <f>B10+B11</f>
        <v>6.1041670000000003</v>
      </c>
      <c r="V11" s="6">
        <v>32230</v>
      </c>
      <c r="W11" s="117">
        <f>U11/V11</f>
        <v>1.8939394973627058E-4</v>
      </c>
      <c r="X11">
        <f>C11*U11</f>
        <v>3.0612397505</v>
      </c>
      <c r="Y11">
        <f>D11*U11</f>
        <v>2.8024230697000001</v>
      </c>
      <c r="Z11">
        <f>E11*U11</f>
        <v>3.5275981093</v>
      </c>
      <c r="AA11">
        <f>F11*U11</f>
        <v>1.3001875709999999</v>
      </c>
      <c r="AB11">
        <f>G11*U11</f>
        <v>1.2611209022000001</v>
      </c>
      <c r="AC11">
        <f>H11*U11</f>
        <v>1.2824854867000002</v>
      </c>
      <c r="AD11">
        <f>I11*U11</f>
        <v>8.2229233656999998</v>
      </c>
      <c r="AE11">
        <f>J11*U11</f>
        <v>8.2827442023</v>
      </c>
      <c r="AF11">
        <f>K11*U11</f>
        <v>8.144790028100001</v>
      </c>
      <c r="AG11">
        <f>L11*U11</f>
        <v>8.1148796097999991</v>
      </c>
      <c r="AH11">
        <f>M11*U11</f>
        <v>8.0806962746000011</v>
      </c>
      <c r="AI11">
        <f>N11*U11</f>
        <v>8.1600504455999996</v>
      </c>
      <c r="AJ11">
        <f>O11*U11</f>
        <v>-6.0693732480999998</v>
      </c>
      <c r="AK11">
        <f>P11*U11</f>
        <v>-3.7919085404000001</v>
      </c>
      <c r="AL11">
        <f>Q11*U11</f>
        <v>-9.3473109271000006</v>
      </c>
      <c r="AM11">
        <f>R11*U11</f>
        <v>29.837168296000002</v>
      </c>
      <c r="AN11">
        <f>S11*U11</f>
        <v>31.118432949300001</v>
      </c>
      <c r="AO11">
        <f>T11*U11</f>
        <v>32.565730944999999</v>
      </c>
      <c r="AQ11">
        <f>AF11</f>
        <v>8.144790028100001</v>
      </c>
      <c r="AR11">
        <f>AE11</f>
        <v>8.2827442023</v>
      </c>
      <c r="AS11">
        <f>AD11</f>
        <v>8.2229233656999998</v>
      </c>
      <c r="AT11">
        <f>Z11</f>
        <v>3.5275981093</v>
      </c>
      <c r="AU11">
        <f>X11</f>
        <v>3.0612397505</v>
      </c>
      <c r="AV11">
        <f>Y11</f>
        <v>2.8024230697000001</v>
      </c>
      <c r="AW11" s="135"/>
    </row>
    <row r="12" spans="1:54" ht="15.75" thickBot="1">
      <c r="W12" s="117"/>
      <c r="AW12" s="135"/>
    </row>
    <row r="13" spans="1:54" ht="16.5" thickTop="1" thickBot="1">
      <c r="A13" s="112" t="s">
        <v>148</v>
      </c>
      <c r="B13" s="113" t="s">
        <v>138</v>
      </c>
      <c r="C13" s="113" t="s">
        <v>135</v>
      </c>
      <c r="D13" s="113" t="s">
        <v>137</v>
      </c>
      <c r="E13" s="113" t="s">
        <v>139</v>
      </c>
      <c r="F13" s="113" t="s">
        <v>135</v>
      </c>
      <c r="G13" s="113" t="s">
        <v>137</v>
      </c>
      <c r="H13" s="113" t="s">
        <v>139</v>
      </c>
      <c r="I13" s="113" t="s">
        <v>133</v>
      </c>
      <c r="J13" s="113" t="s">
        <v>132</v>
      </c>
      <c r="K13" s="113" t="s">
        <v>131</v>
      </c>
      <c r="L13" s="113" t="s">
        <v>133</v>
      </c>
      <c r="M13" s="113" t="s">
        <v>132</v>
      </c>
      <c r="N13" s="113" t="s">
        <v>131</v>
      </c>
      <c r="O13" s="113" t="s">
        <v>141</v>
      </c>
      <c r="P13" s="113" t="s">
        <v>142</v>
      </c>
      <c r="Q13" s="113" t="s">
        <v>143</v>
      </c>
      <c r="R13" s="113" t="s">
        <v>144</v>
      </c>
      <c r="S13" s="113" t="s">
        <v>145</v>
      </c>
      <c r="T13" s="113" t="s">
        <v>134</v>
      </c>
      <c r="U13" s="113" t="s">
        <v>138</v>
      </c>
      <c r="W13" s="117"/>
      <c r="X13" s="113" t="s">
        <v>135</v>
      </c>
      <c r="Y13" s="113" t="s">
        <v>137</v>
      </c>
      <c r="Z13" s="113" t="s">
        <v>139</v>
      </c>
      <c r="AA13" s="113" t="s">
        <v>135</v>
      </c>
      <c r="AB13" s="113" t="s">
        <v>137</v>
      </c>
      <c r="AC13" s="113" t="s">
        <v>139</v>
      </c>
      <c r="AD13" s="113" t="s">
        <v>133</v>
      </c>
      <c r="AE13" s="113" t="s">
        <v>132</v>
      </c>
      <c r="AF13" s="113" t="s">
        <v>131</v>
      </c>
      <c r="AG13" s="113" t="s">
        <v>133</v>
      </c>
      <c r="AH13" s="113" t="s">
        <v>132</v>
      </c>
      <c r="AI13" s="113" t="s">
        <v>131</v>
      </c>
      <c r="AJ13" s="113" t="s">
        <v>141</v>
      </c>
      <c r="AK13" s="113" t="s">
        <v>142</v>
      </c>
      <c r="AL13" s="113" t="s">
        <v>143</v>
      </c>
      <c r="AM13" s="113" t="s">
        <v>144</v>
      </c>
      <c r="AN13" s="113" t="s">
        <v>145</v>
      </c>
      <c r="AO13" s="113" t="s">
        <v>134</v>
      </c>
      <c r="AP13" s="112" t="s">
        <v>148</v>
      </c>
      <c r="AQ13" s="113" t="s">
        <v>190</v>
      </c>
      <c r="AR13" s="113" t="s">
        <v>132</v>
      </c>
      <c r="AS13" s="113" t="s">
        <v>133</v>
      </c>
      <c r="AT13" s="113" t="s">
        <v>139</v>
      </c>
      <c r="AU13" s="113" t="s">
        <v>135</v>
      </c>
      <c r="AV13" s="134" t="s">
        <v>137</v>
      </c>
      <c r="AW13" s="113" t="s">
        <v>191</v>
      </c>
      <c r="AX13" s="113" t="s">
        <v>145</v>
      </c>
      <c r="AY13" s="113" t="s">
        <v>144</v>
      </c>
      <c r="AZ13" s="113" t="s">
        <v>143</v>
      </c>
      <c r="BA13" s="113" t="s">
        <v>142</v>
      </c>
      <c r="BB13" s="113" t="s">
        <v>141</v>
      </c>
    </row>
    <row r="14" spans="1:54" ht="15.75" thickTop="1">
      <c r="B14" s="20">
        <v>7.1022730000000003</v>
      </c>
      <c r="C14" s="20" t="s">
        <v>136</v>
      </c>
      <c r="D14" s="20" t="s">
        <v>136</v>
      </c>
      <c r="E14" s="20" t="s">
        <v>136</v>
      </c>
      <c r="F14" s="20" t="s">
        <v>140</v>
      </c>
      <c r="G14" s="20" t="s">
        <v>140</v>
      </c>
      <c r="H14" s="20" t="s">
        <v>140</v>
      </c>
      <c r="I14" s="20" t="s">
        <v>136</v>
      </c>
      <c r="J14" s="20" t="s">
        <v>136</v>
      </c>
      <c r="K14" s="20" t="s">
        <v>136</v>
      </c>
      <c r="L14" s="20" t="s">
        <v>140</v>
      </c>
      <c r="M14" s="20" t="s">
        <v>140</v>
      </c>
      <c r="N14" s="20" t="s">
        <v>140</v>
      </c>
      <c r="O14" s="20"/>
      <c r="P14" s="20"/>
      <c r="Q14" s="20"/>
      <c r="R14" s="20"/>
      <c r="S14" s="20"/>
      <c r="T14" s="20"/>
      <c r="W14" s="117"/>
      <c r="X14" s="20" t="s">
        <v>136</v>
      </c>
      <c r="Y14" s="20" t="s">
        <v>136</v>
      </c>
      <c r="Z14" s="20" t="s">
        <v>136</v>
      </c>
      <c r="AA14" s="20" t="s">
        <v>140</v>
      </c>
      <c r="AB14" s="20" t="s">
        <v>140</v>
      </c>
      <c r="AC14" s="20" t="s">
        <v>140</v>
      </c>
      <c r="AD14" s="20" t="s">
        <v>136</v>
      </c>
      <c r="AE14" s="20" t="s">
        <v>136</v>
      </c>
      <c r="AF14" s="20" t="s">
        <v>136</v>
      </c>
      <c r="AG14" s="20" t="s">
        <v>140</v>
      </c>
      <c r="AH14" s="20" t="s">
        <v>140</v>
      </c>
      <c r="AI14" s="20" t="s">
        <v>140</v>
      </c>
      <c r="AJ14" s="20"/>
      <c r="AK14" s="20"/>
      <c r="AL14" s="20"/>
      <c r="AM14" s="20"/>
      <c r="AN14" s="20"/>
      <c r="AO14" s="20"/>
      <c r="AQ14">
        <f>AI15</f>
        <v>9.4943185464000006</v>
      </c>
      <c r="AR14">
        <f>AH15</f>
        <v>9.4019889974000002</v>
      </c>
      <c r="AS14">
        <f>AG15</f>
        <v>9.4417617261999993</v>
      </c>
      <c r="AT14">
        <f>AC15</f>
        <v>1.4921875573000001</v>
      </c>
      <c r="AU14">
        <f>AA15</f>
        <v>1.512784149</v>
      </c>
      <c r="AV14">
        <f>AB15</f>
        <v>1.4673296018000002</v>
      </c>
      <c r="AW14" s="135">
        <f>AO15</f>
        <v>37.890626455000003</v>
      </c>
      <c r="AX14">
        <f>AN15</f>
        <v>36.206677526700005</v>
      </c>
      <c r="AY14">
        <f>AM15</f>
        <v>34.715910424</v>
      </c>
      <c r="AZ14">
        <f>AL15</f>
        <v>-10.875710644900002</v>
      </c>
      <c r="BA14">
        <f>AK15</f>
        <v>-4.4119319876</v>
      </c>
      <c r="BB14">
        <f>AJ15</f>
        <v>-7.0617900439000003</v>
      </c>
    </row>
    <row r="15" spans="1:54">
      <c r="B15" s="20"/>
      <c r="C15" s="20">
        <v>0.50149999999999995</v>
      </c>
      <c r="D15" s="20">
        <v>0.45910000000000001</v>
      </c>
      <c r="E15" s="20">
        <v>0.57789999999999997</v>
      </c>
      <c r="F15" s="20">
        <v>0.21299999999999999</v>
      </c>
      <c r="G15" s="20">
        <v>0.20660000000000001</v>
      </c>
      <c r="H15" s="20">
        <v>0.21010000000000001</v>
      </c>
      <c r="I15" s="20">
        <v>1.3471</v>
      </c>
      <c r="J15" s="20">
        <v>1.3569</v>
      </c>
      <c r="K15" s="20">
        <v>1.3343</v>
      </c>
      <c r="L15" s="20">
        <v>1.3293999999999999</v>
      </c>
      <c r="M15" s="20">
        <v>1.3238000000000001</v>
      </c>
      <c r="N15" s="20">
        <v>1.3368</v>
      </c>
      <c r="O15" s="20">
        <v>-0.99429999999999996</v>
      </c>
      <c r="P15" s="20">
        <v>-0.62119999999999997</v>
      </c>
      <c r="Q15" s="20">
        <v>-1.5313000000000001</v>
      </c>
      <c r="R15" s="20">
        <v>4.8879999999999999</v>
      </c>
      <c r="S15" s="20">
        <v>5.0979000000000001</v>
      </c>
      <c r="T15" s="20">
        <v>5.335</v>
      </c>
      <c r="U15">
        <f>B14+B15</f>
        <v>7.1022730000000003</v>
      </c>
      <c r="V15" s="6">
        <v>37500</v>
      </c>
      <c r="W15" s="117">
        <f>U15/V15</f>
        <v>1.8939394666666668E-4</v>
      </c>
      <c r="X15">
        <f>C15*U15</f>
        <v>3.5617899094999999</v>
      </c>
      <c r="Y15">
        <f>D15*U15</f>
        <v>3.2606535343000003</v>
      </c>
      <c r="Z15">
        <f>E15*U15</f>
        <v>4.1044035667000003</v>
      </c>
      <c r="AA15">
        <f>F15*U15</f>
        <v>1.512784149</v>
      </c>
      <c r="AB15">
        <f>G15*U15</f>
        <v>1.4673296018000002</v>
      </c>
      <c r="AC15">
        <f>H15*U15</f>
        <v>1.4921875573000001</v>
      </c>
      <c r="AD15">
        <f>I15*U15</f>
        <v>9.5674719583000005</v>
      </c>
      <c r="AE15">
        <f>J15*U15</f>
        <v>9.6370742336999999</v>
      </c>
      <c r="AF15">
        <f>K15*U15</f>
        <v>9.4765628638999999</v>
      </c>
      <c r="AG15">
        <f>L15*U15</f>
        <v>9.4417617261999993</v>
      </c>
      <c r="AH15">
        <f>M15*U15</f>
        <v>9.4019889974000002</v>
      </c>
      <c r="AI15">
        <f>N15*U15</f>
        <v>9.4943185464000006</v>
      </c>
      <c r="AJ15">
        <f>O15*U15</f>
        <v>-7.0617900439000003</v>
      </c>
      <c r="AK15">
        <f>P15*U15</f>
        <v>-4.4119319876</v>
      </c>
      <c r="AL15">
        <f>Q15*U15</f>
        <v>-10.875710644900002</v>
      </c>
      <c r="AM15">
        <f>R15*U15</f>
        <v>34.715910424</v>
      </c>
      <c r="AN15">
        <f>S15*U15</f>
        <v>36.206677526700005</v>
      </c>
      <c r="AO15">
        <f>T15*U15</f>
        <v>37.890626455000003</v>
      </c>
      <c r="AQ15">
        <f>AF15</f>
        <v>9.4765628638999999</v>
      </c>
      <c r="AR15">
        <f>AE15</f>
        <v>9.6370742336999999</v>
      </c>
      <c r="AS15">
        <f>AD15</f>
        <v>9.5674719583000005</v>
      </c>
      <c r="AT15">
        <f>Z15</f>
        <v>4.1044035667000003</v>
      </c>
      <c r="AU15">
        <f>X15</f>
        <v>3.5617899094999999</v>
      </c>
      <c r="AV15">
        <f>Y15</f>
        <v>3.2606535343000003</v>
      </c>
      <c r="AW15" s="135"/>
    </row>
    <row r="16" spans="1:54" ht="15.75" thickBot="1">
      <c r="W16" s="117"/>
      <c r="AW16" s="135"/>
    </row>
    <row r="17" spans="1:54" ht="16.5" thickTop="1" thickBot="1">
      <c r="A17" s="112" t="s">
        <v>149</v>
      </c>
      <c r="B17" s="113" t="s">
        <v>138</v>
      </c>
      <c r="C17" s="113" t="s">
        <v>135</v>
      </c>
      <c r="D17" s="113" t="s">
        <v>137</v>
      </c>
      <c r="E17" s="113" t="s">
        <v>139</v>
      </c>
      <c r="F17" s="113" t="s">
        <v>135</v>
      </c>
      <c r="G17" s="113" t="s">
        <v>137</v>
      </c>
      <c r="H17" s="113" t="s">
        <v>139</v>
      </c>
      <c r="I17" s="113" t="s">
        <v>133</v>
      </c>
      <c r="J17" s="113" t="s">
        <v>132</v>
      </c>
      <c r="K17" s="113" t="s">
        <v>131</v>
      </c>
      <c r="L17" s="113" t="s">
        <v>133</v>
      </c>
      <c r="M17" s="113" t="s">
        <v>132</v>
      </c>
      <c r="N17" s="113" t="s">
        <v>131</v>
      </c>
      <c r="O17" s="113" t="s">
        <v>141</v>
      </c>
      <c r="P17" s="113" t="s">
        <v>142</v>
      </c>
      <c r="Q17" s="113" t="s">
        <v>143</v>
      </c>
      <c r="R17" s="113" t="s">
        <v>144</v>
      </c>
      <c r="S17" s="113" t="s">
        <v>145</v>
      </c>
      <c r="T17" s="113" t="s">
        <v>134</v>
      </c>
      <c r="U17" s="113" t="s">
        <v>138</v>
      </c>
      <c r="W17" s="117"/>
      <c r="X17" s="113" t="s">
        <v>135</v>
      </c>
      <c r="Y17" s="113" t="s">
        <v>137</v>
      </c>
      <c r="Z17" s="113" t="s">
        <v>139</v>
      </c>
      <c r="AA17" s="113" t="s">
        <v>135</v>
      </c>
      <c r="AB17" s="113" t="s">
        <v>137</v>
      </c>
      <c r="AC17" s="113" t="s">
        <v>139</v>
      </c>
      <c r="AD17" s="113" t="s">
        <v>133</v>
      </c>
      <c r="AE17" s="113" t="s">
        <v>132</v>
      </c>
      <c r="AF17" s="113" t="s">
        <v>131</v>
      </c>
      <c r="AG17" s="113" t="s">
        <v>133</v>
      </c>
      <c r="AH17" s="113" t="s">
        <v>132</v>
      </c>
      <c r="AI17" s="113" t="s">
        <v>131</v>
      </c>
      <c r="AJ17" s="113" t="s">
        <v>141</v>
      </c>
      <c r="AK17" s="113" t="s">
        <v>142</v>
      </c>
      <c r="AL17" s="113" t="s">
        <v>143</v>
      </c>
      <c r="AM17" s="113" t="s">
        <v>144</v>
      </c>
      <c r="AN17" s="113" t="s">
        <v>145</v>
      </c>
      <c r="AO17" s="113" t="s">
        <v>134</v>
      </c>
      <c r="AP17" s="112" t="s">
        <v>149</v>
      </c>
      <c r="AQ17" s="113" t="s">
        <v>190</v>
      </c>
      <c r="AR17" s="113" t="s">
        <v>132</v>
      </c>
      <c r="AS17" s="113" t="s">
        <v>133</v>
      </c>
      <c r="AT17" s="113" t="s">
        <v>139</v>
      </c>
      <c r="AU17" s="113" t="s">
        <v>135</v>
      </c>
      <c r="AV17" s="134" t="s">
        <v>137</v>
      </c>
      <c r="AW17" s="113" t="s">
        <v>191</v>
      </c>
      <c r="AX17" s="113" t="s">
        <v>145</v>
      </c>
      <c r="AY17" s="113" t="s">
        <v>144</v>
      </c>
      <c r="AZ17" s="113" t="s">
        <v>143</v>
      </c>
      <c r="BA17" s="113" t="s">
        <v>142</v>
      </c>
      <c r="BB17" s="113" t="s">
        <v>141</v>
      </c>
    </row>
    <row r="18" spans="1:54" ht="15.75" thickTop="1">
      <c r="B18" s="20">
        <v>5.6306820000000002</v>
      </c>
      <c r="C18" s="20" t="s">
        <v>136</v>
      </c>
      <c r="D18" s="20" t="s">
        <v>136</v>
      </c>
      <c r="E18" s="20" t="s">
        <v>136</v>
      </c>
      <c r="F18" s="20" t="s">
        <v>140</v>
      </c>
      <c r="G18" s="20" t="s">
        <v>140</v>
      </c>
      <c r="H18" s="20" t="s">
        <v>140</v>
      </c>
      <c r="I18" s="20" t="s">
        <v>136</v>
      </c>
      <c r="J18" s="20" t="s">
        <v>136</v>
      </c>
      <c r="K18" s="20" t="s">
        <v>136</v>
      </c>
      <c r="L18" s="20" t="s">
        <v>140</v>
      </c>
      <c r="M18" s="20" t="s">
        <v>140</v>
      </c>
      <c r="N18" s="20" t="s">
        <v>140</v>
      </c>
      <c r="O18" s="20"/>
      <c r="P18" s="20"/>
      <c r="Q18" s="20"/>
      <c r="R18" s="20"/>
      <c r="S18" s="20"/>
      <c r="T18" s="20"/>
      <c r="W18" s="117"/>
      <c r="X18" s="20" t="s">
        <v>136</v>
      </c>
      <c r="Y18" s="20" t="s">
        <v>136</v>
      </c>
      <c r="Z18" s="20" t="s">
        <v>136</v>
      </c>
      <c r="AA18" s="20" t="s">
        <v>140</v>
      </c>
      <c r="AB18" s="20" t="s">
        <v>140</v>
      </c>
      <c r="AC18" s="20" t="s">
        <v>140</v>
      </c>
      <c r="AD18" s="20" t="s">
        <v>136</v>
      </c>
      <c r="AE18" s="20" t="s">
        <v>136</v>
      </c>
      <c r="AF18" s="20" t="s">
        <v>136</v>
      </c>
      <c r="AG18" s="20" t="s">
        <v>140</v>
      </c>
      <c r="AH18" s="20" t="s">
        <v>140</v>
      </c>
      <c r="AI18" s="20" t="s">
        <v>140</v>
      </c>
      <c r="AJ18" s="20"/>
      <c r="AK18" s="20"/>
      <c r="AL18" s="20"/>
      <c r="AM18" s="20"/>
      <c r="AN18" s="20"/>
      <c r="AO18" s="20"/>
      <c r="AQ18">
        <f>AI19</f>
        <v>7.5270956976000001</v>
      </c>
      <c r="AR18">
        <f>AH19</f>
        <v>7.4538968316000007</v>
      </c>
      <c r="AS18">
        <f>AG19</f>
        <v>7.4854286507999994</v>
      </c>
      <c r="AT18">
        <f>AC19</f>
        <v>1.1830062882000001</v>
      </c>
      <c r="AU18">
        <f>AA19</f>
        <v>1.1993352660000001</v>
      </c>
      <c r="AV18">
        <f>AB19</f>
        <v>1.1632989012000001</v>
      </c>
      <c r="AW18" s="135">
        <f>AO19</f>
        <v>30.039688470000002</v>
      </c>
      <c r="AX18">
        <f>AN19</f>
        <v>28.7046537678</v>
      </c>
      <c r="AY18">
        <f>AM19</f>
        <v>27.522773616000002</v>
      </c>
      <c r="AZ18">
        <f>AL19</f>
        <v>-8.6222633466000005</v>
      </c>
      <c r="BA18">
        <f>AK19</f>
        <v>-3.4977796583999998</v>
      </c>
      <c r="BB18">
        <f>AJ19</f>
        <v>-5.5985871125999997</v>
      </c>
    </row>
    <row r="19" spans="1:54">
      <c r="B19" s="20"/>
      <c r="C19" s="20">
        <v>0.50149999999999995</v>
      </c>
      <c r="D19" s="20">
        <v>0.45910000000000001</v>
      </c>
      <c r="E19" s="20">
        <v>0.57789999999999997</v>
      </c>
      <c r="F19" s="20">
        <v>0.21299999999999999</v>
      </c>
      <c r="G19" s="20">
        <v>0.20660000000000001</v>
      </c>
      <c r="H19" s="20">
        <v>0.21010000000000001</v>
      </c>
      <c r="I19" s="20">
        <v>1.3471</v>
      </c>
      <c r="J19" s="20">
        <v>1.3569</v>
      </c>
      <c r="K19" s="20">
        <v>1.3343</v>
      </c>
      <c r="L19" s="20">
        <v>1.3293999999999999</v>
      </c>
      <c r="M19" s="20">
        <v>1.3238000000000001</v>
      </c>
      <c r="N19" s="20">
        <v>1.3368</v>
      </c>
      <c r="O19" s="20">
        <v>-0.99429999999999996</v>
      </c>
      <c r="P19" s="20">
        <v>-0.62119999999999997</v>
      </c>
      <c r="Q19" s="20">
        <v>-1.5313000000000001</v>
      </c>
      <c r="R19" s="20">
        <v>4.8879999999999999</v>
      </c>
      <c r="S19" s="20">
        <v>5.0979000000000001</v>
      </c>
      <c r="T19" s="20">
        <v>5.335</v>
      </c>
      <c r="U19">
        <f>B18+B19</f>
        <v>5.6306820000000002</v>
      </c>
      <c r="V19" s="6">
        <v>29730</v>
      </c>
      <c r="W19" s="117">
        <f>U19/V19</f>
        <v>1.8939394550958628E-4</v>
      </c>
      <c r="X19">
        <f>C19*U19</f>
        <v>2.823787023</v>
      </c>
      <c r="Y19">
        <f>D19*U19</f>
        <v>2.5850461062000001</v>
      </c>
      <c r="Z19">
        <f>E19*U19</f>
        <v>3.2539711277999999</v>
      </c>
      <c r="AA19">
        <f>F19*U19</f>
        <v>1.1993352660000001</v>
      </c>
      <c r="AB19">
        <f>G19*U19</f>
        <v>1.1632989012000001</v>
      </c>
      <c r="AC19">
        <f>H19*U19</f>
        <v>1.1830062882000001</v>
      </c>
      <c r="AD19">
        <f>I19*U19</f>
        <v>7.5850917221999996</v>
      </c>
      <c r="AE19">
        <f>J19*U19</f>
        <v>7.6402724058000002</v>
      </c>
      <c r="AF19">
        <f>K19*U19</f>
        <v>7.5130189926000002</v>
      </c>
      <c r="AG19">
        <f>L19*U19</f>
        <v>7.4854286507999994</v>
      </c>
      <c r="AH19">
        <f>M19*U19</f>
        <v>7.4538968316000007</v>
      </c>
      <c r="AI19">
        <f>N19*U19</f>
        <v>7.5270956976000001</v>
      </c>
      <c r="AJ19">
        <f>O19*U19</f>
        <v>-5.5985871125999997</v>
      </c>
      <c r="AK19">
        <f>P19*U19</f>
        <v>-3.4977796583999998</v>
      </c>
      <c r="AL19">
        <f>Q19*U19</f>
        <v>-8.6222633466000005</v>
      </c>
      <c r="AM19">
        <f>R19*U19</f>
        <v>27.522773616000002</v>
      </c>
      <c r="AN19">
        <f>S19*U19</f>
        <v>28.7046537678</v>
      </c>
      <c r="AO19">
        <f>T19*U19</f>
        <v>30.039688470000002</v>
      </c>
      <c r="AQ19">
        <f>AF19</f>
        <v>7.5130189926000002</v>
      </c>
      <c r="AR19">
        <f>AE19</f>
        <v>7.6402724058000002</v>
      </c>
      <c r="AS19">
        <f>AD19</f>
        <v>7.5850917221999996</v>
      </c>
      <c r="AT19">
        <f>Z19</f>
        <v>3.2539711277999999</v>
      </c>
      <c r="AU19">
        <f>X19</f>
        <v>2.823787023</v>
      </c>
      <c r="AV19">
        <f>Y19</f>
        <v>2.5850461062000001</v>
      </c>
      <c r="AW19" s="135"/>
    </row>
    <row r="20" spans="1:54" ht="15.75" thickBot="1">
      <c r="W20" s="117"/>
      <c r="AW20" s="135"/>
    </row>
    <row r="21" spans="1:54" ht="16.5" thickTop="1" thickBot="1">
      <c r="A21" s="112" t="s">
        <v>150</v>
      </c>
      <c r="B21" s="113" t="s">
        <v>138</v>
      </c>
      <c r="C21" s="113" t="s">
        <v>135</v>
      </c>
      <c r="D21" s="113" t="s">
        <v>137</v>
      </c>
      <c r="E21" s="113" t="s">
        <v>139</v>
      </c>
      <c r="F21" s="113" t="s">
        <v>135</v>
      </c>
      <c r="G21" s="113" t="s">
        <v>137</v>
      </c>
      <c r="H21" s="113" t="s">
        <v>139</v>
      </c>
      <c r="I21" s="113" t="s">
        <v>133</v>
      </c>
      <c r="J21" s="113" t="s">
        <v>132</v>
      </c>
      <c r="K21" s="113" t="s">
        <v>131</v>
      </c>
      <c r="L21" s="113" t="s">
        <v>133</v>
      </c>
      <c r="M21" s="113" t="s">
        <v>132</v>
      </c>
      <c r="N21" s="113" t="s">
        <v>131</v>
      </c>
      <c r="O21" s="113" t="s">
        <v>141</v>
      </c>
      <c r="P21" s="113" t="s">
        <v>142</v>
      </c>
      <c r="Q21" s="113" t="s">
        <v>143</v>
      </c>
      <c r="R21" s="113" t="s">
        <v>144</v>
      </c>
      <c r="S21" s="113" t="s">
        <v>145</v>
      </c>
      <c r="T21" s="113" t="s">
        <v>134</v>
      </c>
      <c r="U21" s="113" t="s">
        <v>138</v>
      </c>
      <c r="W21" s="117"/>
      <c r="X21" s="113" t="s">
        <v>135</v>
      </c>
      <c r="Y21" s="113" t="s">
        <v>137</v>
      </c>
      <c r="Z21" s="113" t="s">
        <v>139</v>
      </c>
      <c r="AA21" s="113" t="s">
        <v>135</v>
      </c>
      <c r="AB21" s="113" t="s">
        <v>137</v>
      </c>
      <c r="AC21" s="113" t="s">
        <v>139</v>
      </c>
      <c r="AD21" s="113" t="s">
        <v>133</v>
      </c>
      <c r="AE21" s="113" t="s">
        <v>132</v>
      </c>
      <c r="AF21" s="113" t="s">
        <v>131</v>
      </c>
      <c r="AG21" s="113" t="s">
        <v>133</v>
      </c>
      <c r="AH21" s="113" t="s">
        <v>132</v>
      </c>
      <c r="AI21" s="113" t="s">
        <v>131</v>
      </c>
      <c r="AJ21" s="113" t="s">
        <v>141</v>
      </c>
      <c r="AK21" s="113" t="s">
        <v>142</v>
      </c>
      <c r="AL21" s="113" t="s">
        <v>143</v>
      </c>
      <c r="AM21" s="113" t="s">
        <v>144</v>
      </c>
      <c r="AN21" s="113" t="s">
        <v>145</v>
      </c>
      <c r="AO21" s="113" t="s">
        <v>134</v>
      </c>
      <c r="AP21" s="112" t="s">
        <v>150</v>
      </c>
      <c r="AQ21" s="113" t="s">
        <v>190</v>
      </c>
      <c r="AR21" s="113" t="s">
        <v>132</v>
      </c>
      <c r="AS21" s="113" t="s">
        <v>133</v>
      </c>
      <c r="AT21" s="113" t="s">
        <v>139</v>
      </c>
      <c r="AU21" s="113" t="s">
        <v>135</v>
      </c>
      <c r="AV21" s="134" t="s">
        <v>137</v>
      </c>
      <c r="AW21" s="113" t="s">
        <v>191</v>
      </c>
      <c r="AX21" s="113" t="s">
        <v>145</v>
      </c>
      <c r="AY21" s="113" t="s">
        <v>144</v>
      </c>
      <c r="AZ21" s="113" t="s">
        <v>143</v>
      </c>
      <c r="BA21" s="113" t="s">
        <v>142</v>
      </c>
      <c r="BB21" s="113" t="s">
        <v>141</v>
      </c>
    </row>
    <row r="22" spans="1:54" ht="15.75" thickTop="1">
      <c r="B22" s="20">
        <v>2</v>
      </c>
      <c r="C22" s="20" t="s">
        <v>136</v>
      </c>
      <c r="D22" s="20" t="s">
        <v>136</v>
      </c>
      <c r="E22" s="20" t="s">
        <v>136</v>
      </c>
      <c r="F22" s="20" t="s">
        <v>140</v>
      </c>
      <c r="G22" s="20" t="s">
        <v>140</v>
      </c>
      <c r="H22" s="20" t="s">
        <v>140</v>
      </c>
      <c r="I22" s="20" t="s">
        <v>136</v>
      </c>
      <c r="J22" s="20" t="s">
        <v>136</v>
      </c>
      <c r="K22" s="20" t="s">
        <v>136</v>
      </c>
      <c r="L22" s="20" t="s">
        <v>140</v>
      </c>
      <c r="M22" s="20" t="s">
        <v>140</v>
      </c>
      <c r="N22" s="20" t="s">
        <v>140</v>
      </c>
      <c r="O22" s="20"/>
      <c r="P22" s="20"/>
      <c r="Q22" s="20"/>
      <c r="R22" s="20"/>
      <c r="S22" s="20"/>
      <c r="T22" s="20"/>
      <c r="W22" s="117"/>
      <c r="X22" s="20" t="s">
        <v>136</v>
      </c>
      <c r="Y22" s="20" t="s">
        <v>136</v>
      </c>
      <c r="Z22" s="20" t="s">
        <v>136</v>
      </c>
      <c r="AA22" s="20" t="s">
        <v>140</v>
      </c>
      <c r="AB22" s="20" t="s">
        <v>140</v>
      </c>
      <c r="AC22" s="20" t="s">
        <v>140</v>
      </c>
      <c r="AD22" s="20" t="s">
        <v>136</v>
      </c>
      <c r="AE22" s="20" t="s">
        <v>136</v>
      </c>
      <c r="AF22" s="20" t="s">
        <v>136</v>
      </c>
      <c r="AG22" s="20" t="s">
        <v>140</v>
      </c>
      <c r="AH22" s="20" t="s">
        <v>140</v>
      </c>
      <c r="AI22" s="20" t="s">
        <v>140</v>
      </c>
      <c r="AJ22" s="20"/>
      <c r="AK22" s="20"/>
      <c r="AL22" s="20"/>
      <c r="AM22" s="20"/>
      <c r="AN22" s="20"/>
      <c r="AO22" s="20"/>
      <c r="AQ22">
        <f>AI23</f>
        <v>2.6736</v>
      </c>
      <c r="AR22">
        <f>AH23</f>
        <v>2.6476000000000002</v>
      </c>
      <c r="AS22">
        <f>AG23</f>
        <v>2.6587999999999998</v>
      </c>
      <c r="AT22">
        <f>AC23</f>
        <v>0.42020000000000002</v>
      </c>
      <c r="AU22">
        <f>AA23</f>
        <v>0.42599999999999999</v>
      </c>
      <c r="AV22">
        <f>AB23</f>
        <v>0.41320000000000001</v>
      </c>
      <c r="AW22" s="135">
        <f>AO23</f>
        <v>10.67</v>
      </c>
      <c r="AX22">
        <f>AN23</f>
        <v>10.1958</v>
      </c>
      <c r="AY22">
        <f>AM23</f>
        <v>9.7759999999999998</v>
      </c>
      <c r="AZ22">
        <f>AL23</f>
        <v>-3.0626000000000002</v>
      </c>
      <c r="BA22">
        <f>AK23</f>
        <v>-1.2423999999999999</v>
      </c>
      <c r="BB22">
        <f>AJ23</f>
        <v>-1.9885999999999999</v>
      </c>
    </row>
    <row r="23" spans="1:54">
      <c r="B23" s="20"/>
      <c r="C23" s="20">
        <v>0.50149999999999995</v>
      </c>
      <c r="D23" s="20">
        <v>0.45910000000000001</v>
      </c>
      <c r="E23" s="20">
        <v>0.57789999999999997</v>
      </c>
      <c r="F23" s="20">
        <v>0.21299999999999999</v>
      </c>
      <c r="G23" s="20">
        <v>0.20660000000000001</v>
      </c>
      <c r="H23" s="20">
        <v>0.21010000000000001</v>
      </c>
      <c r="I23" s="20">
        <v>1.3471</v>
      </c>
      <c r="J23" s="20">
        <v>1.3569</v>
      </c>
      <c r="K23" s="20">
        <v>1.3343</v>
      </c>
      <c r="L23" s="20">
        <v>1.3293999999999999</v>
      </c>
      <c r="M23" s="20">
        <v>1.3238000000000001</v>
      </c>
      <c r="N23" s="20">
        <v>1.3368</v>
      </c>
      <c r="O23" s="20">
        <v>-0.99429999999999996</v>
      </c>
      <c r="P23" s="20">
        <v>-0.62119999999999997</v>
      </c>
      <c r="Q23" s="20">
        <v>-1.5313000000000001</v>
      </c>
      <c r="R23" s="20">
        <v>4.8879999999999999</v>
      </c>
      <c r="S23" s="20">
        <v>5.0979000000000001</v>
      </c>
      <c r="T23" s="20">
        <v>5.335</v>
      </c>
      <c r="U23">
        <f>B22+B23</f>
        <v>2</v>
      </c>
      <c r="V23" s="6">
        <v>10560</v>
      </c>
      <c r="W23" s="117">
        <f>U23/V23</f>
        <v>1.8939393939393939E-4</v>
      </c>
      <c r="X23">
        <f>C23*U23</f>
        <v>1.0029999999999999</v>
      </c>
      <c r="Y23">
        <f>D23*U23</f>
        <v>0.91820000000000002</v>
      </c>
      <c r="Z23">
        <f>E23*U23</f>
        <v>1.1557999999999999</v>
      </c>
      <c r="AA23">
        <f>F23*U23</f>
        <v>0.42599999999999999</v>
      </c>
      <c r="AB23">
        <f>G23*U23</f>
        <v>0.41320000000000001</v>
      </c>
      <c r="AC23">
        <f>H23*U23</f>
        <v>0.42020000000000002</v>
      </c>
      <c r="AD23">
        <f>I23*U23</f>
        <v>2.6941999999999999</v>
      </c>
      <c r="AE23">
        <f>J23*U23</f>
        <v>2.7138</v>
      </c>
      <c r="AF23">
        <f>K23*U23</f>
        <v>2.6686000000000001</v>
      </c>
      <c r="AG23">
        <f>L23*U23</f>
        <v>2.6587999999999998</v>
      </c>
      <c r="AH23">
        <f>M23*U23</f>
        <v>2.6476000000000002</v>
      </c>
      <c r="AI23">
        <f>N23*U23</f>
        <v>2.6736</v>
      </c>
      <c r="AJ23">
        <f>O23*U23</f>
        <v>-1.9885999999999999</v>
      </c>
      <c r="AK23">
        <f>P23*U23</f>
        <v>-1.2423999999999999</v>
      </c>
      <c r="AL23">
        <f>Q23*U23</f>
        <v>-3.0626000000000002</v>
      </c>
      <c r="AM23">
        <f>R23*U23</f>
        <v>9.7759999999999998</v>
      </c>
      <c r="AN23">
        <f>S23*U23</f>
        <v>10.1958</v>
      </c>
      <c r="AO23">
        <f>T23*U23</f>
        <v>10.67</v>
      </c>
      <c r="AQ23">
        <f>AF23</f>
        <v>2.6686000000000001</v>
      </c>
      <c r="AR23">
        <f>AE23</f>
        <v>2.7138</v>
      </c>
      <c r="AS23">
        <f>AD23</f>
        <v>2.6941999999999999</v>
      </c>
      <c r="AT23">
        <f>Z23</f>
        <v>1.1557999999999999</v>
      </c>
      <c r="AU23">
        <f>X23</f>
        <v>1.0029999999999999</v>
      </c>
      <c r="AV23">
        <f>Y23</f>
        <v>0.91820000000000002</v>
      </c>
      <c r="AW23" s="135"/>
    </row>
    <row r="24" spans="1:54" ht="15.75" thickBot="1">
      <c r="W24" s="117"/>
      <c r="Y24" s="19"/>
      <c r="Z24" s="19"/>
      <c r="AW24" s="135"/>
    </row>
    <row r="25" spans="1:54" ht="16.5" thickTop="1" thickBot="1">
      <c r="A25" s="114" t="s">
        <v>151</v>
      </c>
      <c r="B25" s="113" t="s">
        <v>138</v>
      </c>
      <c r="C25" s="113" t="s">
        <v>135</v>
      </c>
      <c r="D25" s="113" t="s">
        <v>137</v>
      </c>
      <c r="E25" s="113" t="s">
        <v>139</v>
      </c>
      <c r="F25" s="113" t="s">
        <v>135</v>
      </c>
      <c r="G25" s="113" t="s">
        <v>137</v>
      </c>
      <c r="H25" s="113" t="s">
        <v>139</v>
      </c>
      <c r="I25" s="113" t="s">
        <v>133</v>
      </c>
      <c r="J25" s="113" t="s">
        <v>132</v>
      </c>
      <c r="K25" s="113" t="s">
        <v>131</v>
      </c>
      <c r="L25" s="113" t="s">
        <v>133</v>
      </c>
      <c r="M25" s="113" t="s">
        <v>132</v>
      </c>
      <c r="N25" s="113" t="s">
        <v>131</v>
      </c>
      <c r="O25" s="113" t="s">
        <v>141</v>
      </c>
      <c r="P25" s="113" t="s">
        <v>142</v>
      </c>
      <c r="Q25" s="113" t="s">
        <v>143</v>
      </c>
      <c r="R25" s="113" t="s">
        <v>144</v>
      </c>
      <c r="S25" s="113" t="s">
        <v>145</v>
      </c>
      <c r="T25" s="113" t="s">
        <v>134</v>
      </c>
      <c r="U25" s="113" t="s">
        <v>138</v>
      </c>
      <c r="W25" s="117"/>
      <c r="X25" s="113" t="s">
        <v>135</v>
      </c>
      <c r="Y25" s="113" t="s">
        <v>137</v>
      </c>
      <c r="Z25" s="113" t="s">
        <v>139</v>
      </c>
      <c r="AA25" s="113" t="s">
        <v>135</v>
      </c>
      <c r="AB25" s="113" t="s">
        <v>137</v>
      </c>
      <c r="AC25" s="113" t="s">
        <v>139</v>
      </c>
      <c r="AD25" s="113" t="s">
        <v>133</v>
      </c>
      <c r="AE25" s="113" t="s">
        <v>132</v>
      </c>
      <c r="AF25" s="113" t="s">
        <v>131</v>
      </c>
      <c r="AG25" s="113" t="s">
        <v>133</v>
      </c>
      <c r="AH25" s="113" t="s">
        <v>132</v>
      </c>
      <c r="AI25" s="113" t="s">
        <v>131</v>
      </c>
      <c r="AJ25" s="113" t="s">
        <v>141</v>
      </c>
      <c r="AK25" s="113" t="s">
        <v>142</v>
      </c>
      <c r="AL25" s="113" t="s">
        <v>143</v>
      </c>
      <c r="AM25" s="113" t="s">
        <v>144</v>
      </c>
      <c r="AN25" s="113" t="s">
        <v>145</v>
      </c>
      <c r="AO25" s="113" t="s">
        <v>134</v>
      </c>
      <c r="AP25" s="114" t="s">
        <v>151</v>
      </c>
      <c r="AQ25" s="113" t="s">
        <v>190</v>
      </c>
      <c r="AR25" s="113" t="s">
        <v>132</v>
      </c>
      <c r="AS25" s="113" t="s">
        <v>133</v>
      </c>
      <c r="AT25" s="113" t="s">
        <v>139</v>
      </c>
      <c r="AU25" s="113" t="s">
        <v>135</v>
      </c>
      <c r="AV25" s="134" t="s">
        <v>137</v>
      </c>
      <c r="AW25" s="113" t="s">
        <v>191</v>
      </c>
      <c r="AX25" s="113" t="s">
        <v>145</v>
      </c>
      <c r="AY25" s="113" t="s">
        <v>144</v>
      </c>
      <c r="AZ25" s="113" t="s">
        <v>143</v>
      </c>
      <c r="BA25" s="113" t="s">
        <v>142</v>
      </c>
      <c r="BB25" s="113" t="s">
        <v>141</v>
      </c>
    </row>
    <row r="26" spans="1:54" ht="15.75" thickTop="1">
      <c r="A26" t="s">
        <v>181</v>
      </c>
      <c r="B26" s="20">
        <v>1.8940000000000001E-3</v>
      </c>
      <c r="C26" s="20" t="s">
        <v>136</v>
      </c>
      <c r="D26" s="20" t="s">
        <v>136</v>
      </c>
      <c r="E26" s="20" t="s">
        <v>136</v>
      </c>
      <c r="F26" s="20" t="s">
        <v>140</v>
      </c>
      <c r="G26" s="20" t="s">
        <v>140</v>
      </c>
      <c r="H26" s="20" t="s">
        <v>140</v>
      </c>
      <c r="I26" s="20" t="s">
        <v>136</v>
      </c>
      <c r="J26" s="20" t="s">
        <v>136</v>
      </c>
      <c r="K26" s="20" t="s">
        <v>136</v>
      </c>
      <c r="L26" s="20" t="s">
        <v>140</v>
      </c>
      <c r="M26" s="20" t="s">
        <v>140</v>
      </c>
      <c r="N26" s="20" t="s">
        <v>140</v>
      </c>
      <c r="O26" s="20"/>
      <c r="P26" s="20"/>
      <c r="Q26" s="20"/>
      <c r="R26" s="20"/>
      <c r="S26" s="20"/>
      <c r="T26" s="20"/>
      <c r="W26" s="117"/>
      <c r="X26" s="20" t="s">
        <v>136</v>
      </c>
      <c r="Y26" s="20" t="s">
        <v>136</v>
      </c>
      <c r="Z26" s="20" t="s">
        <v>136</v>
      </c>
      <c r="AA26" s="20" t="s">
        <v>140</v>
      </c>
      <c r="AB26" s="20" t="s">
        <v>140</v>
      </c>
      <c r="AC26" s="20" t="s">
        <v>140</v>
      </c>
      <c r="AD26" s="20" t="s">
        <v>136</v>
      </c>
      <c r="AE26" s="20" t="s">
        <v>136</v>
      </c>
      <c r="AF26" s="20" t="s">
        <v>136</v>
      </c>
      <c r="AG26" s="20" t="s">
        <v>140</v>
      </c>
      <c r="AH26" s="20" t="s">
        <v>140</v>
      </c>
      <c r="AI26" s="20" t="s">
        <v>140</v>
      </c>
      <c r="AJ26" s="20"/>
      <c r="AK26" s="20"/>
      <c r="AL26" s="20"/>
      <c r="AM26" s="20"/>
      <c r="AN26" s="20"/>
      <c r="AO26" s="20"/>
      <c r="AQ26">
        <f>AI27</f>
        <v>3.6554199999999999E-3</v>
      </c>
      <c r="AR26">
        <f>AH27</f>
        <v>3.6283358000000002E-3</v>
      </c>
      <c r="AS26">
        <f>AG27</f>
        <v>3.6400785999999999E-3</v>
      </c>
      <c r="AT26">
        <f>AC27</f>
        <v>4.4073380000000001E-4</v>
      </c>
      <c r="AU26">
        <f>AA27</f>
        <v>4.4679460000000002E-4</v>
      </c>
      <c r="AV26">
        <f>AB27</f>
        <v>4.3334720000000001E-4</v>
      </c>
      <c r="AW26" s="135">
        <f>AO27</f>
        <v>9.698605800000001E-3</v>
      </c>
      <c r="AX26">
        <f>AN27</f>
        <v>9.2910170000000004E-3</v>
      </c>
      <c r="AY26">
        <f>AM27</f>
        <v>8.9309676000000008E-3</v>
      </c>
      <c r="AZ26">
        <f>AL27</f>
        <v>-2.7205415999999997E-3</v>
      </c>
      <c r="BA26">
        <f>AK27</f>
        <v>-1.1271193999999999E-3</v>
      </c>
      <c r="BB26">
        <f>AJ27</f>
        <v>-1.7807388000000001E-3</v>
      </c>
    </row>
    <row r="27" spans="1:54">
      <c r="B27" s="20"/>
      <c r="C27" s="20">
        <v>0.56910000000000005</v>
      </c>
      <c r="D27" s="20">
        <v>0.52380000000000004</v>
      </c>
      <c r="E27" s="20">
        <v>0.64419999999999999</v>
      </c>
      <c r="F27" s="20">
        <v>0.2359</v>
      </c>
      <c r="G27" s="20">
        <v>0.2288</v>
      </c>
      <c r="H27" s="20">
        <v>0.23269999999999999</v>
      </c>
      <c r="I27" s="20">
        <v>1.4209000000000001</v>
      </c>
      <c r="J27" s="20">
        <v>1.4280999999999999</v>
      </c>
      <c r="K27" s="20">
        <v>1.4115</v>
      </c>
      <c r="L27" s="20">
        <v>1.9218999999999999</v>
      </c>
      <c r="M27" s="20">
        <v>1.9157</v>
      </c>
      <c r="N27" s="20">
        <v>1.93</v>
      </c>
      <c r="O27" s="20">
        <v>-0.94020000000000004</v>
      </c>
      <c r="P27" s="20">
        <v>-0.59509999999999996</v>
      </c>
      <c r="Q27" s="20">
        <v>-1.4363999999999999</v>
      </c>
      <c r="R27" s="20">
        <v>4.7153999999999998</v>
      </c>
      <c r="S27" s="20">
        <v>4.9055</v>
      </c>
      <c r="T27" s="20">
        <v>5.1207000000000003</v>
      </c>
      <c r="U27">
        <f>B26+B27</f>
        <v>1.8940000000000001E-3</v>
      </c>
      <c r="V27" s="6">
        <v>10</v>
      </c>
      <c r="W27" s="117">
        <f>U27/V27</f>
        <v>1.894E-4</v>
      </c>
      <c r="X27">
        <f>C27*U27</f>
        <v>1.0778754000000002E-3</v>
      </c>
      <c r="Y27">
        <f>D27*U27</f>
        <v>9.9207720000000013E-4</v>
      </c>
      <c r="Z27">
        <f>E27*U27</f>
        <v>1.2201148000000001E-3</v>
      </c>
      <c r="AA27">
        <f>F27*U27</f>
        <v>4.4679460000000002E-4</v>
      </c>
      <c r="AB27">
        <f>G27*U27</f>
        <v>4.3334720000000001E-4</v>
      </c>
      <c r="AC27">
        <f>H27*U27</f>
        <v>4.4073380000000001E-4</v>
      </c>
      <c r="AD27">
        <f>I27*U27</f>
        <v>2.6911846000000003E-3</v>
      </c>
      <c r="AE27">
        <f>J27*U27</f>
        <v>2.7048213999999998E-3</v>
      </c>
      <c r="AF27">
        <f>K27*U27</f>
        <v>2.6733809999999998E-3</v>
      </c>
      <c r="AG27">
        <f>L27*U27</f>
        <v>3.6400785999999999E-3</v>
      </c>
      <c r="AH27">
        <f>M27*U27</f>
        <v>3.6283358000000002E-3</v>
      </c>
      <c r="AI27">
        <f>N27*U27</f>
        <v>3.6554199999999999E-3</v>
      </c>
      <c r="AJ27">
        <f>O27*U27</f>
        <v>-1.7807388000000001E-3</v>
      </c>
      <c r="AK27">
        <f>P27*U27</f>
        <v>-1.1271193999999999E-3</v>
      </c>
      <c r="AL27">
        <f>Q27*U27</f>
        <v>-2.7205415999999997E-3</v>
      </c>
      <c r="AM27">
        <f>R27*U27</f>
        <v>8.9309676000000008E-3</v>
      </c>
      <c r="AN27">
        <f>S27*U27</f>
        <v>9.2910170000000004E-3</v>
      </c>
      <c r="AO27">
        <f>T27*U27</f>
        <v>9.698605800000001E-3</v>
      </c>
      <c r="AQ27">
        <f>AF27</f>
        <v>2.6733809999999998E-3</v>
      </c>
      <c r="AR27">
        <f>AE27</f>
        <v>2.7048213999999998E-3</v>
      </c>
      <c r="AS27">
        <f>AD27</f>
        <v>2.6911846000000003E-3</v>
      </c>
      <c r="AT27">
        <f>Z27</f>
        <v>1.2201148000000001E-3</v>
      </c>
      <c r="AU27">
        <f>X27</f>
        <v>1.0778754000000002E-3</v>
      </c>
      <c r="AV27">
        <f>Y27</f>
        <v>9.9207720000000013E-4</v>
      </c>
      <c r="AW27" s="135"/>
    </row>
    <row r="28" spans="1:54" ht="15.75" thickBot="1">
      <c r="W28" s="117"/>
      <c r="Y28" s="19"/>
      <c r="Z28" s="19"/>
      <c r="AW28" s="135"/>
    </row>
    <row r="29" spans="1:54" ht="16.5" thickTop="1" thickBot="1">
      <c r="A29" s="114" t="s">
        <v>152</v>
      </c>
      <c r="B29" s="113" t="s">
        <v>138</v>
      </c>
      <c r="C29" s="113" t="s">
        <v>135</v>
      </c>
      <c r="D29" s="113" t="s">
        <v>137</v>
      </c>
      <c r="E29" s="113" t="s">
        <v>139</v>
      </c>
      <c r="F29" s="113" t="s">
        <v>135</v>
      </c>
      <c r="G29" s="113" t="s">
        <v>137</v>
      </c>
      <c r="H29" s="113" t="s">
        <v>139</v>
      </c>
      <c r="I29" s="113" t="s">
        <v>133</v>
      </c>
      <c r="J29" s="113" t="s">
        <v>132</v>
      </c>
      <c r="K29" s="113" t="s">
        <v>131</v>
      </c>
      <c r="L29" s="113" t="s">
        <v>133</v>
      </c>
      <c r="M29" s="113" t="s">
        <v>132</v>
      </c>
      <c r="N29" s="113" t="s">
        <v>131</v>
      </c>
      <c r="O29" s="113" t="s">
        <v>141</v>
      </c>
      <c r="P29" s="113" t="s">
        <v>142</v>
      </c>
      <c r="Q29" s="113" t="s">
        <v>143</v>
      </c>
      <c r="R29" s="113" t="s">
        <v>144</v>
      </c>
      <c r="S29" s="113" t="s">
        <v>145</v>
      </c>
      <c r="T29" s="113" t="s">
        <v>134</v>
      </c>
      <c r="U29" s="113" t="s">
        <v>138</v>
      </c>
      <c r="W29" s="117"/>
      <c r="X29" s="113" t="s">
        <v>135</v>
      </c>
      <c r="Y29" s="113" t="s">
        <v>137</v>
      </c>
      <c r="Z29" s="113" t="s">
        <v>139</v>
      </c>
      <c r="AA29" s="113" t="s">
        <v>135</v>
      </c>
      <c r="AB29" s="113" t="s">
        <v>137</v>
      </c>
      <c r="AC29" s="113" t="s">
        <v>139</v>
      </c>
      <c r="AD29" s="113" t="s">
        <v>133</v>
      </c>
      <c r="AE29" s="113" t="s">
        <v>132</v>
      </c>
      <c r="AF29" s="113" t="s">
        <v>131</v>
      </c>
      <c r="AG29" s="113" t="s">
        <v>133</v>
      </c>
      <c r="AH29" s="113" t="s">
        <v>132</v>
      </c>
      <c r="AI29" s="113" t="s">
        <v>131</v>
      </c>
      <c r="AJ29" s="113" t="s">
        <v>141</v>
      </c>
      <c r="AK29" s="113" t="s">
        <v>142</v>
      </c>
      <c r="AL29" s="113" t="s">
        <v>143</v>
      </c>
      <c r="AM29" s="113" t="s">
        <v>144</v>
      </c>
      <c r="AN29" s="113" t="s">
        <v>145</v>
      </c>
      <c r="AO29" s="113" t="s">
        <v>134</v>
      </c>
      <c r="AP29" s="114" t="s">
        <v>152</v>
      </c>
      <c r="AQ29" s="113" t="s">
        <v>190</v>
      </c>
      <c r="AR29" s="113" t="s">
        <v>132</v>
      </c>
      <c r="AS29" s="113" t="s">
        <v>133</v>
      </c>
      <c r="AT29" s="113" t="s">
        <v>139</v>
      </c>
      <c r="AU29" s="113" t="s">
        <v>135</v>
      </c>
      <c r="AV29" s="134" t="s">
        <v>137</v>
      </c>
      <c r="AW29" s="113" t="s">
        <v>191</v>
      </c>
      <c r="AX29" s="113" t="s">
        <v>145</v>
      </c>
      <c r="AY29" s="113" t="s">
        <v>144</v>
      </c>
      <c r="AZ29" s="113" t="s">
        <v>143</v>
      </c>
      <c r="BA29" s="113" t="s">
        <v>142</v>
      </c>
      <c r="BB29" s="113" t="s">
        <v>141</v>
      </c>
    </row>
    <row r="30" spans="1:54" ht="15.75" thickTop="1">
      <c r="B30" s="20">
        <v>5.8712E-2</v>
      </c>
      <c r="C30" s="20" t="s">
        <v>136</v>
      </c>
      <c r="D30" s="20" t="s">
        <v>136</v>
      </c>
      <c r="E30" s="20" t="s">
        <v>136</v>
      </c>
      <c r="F30" s="20" t="s">
        <v>140</v>
      </c>
      <c r="G30" s="20" t="s">
        <v>140</v>
      </c>
      <c r="H30" s="20" t="s">
        <v>140</v>
      </c>
      <c r="I30" s="20" t="s">
        <v>136</v>
      </c>
      <c r="J30" s="20" t="s">
        <v>136</v>
      </c>
      <c r="K30" s="20" t="s">
        <v>136</v>
      </c>
      <c r="L30" s="20" t="s">
        <v>140</v>
      </c>
      <c r="M30" s="20" t="s">
        <v>140</v>
      </c>
      <c r="N30" s="20" t="s">
        <v>140</v>
      </c>
      <c r="O30" s="20"/>
      <c r="P30" s="20"/>
      <c r="Q30" s="20"/>
      <c r="R30" s="20"/>
      <c r="S30" s="20"/>
      <c r="T30" s="20"/>
      <c r="W30" s="117"/>
      <c r="X30" s="20" t="s">
        <v>136</v>
      </c>
      <c r="Y30" s="20" t="s">
        <v>136</v>
      </c>
      <c r="Z30" s="20" t="s">
        <v>136</v>
      </c>
      <c r="AA30" s="20" t="s">
        <v>140</v>
      </c>
      <c r="AB30" s="20" t="s">
        <v>140</v>
      </c>
      <c r="AC30" s="20" t="s">
        <v>140</v>
      </c>
      <c r="AD30" s="20" t="s">
        <v>136</v>
      </c>
      <c r="AE30" s="20" t="s">
        <v>136</v>
      </c>
      <c r="AF30" s="20" t="s">
        <v>136</v>
      </c>
      <c r="AG30" s="20" t="s">
        <v>140</v>
      </c>
      <c r="AH30" s="20" t="s">
        <v>140</v>
      </c>
      <c r="AI30" s="20" t="s">
        <v>140</v>
      </c>
      <c r="AJ30" s="20"/>
      <c r="AK30" s="20"/>
      <c r="AL30" s="20"/>
      <c r="AM30" s="20"/>
      <c r="AN30" s="20"/>
      <c r="AO30" s="20"/>
      <c r="AQ30">
        <f>AI31</f>
        <v>0.11331416</v>
      </c>
      <c r="AR30">
        <f>AH31</f>
        <v>0.1124745784</v>
      </c>
      <c r="AS30">
        <f>AG31</f>
        <v>0.1128385928</v>
      </c>
      <c r="AT30">
        <f>AC31</f>
        <v>1.36622824E-2</v>
      </c>
      <c r="AU30">
        <f>AA31</f>
        <v>1.3850160800000001E-2</v>
      </c>
      <c r="AV30">
        <f>AB31</f>
        <v>1.3433305600000001E-2</v>
      </c>
      <c r="AW30" s="135">
        <f>AO31</f>
        <v>0.3006465384</v>
      </c>
      <c r="AX30">
        <f>AN31</f>
        <v>0.28801171599999997</v>
      </c>
      <c r="AY30">
        <f>AM31</f>
        <v>0.27685056479999998</v>
      </c>
      <c r="AZ30">
        <f>AL31</f>
        <v>-8.4333916799999992E-2</v>
      </c>
      <c r="BA30">
        <f>AK31</f>
        <v>-3.4939511199999995E-2</v>
      </c>
      <c r="BB30">
        <f>AJ31</f>
        <v>-5.5201022400000001E-2</v>
      </c>
    </row>
    <row r="31" spans="1:54">
      <c r="B31" s="20"/>
      <c r="C31" s="20">
        <v>0.56910000000000005</v>
      </c>
      <c r="D31" s="20">
        <v>0.52380000000000004</v>
      </c>
      <c r="E31" s="20">
        <v>0.64419999999999999</v>
      </c>
      <c r="F31" s="20">
        <v>0.2359</v>
      </c>
      <c r="G31" s="20">
        <v>0.2288</v>
      </c>
      <c r="H31" s="20">
        <v>0.23269999999999999</v>
      </c>
      <c r="I31" s="20">
        <v>1.4209000000000001</v>
      </c>
      <c r="J31" s="20">
        <v>1.4280999999999999</v>
      </c>
      <c r="K31" s="20">
        <v>1.4115</v>
      </c>
      <c r="L31" s="20">
        <v>1.9218999999999999</v>
      </c>
      <c r="M31" s="20">
        <v>1.9157</v>
      </c>
      <c r="N31" s="20">
        <v>1.93</v>
      </c>
      <c r="O31" s="20">
        <v>-0.94020000000000004</v>
      </c>
      <c r="P31" s="20">
        <v>-0.59509999999999996</v>
      </c>
      <c r="Q31" s="20">
        <v>-1.4363999999999999</v>
      </c>
      <c r="R31" s="20">
        <v>4.7153999999999998</v>
      </c>
      <c r="S31" s="20">
        <v>4.9055</v>
      </c>
      <c r="T31" s="20">
        <v>5.1207000000000003</v>
      </c>
      <c r="U31">
        <f>B30+B31</f>
        <v>5.8712E-2</v>
      </c>
      <c r="V31" s="6">
        <v>310</v>
      </c>
      <c r="W31" s="117">
        <f>U31/V31</f>
        <v>1.8939354838709677E-4</v>
      </c>
      <c r="X31">
        <f>C31*U31</f>
        <v>3.3412999200000001E-2</v>
      </c>
      <c r="Y31">
        <f>D31*U31</f>
        <v>3.0753345600000002E-2</v>
      </c>
      <c r="Z31">
        <f>E31*U31</f>
        <v>3.7822270399999997E-2</v>
      </c>
      <c r="AA31">
        <f>F31*U31</f>
        <v>1.3850160800000001E-2</v>
      </c>
      <c r="AB31">
        <f>G31*U31</f>
        <v>1.3433305600000001E-2</v>
      </c>
      <c r="AC31">
        <f>H31*U31</f>
        <v>1.36622824E-2</v>
      </c>
      <c r="AD31">
        <f>I31*U31</f>
        <v>8.3423880800000003E-2</v>
      </c>
      <c r="AE31">
        <f>J31*U31</f>
        <v>8.3846607199999992E-2</v>
      </c>
      <c r="AF31">
        <f>K31*U31</f>
        <v>8.2871987999999994E-2</v>
      </c>
      <c r="AG31">
        <f>L31*U31</f>
        <v>0.1128385928</v>
      </c>
      <c r="AH31">
        <f>M31*U31</f>
        <v>0.1124745784</v>
      </c>
      <c r="AI31">
        <f>N31*U31</f>
        <v>0.11331416</v>
      </c>
      <c r="AJ31">
        <f>O31*U31</f>
        <v>-5.5201022400000001E-2</v>
      </c>
      <c r="AK31">
        <f>P31*U31</f>
        <v>-3.4939511199999995E-2</v>
      </c>
      <c r="AL31">
        <f>Q31*U31</f>
        <v>-8.4333916799999992E-2</v>
      </c>
      <c r="AM31">
        <f>R31*U31</f>
        <v>0.27685056479999998</v>
      </c>
      <c r="AN31">
        <f>S31*U31</f>
        <v>0.28801171599999997</v>
      </c>
      <c r="AO31">
        <f>T31*U31</f>
        <v>0.3006465384</v>
      </c>
      <c r="AQ31">
        <f>AF31</f>
        <v>8.2871987999999994E-2</v>
      </c>
      <c r="AR31">
        <f>AE31</f>
        <v>8.3846607199999992E-2</v>
      </c>
      <c r="AS31">
        <f>AD31</f>
        <v>8.3423880800000003E-2</v>
      </c>
      <c r="AT31">
        <f>Z31</f>
        <v>3.7822270399999997E-2</v>
      </c>
      <c r="AU31">
        <f>X31</f>
        <v>3.3412999200000001E-2</v>
      </c>
      <c r="AV31">
        <f>Y31</f>
        <v>3.0753345600000002E-2</v>
      </c>
      <c r="AW31" s="135"/>
    </row>
    <row r="32" spans="1:54" ht="15.75" thickBot="1">
      <c r="W32" s="117"/>
      <c r="Y32" s="19"/>
      <c r="Z32" s="19"/>
      <c r="AW32" s="135"/>
    </row>
    <row r="33" spans="1:54" ht="16.5" thickTop="1" thickBot="1">
      <c r="A33" s="114" t="s">
        <v>153</v>
      </c>
      <c r="B33" s="113" t="s">
        <v>138</v>
      </c>
      <c r="C33" s="113" t="s">
        <v>135</v>
      </c>
      <c r="D33" s="113" t="s">
        <v>137</v>
      </c>
      <c r="E33" s="113" t="s">
        <v>139</v>
      </c>
      <c r="F33" s="113" t="s">
        <v>135</v>
      </c>
      <c r="G33" s="113" t="s">
        <v>137</v>
      </c>
      <c r="H33" s="113" t="s">
        <v>139</v>
      </c>
      <c r="I33" s="113" t="s">
        <v>133</v>
      </c>
      <c r="J33" s="113" t="s">
        <v>132</v>
      </c>
      <c r="K33" s="113" t="s">
        <v>131</v>
      </c>
      <c r="L33" s="113" t="s">
        <v>133</v>
      </c>
      <c r="M33" s="113" t="s">
        <v>132</v>
      </c>
      <c r="N33" s="113" t="s">
        <v>131</v>
      </c>
      <c r="O33" s="113" t="s">
        <v>141</v>
      </c>
      <c r="P33" s="113" t="s">
        <v>142</v>
      </c>
      <c r="Q33" s="113" t="s">
        <v>143</v>
      </c>
      <c r="R33" s="113" t="s">
        <v>144</v>
      </c>
      <c r="S33" s="113" t="s">
        <v>145</v>
      </c>
      <c r="T33" s="113" t="s">
        <v>134</v>
      </c>
      <c r="U33" s="113" t="s">
        <v>138</v>
      </c>
      <c r="W33" s="117"/>
      <c r="X33" s="113" t="s">
        <v>135</v>
      </c>
      <c r="Y33" s="113" t="s">
        <v>137</v>
      </c>
      <c r="Z33" s="113" t="s">
        <v>139</v>
      </c>
      <c r="AA33" s="113" t="s">
        <v>135</v>
      </c>
      <c r="AB33" s="113" t="s">
        <v>137</v>
      </c>
      <c r="AC33" s="113" t="s">
        <v>139</v>
      </c>
      <c r="AD33" s="113" t="s">
        <v>133</v>
      </c>
      <c r="AE33" s="113" t="s">
        <v>132</v>
      </c>
      <c r="AF33" s="113" t="s">
        <v>131</v>
      </c>
      <c r="AG33" s="113" t="s">
        <v>133</v>
      </c>
      <c r="AH33" s="113" t="s">
        <v>132</v>
      </c>
      <c r="AI33" s="113" t="s">
        <v>131</v>
      </c>
      <c r="AJ33" s="113" t="s">
        <v>141</v>
      </c>
      <c r="AK33" s="113" t="s">
        <v>142</v>
      </c>
      <c r="AL33" s="113" t="s">
        <v>143</v>
      </c>
      <c r="AM33" s="113" t="s">
        <v>144</v>
      </c>
      <c r="AN33" s="113" t="s">
        <v>145</v>
      </c>
      <c r="AO33" s="113" t="s">
        <v>134</v>
      </c>
      <c r="AP33" s="114" t="s">
        <v>153</v>
      </c>
      <c r="AQ33" s="113" t="s">
        <v>190</v>
      </c>
      <c r="AR33" s="113" t="s">
        <v>132</v>
      </c>
      <c r="AS33" s="113" t="s">
        <v>133</v>
      </c>
      <c r="AT33" s="113" t="s">
        <v>139</v>
      </c>
      <c r="AU33" s="113" t="s">
        <v>135</v>
      </c>
      <c r="AV33" s="134" t="s">
        <v>137</v>
      </c>
      <c r="AW33" s="113" t="s">
        <v>191</v>
      </c>
      <c r="AX33" s="113" t="s">
        <v>145</v>
      </c>
      <c r="AY33" s="113" t="s">
        <v>144</v>
      </c>
      <c r="AZ33" s="113" t="s">
        <v>143</v>
      </c>
      <c r="BA33" s="113" t="s">
        <v>142</v>
      </c>
      <c r="BB33" s="113" t="s">
        <v>141</v>
      </c>
    </row>
    <row r="34" spans="1:54" ht="15.75" thickTop="1">
      <c r="B34" s="20">
        <v>0.48342800000000002</v>
      </c>
      <c r="C34" s="20" t="s">
        <v>136</v>
      </c>
      <c r="D34" s="20" t="s">
        <v>136</v>
      </c>
      <c r="E34" s="20" t="s">
        <v>136</v>
      </c>
      <c r="F34" s="20" t="s">
        <v>140</v>
      </c>
      <c r="G34" s="20" t="s">
        <v>140</v>
      </c>
      <c r="H34" s="20" t="s">
        <v>140</v>
      </c>
      <c r="I34" s="20" t="s">
        <v>136</v>
      </c>
      <c r="J34" s="20" t="s">
        <v>136</v>
      </c>
      <c r="K34" s="20" t="s">
        <v>136</v>
      </c>
      <c r="L34" s="20" t="s">
        <v>140</v>
      </c>
      <c r="M34" s="20" t="s">
        <v>140</v>
      </c>
      <c r="N34" s="20" t="s">
        <v>140</v>
      </c>
      <c r="O34" s="20"/>
      <c r="P34" s="20"/>
      <c r="Q34" s="20"/>
      <c r="R34" s="20"/>
      <c r="S34" s="20"/>
      <c r="T34" s="20"/>
      <c r="W34" s="117"/>
      <c r="X34" s="20" t="s">
        <v>136</v>
      </c>
      <c r="Y34" s="20" t="s">
        <v>136</v>
      </c>
      <c r="Z34" s="20" t="s">
        <v>136</v>
      </c>
      <c r="AA34" s="20" t="s">
        <v>140</v>
      </c>
      <c r="AB34" s="20" t="s">
        <v>140</v>
      </c>
      <c r="AC34" s="20" t="s">
        <v>140</v>
      </c>
      <c r="AD34" s="20" t="s">
        <v>136</v>
      </c>
      <c r="AE34" s="20" t="s">
        <v>136</v>
      </c>
      <c r="AF34" s="20" t="s">
        <v>136</v>
      </c>
      <c r="AG34" s="20" t="s">
        <v>140</v>
      </c>
      <c r="AH34" s="20" t="s">
        <v>140</v>
      </c>
      <c r="AI34" s="20" t="s">
        <v>140</v>
      </c>
      <c r="AJ34" s="20"/>
      <c r="AK34" s="20"/>
      <c r="AL34" s="20"/>
      <c r="AM34" s="20"/>
      <c r="AN34" s="20"/>
      <c r="AO34" s="20"/>
      <c r="AQ34">
        <f>AI35</f>
        <v>3.7320641599999997</v>
      </c>
      <c r="AR34">
        <f>AH35</f>
        <v>3.7044120783999999</v>
      </c>
      <c r="AS34">
        <f>AG35</f>
        <v>3.7164010927999995</v>
      </c>
      <c r="AT34">
        <f>AC35</f>
        <v>0.44997478239999994</v>
      </c>
      <c r="AU34">
        <f>AA35</f>
        <v>0.45616266079999995</v>
      </c>
      <c r="AV34">
        <f>AB35</f>
        <v>0.44243330559999999</v>
      </c>
      <c r="AW34" s="135">
        <f>AO35</f>
        <v>9.9019590383999994</v>
      </c>
      <c r="AX34">
        <f>AN35</f>
        <v>9.4858242159999993</v>
      </c>
      <c r="AY34">
        <f>AM35</f>
        <v>9.1182255647999995</v>
      </c>
      <c r="AZ34">
        <f>AL35</f>
        <v>-2.7775839167999998</v>
      </c>
      <c r="BA34">
        <f>AK35</f>
        <v>-1.1507520111999998</v>
      </c>
      <c r="BB34">
        <f>AJ35</f>
        <v>-1.8180760223999999</v>
      </c>
    </row>
    <row r="35" spans="1:54">
      <c r="B35" s="20">
        <v>1.4502839999999999</v>
      </c>
      <c r="C35" s="20">
        <v>0.56910000000000005</v>
      </c>
      <c r="D35" s="20">
        <v>0.52380000000000004</v>
      </c>
      <c r="E35" s="20">
        <v>0.64419999999999999</v>
      </c>
      <c r="F35" s="20">
        <v>0.2359</v>
      </c>
      <c r="G35" s="20">
        <v>0.2288</v>
      </c>
      <c r="H35" s="20">
        <v>0.23269999999999999</v>
      </c>
      <c r="I35" s="20">
        <v>1.4209000000000001</v>
      </c>
      <c r="J35" s="20">
        <v>1.4280999999999999</v>
      </c>
      <c r="K35" s="20">
        <v>1.4115</v>
      </c>
      <c r="L35" s="20">
        <v>1.9218999999999999</v>
      </c>
      <c r="M35" s="20">
        <v>1.9157</v>
      </c>
      <c r="N35" s="20">
        <v>1.93</v>
      </c>
      <c r="O35" s="20">
        <v>-0.94020000000000004</v>
      </c>
      <c r="P35" s="20">
        <v>-0.59509999999999996</v>
      </c>
      <c r="Q35" s="20">
        <v>-1.4363999999999999</v>
      </c>
      <c r="R35" s="20">
        <v>4.7153999999999998</v>
      </c>
      <c r="S35" s="20">
        <v>4.9055</v>
      </c>
      <c r="T35" s="20">
        <v>5.1207000000000003</v>
      </c>
      <c r="U35" s="20">
        <f>B34+B35</f>
        <v>1.9337119999999999</v>
      </c>
      <c r="V35" s="6">
        <v>10210</v>
      </c>
      <c r="W35" s="117">
        <f>U35/V35</f>
        <v>1.893939275220372E-4</v>
      </c>
      <c r="X35">
        <f>C35*U35</f>
        <v>1.1004754992000001</v>
      </c>
      <c r="Y35">
        <f>D35*U35</f>
        <v>1.0128783456000001</v>
      </c>
      <c r="Z35">
        <f>E35*U35</f>
        <v>1.2456972704</v>
      </c>
      <c r="AA35">
        <f>F35*U35</f>
        <v>0.45616266079999995</v>
      </c>
      <c r="AB35">
        <f>G35*U35</f>
        <v>0.44243330559999999</v>
      </c>
      <c r="AC35">
        <f>H35*U35</f>
        <v>0.44997478239999994</v>
      </c>
      <c r="AD35">
        <f>I35*U35</f>
        <v>2.7476113808</v>
      </c>
      <c r="AE35">
        <f>J35*U35</f>
        <v>2.7615341071999997</v>
      </c>
      <c r="AF35">
        <f>K35*U35</f>
        <v>2.7294344879999999</v>
      </c>
      <c r="AG35">
        <f>L35*U35</f>
        <v>3.7164010927999995</v>
      </c>
      <c r="AH35">
        <f>M35*U35</f>
        <v>3.7044120783999999</v>
      </c>
      <c r="AI35">
        <f>N35*U35</f>
        <v>3.7320641599999997</v>
      </c>
      <c r="AJ35">
        <f>O35*U35</f>
        <v>-1.8180760223999999</v>
      </c>
      <c r="AK35">
        <f>P35*U35</f>
        <v>-1.1507520111999998</v>
      </c>
      <c r="AL35">
        <f>Q35*U35</f>
        <v>-2.7775839167999998</v>
      </c>
      <c r="AM35">
        <f>R35*U35</f>
        <v>9.1182255647999995</v>
      </c>
      <c r="AN35">
        <f>S35*U35</f>
        <v>9.4858242159999993</v>
      </c>
      <c r="AO35">
        <f>T35*U35</f>
        <v>9.9019590383999994</v>
      </c>
      <c r="AQ35">
        <f>AF35</f>
        <v>2.7294344879999999</v>
      </c>
      <c r="AR35">
        <f>AE35</f>
        <v>2.7615341071999997</v>
      </c>
      <c r="AS35">
        <f>AD35</f>
        <v>2.7476113808</v>
      </c>
      <c r="AT35">
        <f>Z35</f>
        <v>1.2456972704</v>
      </c>
      <c r="AU35">
        <f>X35</f>
        <v>1.1004754992000001</v>
      </c>
      <c r="AV35">
        <f>Y35</f>
        <v>1.0128783456000001</v>
      </c>
      <c r="AW35" s="135"/>
    </row>
    <row r="36" spans="1:54" ht="15.75" thickBot="1">
      <c r="W36" s="117"/>
      <c r="AW36" s="135"/>
    </row>
    <row r="37" spans="1:54" ht="16.5" thickTop="1" thickBot="1">
      <c r="A37" s="114" t="s">
        <v>154</v>
      </c>
      <c r="B37" s="113" t="s">
        <v>138</v>
      </c>
      <c r="C37" s="113" t="s">
        <v>135</v>
      </c>
      <c r="D37" s="113" t="s">
        <v>137</v>
      </c>
      <c r="E37" s="113" t="s">
        <v>139</v>
      </c>
      <c r="F37" s="113" t="s">
        <v>135</v>
      </c>
      <c r="G37" s="113" t="s">
        <v>137</v>
      </c>
      <c r="H37" s="113" t="s">
        <v>139</v>
      </c>
      <c r="I37" s="113" t="s">
        <v>133</v>
      </c>
      <c r="J37" s="113" t="s">
        <v>132</v>
      </c>
      <c r="K37" s="113" t="s">
        <v>131</v>
      </c>
      <c r="L37" s="113" t="s">
        <v>133</v>
      </c>
      <c r="M37" s="113" t="s">
        <v>132</v>
      </c>
      <c r="N37" s="113" t="s">
        <v>131</v>
      </c>
      <c r="O37" s="113" t="s">
        <v>141</v>
      </c>
      <c r="P37" s="113" t="s">
        <v>142</v>
      </c>
      <c r="Q37" s="113" t="s">
        <v>143</v>
      </c>
      <c r="R37" s="113" t="s">
        <v>144</v>
      </c>
      <c r="S37" s="113" t="s">
        <v>145</v>
      </c>
      <c r="T37" s="113" t="s">
        <v>134</v>
      </c>
      <c r="U37" s="113" t="s">
        <v>138</v>
      </c>
      <c r="W37" s="117"/>
      <c r="X37" s="113" t="s">
        <v>135</v>
      </c>
      <c r="Y37" s="113" t="s">
        <v>137</v>
      </c>
      <c r="Z37" s="113" t="s">
        <v>139</v>
      </c>
      <c r="AA37" s="113" t="s">
        <v>135</v>
      </c>
      <c r="AB37" s="113" t="s">
        <v>137</v>
      </c>
      <c r="AC37" s="113" t="s">
        <v>139</v>
      </c>
      <c r="AD37" s="113" t="s">
        <v>133</v>
      </c>
      <c r="AE37" s="113" t="s">
        <v>132</v>
      </c>
      <c r="AF37" s="113" t="s">
        <v>131</v>
      </c>
      <c r="AG37" s="113" t="s">
        <v>133</v>
      </c>
      <c r="AH37" s="113" t="s">
        <v>132</v>
      </c>
      <c r="AI37" s="113" t="s">
        <v>131</v>
      </c>
      <c r="AJ37" s="113" t="s">
        <v>141</v>
      </c>
      <c r="AK37" s="113" t="s">
        <v>142</v>
      </c>
      <c r="AL37" s="113" t="s">
        <v>143</v>
      </c>
      <c r="AM37" s="113" t="s">
        <v>144</v>
      </c>
      <c r="AN37" s="113" t="s">
        <v>145</v>
      </c>
      <c r="AO37" s="113" t="s">
        <v>134</v>
      </c>
      <c r="AP37" s="114" t="s">
        <v>154</v>
      </c>
      <c r="AQ37" s="113" t="s">
        <v>190</v>
      </c>
      <c r="AR37" s="113" t="s">
        <v>132</v>
      </c>
      <c r="AS37" s="113" t="s">
        <v>133</v>
      </c>
      <c r="AT37" s="113" t="s">
        <v>139</v>
      </c>
      <c r="AU37" s="113" t="s">
        <v>135</v>
      </c>
      <c r="AV37" s="134" t="s">
        <v>137</v>
      </c>
      <c r="AW37" s="113" t="s">
        <v>191</v>
      </c>
      <c r="AX37" s="113" t="s">
        <v>145</v>
      </c>
      <c r="AY37" s="113" t="s">
        <v>144</v>
      </c>
      <c r="AZ37" s="113" t="s">
        <v>143</v>
      </c>
      <c r="BA37" s="113" t="s">
        <v>142</v>
      </c>
      <c r="BB37" s="113" t="s">
        <v>141</v>
      </c>
    </row>
    <row r="38" spans="1:54" ht="15.75" thickTop="1">
      <c r="B38" s="20">
        <v>0.11931799999999999</v>
      </c>
      <c r="C38" s="20" t="s">
        <v>136</v>
      </c>
      <c r="D38" s="20" t="s">
        <v>136</v>
      </c>
      <c r="E38" s="20" t="s">
        <v>136</v>
      </c>
      <c r="F38" s="20" t="s">
        <v>140</v>
      </c>
      <c r="G38" s="20" t="s">
        <v>140</v>
      </c>
      <c r="H38" s="20" t="s">
        <v>140</v>
      </c>
      <c r="I38" s="20" t="s">
        <v>136</v>
      </c>
      <c r="J38" s="20" t="s">
        <v>136</v>
      </c>
      <c r="K38" s="20" t="s">
        <v>136</v>
      </c>
      <c r="L38" s="20" t="s">
        <v>140</v>
      </c>
      <c r="M38" s="20" t="s">
        <v>140</v>
      </c>
      <c r="N38" s="20" t="s">
        <v>140</v>
      </c>
      <c r="O38" s="20"/>
      <c r="P38" s="20"/>
      <c r="Q38" s="20"/>
      <c r="R38" s="20"/>
      <c r="S38" s="20"/>
      <c r="T38" s="20"/>
      <c r="W38" s="117"/>
      <c r="X38" s="20" t="s">
        <v>136</v>
      </c>
      <c r="Y38" s="20" t="s">
        <v>136</v>
      </c>
      <c r="Z38" s="20" t="s">
        <v>136</v>
      </c>
      <c r="AA38" s="20" t="s">
        <v>140</v>
      </c>
      <c r="AB38" s="20" t="s">
        <v>140</v>
      </c>
      <c r="AC38" s="20" t="s">
        <v>140</v>
      </c>
      <c r="AD38" s="20" t="s">
        <v>136</v>
      </c>
      <c r="AE38" s="20" t="s">
        <v>136</v>
      </c>
      <c r="AF38" s="20" t="s">
        <v>136</v>
      </c>
      <c r="AG38" s="20" t="s">
        <v>140</v>
      </c>
      <c r="AH38" s="20" t="s">
        <v>140</v>
      </c>
      <c r="AI38" s="20" t="s">
        <v>140</v>
      </c>
      <c r="AJ38" s="20"/>
      <c r="AK38" s="20"/>
      <c r="AL38" s="20"/>
      <c r="AM38" s="20"/>
      <c r="AN38" s="20"/>
      <c r="AO38" s="20"/>
      <c r="AQ38">
        <f>AI39</f>
        <v>0.30704562999999996</v>
      </c>
      <c r="AR38">
        <f>AH39</f>
        <v>0.30477062869999993</v>
      </c>
      <c r="AS38">
        <f>AG39</f>
        <v>0.30575699289999997</v>
      </c>
      <c r="AT38">
        <f>AC39</f>
        <v>3.7020475699999993E-2</v>
      </c>
      <c r="AU38">
        <f>AA39</f>
        <v>3.7529566899999998E-2</v>
      </c>
      <c r="AV38">
        <f>AB39</f>
        <v>3.6400020799999995E-2</v>
      </c>
      <c r="AW38" s="135">
        <f>AO39</f>
        <v>0.8146572836999999</v>
      </c>
      <c r="AX38">
        <f>AN39</f>
        <v>0.7804209004999999</v>
      </c>
      <c r="AY38">
        <f>AM39</f>
        <v>0.75017770139999984</v>
      </c>
      <c r="AZ38">
        <f>AL39</f>
        <v>-0.22851831239999995</v>
      </c>
      <c r="BA38">
        <f>AK39</f>
        <v>-9.4675054099999989E-2</v>
      </c>
      <c r="BB38">
        <f>AJ39</f>
        <v>-0.14957735819999998</v>
      </c>
    </row>
    <row r="39" spans="1:54">
      <c r="B39" s="20">
        <v>3.9773000000000003E-2</v>
      </c>
      <c r="C39" s="20">
        <v>0.56910000000000005</v>
      </c>
      <c r="D39" s="20">
        <v>0.52380000000000004</v>
      </c>
      <c r="E39" s="20">
        <v>0.64419999999999999</v>
      </c>
      <c r="F39" s="20">
        <v>0.2359</v>
      </c>
      <c r="G39" s="20">
        <v>0.2288</v>
      </c>
      <c r="H39" s="20">
        <v>0.23269999999999999</v>
      </c>
      <c r="I39" s="20">
        <v>1.4209000000000001</v>
      </c>
      <c r="J39" s="20">
        <v>1.4280999999999999</v>
      </c>
      <c r="K39" s="20">
        <v>1.4115</v>
      </c>
      <c r="L39" s="20">
        <v>1.9218999999999999</v>
      </c>
      <c r="M39" s="20">
        <v>1.9157</v>
      </c>
      <c r="N39" s="20">
        <v>1.93</v>
      </c>
      <c r="O39" s="20">
        <v>-0.94020000000000004</v>
      </c>
      <c r="P39" s="20">
        <v>-0.59509999999999996</v>
      </c>
      <c r="Q39" s="20">
        <v>-1.4363999999999999</v>
      </c>
      <c r="R39" s="20">
        <v>4.7153999999999998</v>
      </c>
      <c r="S39" s="20">
        <v>4.9055</v>
      </c>
      <c r="T39" s="20">
        <v>5.1207000000000003</v>
      </c>
      <c r="U39">
        <f>B38+B39</f>
        <v>0.15909099999999998</v>
      </c>
      <c r="V39" s="6">
        <v>840</v>
      </c>
      <c r="W39" s="117">
        <f>U39/V39</f>
        <v>1.893940476190476E-4</v>
      </c>
      <c r="X39">
        <f>C39*U39</f>
        <v>9.05386881E-2</v>
      </c>
      <c r="Y39">
        <f>D39*U39</f>
        <v>8.3331865800000002E-2</v>
      </c>
      <c r="Z39">
        <f>E39*U39</f>
        <v>0.10248642219999998</v>
      </c>
      <c r="AA39">
        <f>F39*U39</f>
        <v>3.7529566899999998E-2</v>
      </c>
      <c r="AB39">
        <f>G39*U39</f>
        <v>3.6400020799999995E-2</v>
      </c>
      <c r="AC39">
        <f>H39*U39</f>
        <v>3.7020475699999993E-2</v>
      </c>
      <c r="AD39">
        <f>I39*U39</f>
        <v>0.22605240189999998</v>
      </c>
      <c r="AE39">
        <f>J39*U39</f>
        <v>0.22719785709999996</v>
      </c>
      <c r="AF39">
        <f>K39*U39</f>
        <v>0.22455694649999997</v>
      </c>
      <c r="AG39">
        <f>L39*U39</f>
        <v>0.30575699289999997</v>
      </c>
      <c r="AH39">
        <f>M39*U39</f>
        <v>0.30477062869999993</v>
      </c>
      <c r="AI39">
        <f>N39*U39</f>
        <v>0.30704562999999996</v>
      </c>
      <c r="AJ39">
        <f>O39*U39</f>
        <v>-0.14957735819999998</v>
      </c>
      <c r="AK39">
        <f>P39*U39</f>
        <v>-9.4675054099999989E-2</v>
      </c>
      <c r="AL39">
        <f>Q39*U39</f>
        <v>-0.22851831239999995</v>
      </c>
      <c r="AM39">
        <f>R39*U39</f>
        <v>0.75017770139999984</v>
      </c>
      <c r="AN39">
        <f>S39*U39</f>
        <v>0.7804209004999999</v>
      </c>
      <c r="AO39">
        <f>T39*U39</f>
        <v>0.8146572836999999</v>
      </c>
      <c r="AQ39">
        <f>AF39</f>
        <v>0.22455694649999997</v>
      </c>
      <c r="AR39">
        <f>AE39</f>
        <v>0.22719785709999996</v>
      </c>
      <c r="AS39">
        <f>AD39</f>
        <v>0.22605240189999998</v>
      </c>
      <c r="AT39">
        <f>Z39</f>
        <v>0.10248642219999998</v>
      </c>
      <c r="AU39">
        <f>X39</f>
        <v>9.05386881E-2</v>
      </c>
      <c r="AV39">
        <f>Y39</f>
        <v>8.3331865800000002E-2</v>
      </c>
      <c r="AW39" s="135"/>
    </row>
    <row r="40" spans="1:54" ht="15.75" thickBot="1">
      <c r="W40" s="117"/>
      <c r="AW40" s="135"/>
    </row>
    <row r="41" spans="1:54" ht="16.5" thickTop="1" thickBot="1">
      <c r="A41" s="114" t="s">
        <v>155</v>
      </c>
      <c r="B41" s="113" t="s">
        <v>138</v>
      </c>
      <c r="C41" s="113" t="s">
        <v>135</v>
      </c>
      <c r="D41" s="113" t="s">
        <v>137</v>
      </c>
      <c r="E41" s="113" t="s">
        <v>139</v>
      </c>
      <c r="F41" s="113" t="s">
        <v>135</v>
      </c>
      <c r="G41" s="113" t="s">
        <v>137</v>
      </c>
      <c r="H41" s="113" t="s">
        <v>139</v>
      </c>
      <c r="I41" s="113" t="s">
        <v>133</v>
      </c>
      <c r="J41" s="113" t="s">
        <v>132</v>
      </c>
      <c r="K41" s="113" t="s">
        <v>131</v>
      </c>
      <c r="L41" s="113" t="s">
        <v>133</v>
      </c>
      <c r="M41" s="113" t="s">
        <v>132</v>
      </c>
      <c r="N41" s="113" t="s">
        <v>131</v>
      </c>
      <c r="O41" s="113" t="s">
        <v>141</v>
      </c>
      <c r="P41" s="113" t="s">
        <v>142</v>
      </c>
      <c r="Q41" s="113" t="s">
        <v>143</v>
      </c>
      <c r="R41" s="113" t="s">
        <v>144</v>
      </c>
      <c r="S41" s="113" t="s">
        <v>145</v>
      </c>
      <c r="T41" s="113" t="s">
        <v>134</v>
      </c>
      <c r="U41" s="113" t="s">
        <v>138</v>
      </c>
      <c r="W41" s="117"/>
      <c r="X41" s="113" t="s">
        <v>135</v>
      </c>
      <c r="Y41" s="113" t="s">
        <v>137</v>
      </c>
      <c r="Z41" s="113" t="s">
        <v>139</v>
      </c>
      <c r="AA41" s="113" t="s">
        <v>135</v>
      </c>
      <c r="AB41" s="113" t="s">
        <v>137</v>
      </c>
      <c r="AC41" s="113" t="s">
        <v>139</v>
      </c>
      <c r="AD41" s="113" t="s">
        <v>133</v>
      </c>
      <c r="AE41" s="113" t="s">
        <v>132</v>
      </c>
      <c r="AF41" s="113" t="s">
        <v>131</v>
      </c>
      <c r="AG41" s="113" t="s">
        <v>133</v>
      </c>
      <c r="AH41" s="113" t="s">
        <v>132</v>
      </c>
      <c r="AI41" s="113" t="s">
        <v>131</v>
      </c>
      <c r="AJ41" s="113" t="s">
        <v>141</v>
      </c>
      <c r="AK41" s="113" t="s">
        <v>142</v>
      </c>
      <c r="AL41" s="113" t="s">
        <v>143</v>
      </c>
      <c r="AM41" s="113" t="s">
        <v>144</v>
      </c>
      <c r="AN41" s="113" t="s">
        <v>145</v>
      </c>
      <c r="AO41" s="113" t="s">
        <v>134</v>
      </c>
      <c r="AP41" s="114" t="s">
        <v>155</v>
      </c>
      <c r="AQ41" s="113" t="s">
        <v>190</v>
      </c>
      <c r="AR41" s="113" t="s">
        <v>132</v>
      </c>
      <c r="AS41" s="113" t="s">
        <v>133</v>
      </c>
      <c r="AT41" s="113" t="s">
        <v>139</v>
      </c>
      <c r="AU41" s="113" t="s">
        <v>135</v>
      </c>
      <c r="AV41" s="134" t="s">
        <v>137</v>
      </c>
      <c r="AW41" s="113" t="s">
        <v>191</v>
      </c>
      <c r="AX41" s="113" t="s">
        <v>145</v>
      </c>
      <c r="AY41" s="113" t="s">
        <v>144</v>
      </c>
      <c r="AZ41" s="113" t="s">
        <v>143</v>
      </c>
      <c r="BA41" s="113" t="s">
        <v>142</v>
      </c>
      <c r="BB41" s="113" t="s">
        <v>141</v>
      </c>
    </row>
    <row r="42" spans="1:54" ht="15.75" thickTop="1">
      <c r="B42" s="20">
        <v>0.96780299999999997</v>
      </c>
      <c r="C42" s="20" t="s">
        <v>136</v>
      </c>
      <c r="D42" s="20" t="s">
        <v>136</v>
      </c>
      <c r="E42" s="20" t="s">
        <v>136</v>
      </c>
      <c r="F42" s="20" t="s">
        <v>140</v>
      </c>
      <c r="G42" s="20" t="s">
        <v>140</v>
      </c>
      <c r="H42" s="20" t="s">
        <v>140</v>
      </c>
      <c r="I42" s="20" t="s">
        <v>136</v>
      </c>
      <c r="J42" s="20" t="s">
        <v>136</v>
      </c>
      <c r="K42" s="20" t="s">
        <v>136</v>
      </c>
      <c r="L42" s="20" t="s">
        <v>140</v>
      </c>
      <c r="M42" s="20" t="s">
        <v>140</v>
      </c>
      <c r="N42" s="20" t="s">
        <v>140</v>
      </c>
      <c r="O42" s="20"/>
      <c r="P42" s="20"/>
      <c r="Q42" s="20"/>
      <c r="R42" s="20"/>
      <c r="S42" s="20"/>
      <c r="T42" s="20"/>
      <c r="W42" s="117"/>
      <c r="X42" s="20" t="s">
        <v>136</v>
      </c>
      <c r="Y42" s="20" t="s">
        <v>136</v>
      </c>
      <c r="Z42" s="20" t="s">
        <v>136</v>
      </c>
      <c r="AA42" s="20" t="s">
        <v>140</v>
      </c>
      <c r="AB42" s="20" t="s">
        <v>140</v>
      </c>
      <c r="AC42" s="20" t="s">
        <v>140</v>
      </c>
      <c r="AD42" s="20" t="s">
        <v>136</v>
      </c>
      <c r="AE42" s="20" t="s">
        <v>136</v>
      </c>
      <c r="AF42" s="20" t="s">
        <v>136</v>
      </c>
      <c r="AG42" s="20" t="s">
        <v>140</v>
      </c>
      <c r="AH42" s="20" t="s">
        <v>140</v>
      </c>
      <c r="AI42" s="20" t="s">
        <v>140</v>
      </c>
      <c r="AJ42" s="20"/>
      <c r="AK42" s="20"/>
      <c r="AL42" s="20"/>
      <c r="AM42" s="20"/>
      <c r="AN42" s="20"/>
      <c r="AO42" s="20"/>
      <c r="AQ42">
        <f>AI43</f>
        <v>7.4714391599999992</v>
      </c>
      <c r="AR42">
        <f>AH43</f>
        <v>7.4160808283999993</v>
      </c>
      <c r="AS42">
        <f>AG43</f>
        <v>7.4400823427999994</v>
      </c>
      <c r="AT42">
        <f>AC43</f>
        <v>0.90083103239999995</v>
      </c>
      <c r="AU42">
        <f>AA43</f>
        <v>0.91321891079999995</v>
      </c>
      <c r="AV42">
        <f>AB43</f>
        <v>0.88573330559999996</v>
      </c>
      <c r="AW42" s="135">
        <f>AO43</f>
        <v>19.8233152884</v>
      </c>
      <c r="AX42">
        <f>AN43</f>
        <v>18.990230466</v>
      </c>
      <c r="AY42">
        <f>AM43</f>
        <v>18.254313064799998</v>
      </c>
      <c r="AZ42">
        <f>AL43</f>
        <v>-5.5606089167999997</v>
      </c>
      <c r="BA42">
        <f>AK43</f>
        <v>-2.3037582611999996</v>
      </c>
      <c r="BB42">
        <f>AJ43</f>
        <v>-3.6397135224000001</v>
      </c>
    </row>
    <row r="43" spans="1:54">
      <c r="B43" s="20">
        <v>2.9034089999999999</v>
      </c>
      <c r="C43" s="20">
        <v>0.56910000000000005</v>
      </c>
      <c r="D43" s="20">
        <v>0.52380000000000004</v>
      </c>
      <c r="E43" s="20">
        <v>0.64419999999999999</v>
      </c>
      <c r="F43" s="20">
        <v>0.2359</v>
      </c>
      <c r="G43" s="20">
        <v>0.2288</v>
      </c>
      <c r="H43" s="20">
        <v>0.23269999999999999</v>
      </c>
      <c r="I43" s="20">
        <v>1.4209000000000001</v>
      </c>
      <c r="J43" s="20">
        <v>1.4280999999999999</v>
      </c>
      <c r="K43" s="20">
        <v>1.4115</v>
      </c>
      <c r="L43" s="20">
        <v>1.9218999999999999</v>
      </c>
      <c r="M43" s="20">
        <v>1.9157</v>
      </c>
      <c r="N43" s="20">
        <v>1.93</v>
      </c>
      <c r="O43" s="20">
        <v>-0.94020000000000004</v>
      </c>
      <c r="P43" s="20">
        <v>-0.59509999999999996</v>
      </c>
      <c r="Q43" s="20">
        <v>-1.4363999999999999</v>
      </c>
      <c r="R43" s="20">
        <v>4.7153999999999998</v>
      </c>
      <c r="S43" s="20">
        <v>4.9055</v>
      </c>
      <c r="T43" s="20">
        <v>5.1207000000000003</v>
      </c>
      <c r="U43">
        <f>B42+B43</f>
        <v>3.8712119999999999</v>
      </c>
      <c r="V43" s="6">
        <v>20440</v>
      </c>
      <c r="W43" s="117">
        <f>U43/V43</f>
        <v>1.8939393346379646E-4</v>
      </c>
      <c r="X43">
        <f>C43*U43</f>
        <v>2.2031067492000003</v>
      </c>
      <c r="Y43">
        <f>D43*U43</f>
        <v>2.0277408455999999</v>
      </c>
      <c r="Z43">
        <f>E43*U43</f>
        <v>2.4938347703999999</v>
      </c>
      <c r="AA43">
        <f>F43*U43</f>
        <v>0.91321891079999995</v>
      </c>
      <c r="AB43">
        <f>G43*U43</f>
        <v>0.88573330559999996</v>
      </c>
      <c r="AC43">
        <f>H43*U43</f>
        <v>0.90083103239999995</v>
      </c>
      <c r="AD43">
        <f>I43*U43</f>
        <v>5.5006051308000004</v>
      </c>
      <c r="AE43">
        <f>J43*U43</f>
        <v>5.5284778571999995</v>
      </c>
      <c r="AF43">
        <f>K43*U43</f>
        <v>5.464215738</v>
      </c>
      <c r="AG43">
        <f>L43*U43</f>
        <v>7.4400823427999994</v>
      </c>
      <c r="AH43">
        <f>M43*U43</f>
        <v>7.4160808283999993</v>
      </c>
      <c r="AI43">
        <f>N43*U43</f>
        <v>7.4714391599999992</v>
      </c>
      <c r="AJ43">
        <f>O43*U43</f>
        <v>-3.6397135224000001</v>
      </c>
      <c r="AK43">
        <f>P43*U43</f>
        <v>-2.3037582611999996</v>
      </c>
      <c r="AL43">
        <f>Q43*U43</f>
        <v>-5.5606089167999997</v>
      </c>
      <c r="AM43">
        <f>R43*U43</f>
        <v>18.254313064799998</v>
      </c>
      <c r="AN43">
        <f>S43*U43</f>
        <v>18.990230466</v>
      </c>
      <c r="AO43">
        <f>T43*U43</f>
        <v>19.8233152884</v>
      </c>
      <c r="AQ43">
        <f>AF43</f>
        <v>5.464215738</v>
      </c>
      <c r="AR43">
        <f>AE43</f>
        <v>5.5284778571999995</v>
      </c>
      <c r="AS43">
        <f>AD43</f>
        <v>5.5006051308000004</v>
      </c>
      <c r="AT43">
        <f>Z43</f>
        <v>2.4938347703999999</v>
      </c>
      <c r="AU43">
        <f>X43</f>
        <v>2.2031067492000003</v>
      </c>
      <c r="AV43">
        <f>Y43</f>
        <v>2.0277408455999999</v>
      </c>
      <c r="AW43" s="135"/>
    </row>
    <row r="44" spans="1:54" ht="15.75" thickBot="1">
      <c r="W44" s="117"/>
      <c r="AW44" s="135"/>
    </row>
    <row r="45" spans="1:54" ht="16.5" thickTop="1" thickBot="1">
      <c r="A45" s="114" t="s">
        <v>156</v>
      </c>
      <c r="B45" s="113" t="s">
        <v>138</v>
      </c>
      <c r="C45" s="113" t="s">
        <v>135</v>
      </c>
      <c r="D45" s="113" t="s">
        <v>137</v>
      </c>
      <c r="E45" s="113" t="s">
        <v>139</v>
      </c>
      <c r="F45" s="113" t="s">
        <v>135</v>
      </c>
      <c r="G45" s="113" t="s">
        <v>137</v>
      </c>
      <c r="H45" s="113" t="s">
        <v>139</v>
      </c>
      <c r="I45" s="113" t="s">
        <v>133</v>
      </c>
      <c r="J45" s="113" t="s">
        <v>132</v>
      </c>
      <c r="K45" s="113" t="s">
        <v>131</v>
      </c>
      <c r="L45" s="113" t="s">
        <v>133</v>
      </c>
      <c r="M45" s="113" t="s">
        <v>132</v>
      </c>
      <c r="N45" s="113" t="s">
        <v>131</v>
      </c>
      <c r="O45" s="113" t="s">
        <v>141</v>
      </c>
      <c r="P45" s="113" t="s">
        <v>142</v>
      </c>
      <c r="Q45" s="113" t="s">
        <v>143</v>
      </c>
      <c r="R45" s="113" t="s">
        <v>144</v>
      </c>
      <c r="S45" s="113" t="s">
        <v>145</v>
      </c>
      <c r="T45" s="113" t="s">
        <v>134</v>
      </c>
      <c r="U45" s="113" t="s">
        <v>138</v>
      </c>
      <c r="W45" s="117"/>
      <c r="X45" s="113" t="s">
        <v>135</v>
      </c>
      <c r="Y45" s="113" t="s">
        <v>137</v>
      </c>
      <c r="Z45" s="113" t="s">
        <v>139</v>
      </c>
      <c r="AA45" s="113" t="s">
        <v>135</v>
      </c>
      <c r="AB45" s="113" t="s">
        <v>137</v>
      </c>
      <c r="AC45" s="113" t="s">
        <v>139</v>
      </c>
      <c r="AD45" s="113" t="s">
        <v>133</v>
      </c>
      <c r="AE45" s="113" t="s">
        <v>132</v>
      </c>
      <c r="AF45" s="113" t="s">
        <v>131</v>
      </c>
      <c r="AG45" s="113" t="s">
        <v>133</v>
      </c>
      <c r="AH45" s="113" t="s">
        <v>132</v>
      </c>
      <c r="AI45" s="113" t="s">
        <v>131</v>
      </c>
      <c r="AJ45" s="113" t="s">
        <v>141</v>
      </c>
      <c r="AK45" s="113" t="s">
        <v>142</v>
      </c>
      <c r="AL45" s="113" t="s">
        <v>143</v>
      </c>
      <c r="AM45" s="113" t="s">
        <v>144</v>
      </c>
      <c r="AN45" s="113" t="s">
        <v>145</v>
      </c>
      <c r="AO45" s="113" t="s">
        <v>134</v>
      </c>
      <c r="AP45" s="114" t="s">
        <v>156</v>
      </c>
      <c r="AQ45" s="113" t="s">
        <v>190</v>
      </c>
      <c r="AR45" s="113" t="s">
        <v>132</v>
      </c>
      <c r="AS45" s="113" t="s">
        <v>133</v>
      </c>
      <c r="AT45" s="113" t="s">
        <v>139</v>
      </c>
      <c r="AU45" s="113" t="s">
        <v>135</v>
      </c>
      <c r="AV45" s="134" t="s">
        <v>137</v>
      </c>
      <c r="AW45" s="113" t="s">
        <v>191</v>
      </c>
      <c r="AX45" s="113" t="s">
        <v>145</v>
      </c>
      <c r="AY45" s="113" t="s">
        <v>144</v>
      </c>
      <c r="AZ45" s="113" t="s">
        <v>143</v>
      </c>
      <c r="BA45" s="113" t="s">
        <v>142</v>
      </c>
      <c r="BB45" s="113" t="s">
        <v>141</v>
      </c>
    </row>
    <row r="46" spans="1:54" ht="15.75" thickTop="1">
      <c r="B46" s="20">
        <v>9.8485000000000003E-2</v>
      </c>
      <c r="C46" s="20" t="s">
        <v>136</v>
      </c>
      <c r="D46" s="20" t="s">
        <v>136</v>
      </c>
      <c r="E46" s="20" t="s">
        <v>136</v>
      </c>
      <c r="F46" s="20" t="s">
        <v>140</v>
      </c>
      <c r="G46" s="20" t="s">
        <v>140</v>
      </c>
      <c r="H46" s="20" t="s">
        <v>140</v>
      </c>
      <c r="I46" s="20" t="s">
        <v>136</v>
      </c>
      <c r="J46" s="20" t="s">
        <v>136</v>
      </c>
      <c r="K46" s="20" t="s">
        <v>136</v>
      </c>
      <c r="L46" s="20" t="s">
        <v>140</v>
      </c>
      <c r="M46" s="20" t="s">
        <v>140</v>
      </c>
      <c r="N46" s="20" t="s">
        <v>140</v>
      </c>
      <c r="O46" s="20"/>
      <c r="P46" s="20"/>
      <c r="Q46" s="20"/>
      <c r="R46" s="20"/>
      <c r="S46" s="20"/>
      <c r="T46" s="20"/>
      <c r="W46" s="117"/>
      <c r="X46" s="20" t="s">
        <v>136</v>
      </c>
      <c r="Y46" s="20" t="s">
        <v>136</v>
      </c>
      <c r="Z46" s="20" t="s">
        <v>136</v>
      </c>
      <c r="AA46" s="20" t="s">
        <v>140</v>
      </c>
      <c r="AB46" s="20" t="s">
        <v>140</v>
      </c>
      <c r="AC46" s="20" t="s">
        <v>140</v>
      </c>
      <c r="AD46" s="20" t="s">
        <v>136</v>
      </c>
      <c r="AE46" s="20" t="s">
        <v>136</v>
      </c>
      <c r="AF46" s="20" t="s">
        <v>136</v>
      </c>
      <c r="AG46" s="20" t="s">
        <v>140</v>
      </c>
      <c r="AH46" s="20" t="s">
        <v>140</v>
      </c>
      <c r="AI46" s="20" t="s">
        <v>140</v>
      </c>
      <c r="AJ46" s="20"/>
      <c r="AK46" s="20"/>
      <c r="AL46" s="20"/>
      <c r="AM46" s="20"/>
      <c r="AN46" s="20"/>
      <c r="AO46" s="20"/>
      <c r="AQ46">
        <f>AI47</f>
        <v>0.19007605</v>
      </c>
      <c r="AR46">
        <f>AH47</f>
        <v>0.1886677145</v>
      </c>
      <c r="AS46">
        <f>AG47</f>
        <v>0.18927832150000001</v>
      </c>
      <c r="AT46">
        <f>AC47</f>
        <v>2.2917459500000001E-2</v>
      </c>
      <c r="AU46">
        <f>AA47</f>
        <v>2.32326115E-2</v>
      </c>
      <c r="AV46">
        <f>AB47</f>
        <v>2.2533368000000002E-2</v>
      </c>
      <c r="AW46" s="135">
        <f>AO47</f>
        <v>0.50431213950000009</v>
      </c>
      <c r="AX46">
        <f>AN47</f>
        <v>0.48311816750000003</v>
      </c>
      <c r="AY46">
        <f>AM47</f>
        <v>0.46439616899999997</v>
      </c>
      <c r="AZ46">
        <f>AL47</f>
        <v>-0.141463854</v>
      </c>
      <c r="BA46">
        <f>AK47</f>
        <v>-5.86084235E-2</v>
      </c>
      <c r="BB46">
        <f>AJ47</f>
        <v>-9.2595597000000002E-2</v>
      </c>
    </row>
    <row r="47" spans="1:54">
      <c r="B47" s="20"/>
      <c r="C47" s="20">
        <v>0.56910000000000005</v>
      </c>
      <c r="D47" s="20">
        <v>0.52380000000000004</v>
      </c>
      <c r="E47" s="20">
        <v>0.64419999999999999</v>
      </c>
      <c r="F47" s="20">
        <v>0.2359</v>
      </c>
      <c r="G47" s="20">
        <v>0.2288</v>
      </c>
      <c r="H47" s="20">
        <v>0.23269999999999999</v>
      </c>
      <c r="I47" s="20">
        <v>1.4209000000000001</v>
      </c>
      <c r="J47" s="20">
        <v>1.4280999999999999</v>
      </c>
      <c r="K47" s="20">
        <v>1.4115</v>
      </c>
      <c r="L47" s="20">
        <v>1.9218999999999999</v>
      </c>
      <c r="M47" s="20">
        <v>1.9157</v>
      </c>
      <c r="N47" s="20">
        <v>1.93</v>
      </c>
      <c r="O47" s="20">
        <v>-0.94020000000000004</v>
      </c>
      <c r="P47" s="20">
        <v>-0.59509999999999996</v>
      </c>
      <c r="Q47" s="20">
        <v>-1.4363999999999999</v>
      </c>
      <c r="R47" s="20">
        <v>4.7153999999999998</v>
      </c>
      <c r="S47" s="20">
        <v>4.9055</v>
      </c>
      <c r="T47" s="20">
        <v>5.1207000000000003</v>
      </c>
      <c r="U47">
        <f>B46+B47</f>
        <v>9.8485000000000003E-2</v>
      </c>
      <c r="V47" s="6">
        <v>520</v>
      </c>
      <c r="W47" s="117">
        <f>U47/V47</f>
        <v>1.8939423076923077E-4</v>
      </c>
      <c r="X47">
        <f>C47*U47</f>
        <v>5.6047813500000009E-2</v>
      </c>
      <c r="Y47">
        <f>D47*U47</f>
        <v>5.1586443000000003E-2</v>
      </c>
      <c r="Z47">
        <f>E47*U47</f>
        <v>6.3444036999999995E-2</v>
      </c>
      <c r="AA47">
        <f>F47*U47</f>
        <v>2.32326115E-2</v>
      </c>
      <c r="AB47">
        <f>G47*U47</f>
        <v>2.2533368000000002E-2</v>
      </c>
      <c r="AC47">
        <f>H47*U47</f>
        <v>2.2917459500000001E-2</v>
      </c>
      <c r="AD47">
        <f>I47*U47</f>
        <v>0.13993733650000001</v>
      </c>
      <c r="AE47">
        <f>J47*U47</f>
        <v>0.1406464285</v>
      </c>
      <c r="AF47">
        <f>K47*U47</f>
        <v>0.13901157750000001</v>
      </c>
      <c r="AG47">
        <f>L47*U47</f>
        <v>0.18927832150000001</v>
      </c>
      <c r="AH47">
        <f>M47*U47</f>
        <v>0.1886677145</v>
      </c>
      <c r="AI47">
        <f>N47*U47</f>
        <v>0.19007605</v>
      </c>
      <c r="AJ47">
        <f>O47*U47</f>
        <v>-9.2595597000000002E-2</v>
      </c>
      <c r="AK47">
        <f>P47*U47</f>
        <v>-5.86084235E-2</v>
      </c>
      <c r="AL47">
        <f>Q47*U47</f>
        <v>-0.141463854</v>
      </c>
      <c r="AM47">
        <f>R47*U47</f>
        <v>0.46439616899999997</v>
      </c>
      <c r="AN47">
        <f>S47*U47</f>
        <v>0.48311816750000003</v>
      </c>
      <c r="AO47">
        <f>T47*U47</f>
        <v>0.50431213950000009</v>
      </c>
      <c r="AQ47">
        <f>AF47</f>
        <v>0.13901157750000001</v>
      </c>
      <c r="AR47">
        <f>AE47</f>
        <v>0.1406464285</v>
      </c>
      <c r="AS47">
        <f>AD47</f>
        <v>0.13993733650000001</v>
      </c>
      <c r="AT47">
        <f>Z47</f>
        <v>6.3444036999999995E-2</v>
      </c>
      <c r="AU47">
        <f>X47</f>
        <v>5.6047813500000009E-2</v>
      </c>
      <c r="AV47">
        <f>Y47</f>
        <v>5.1586443000000003E-2</v>
      </c>
      <c r="AW47" s="135"/>
    </row>
    <row r="48" spans="1:54" ht="15.75" thickBot="1">
      <c r="W48" s="117"/>
      <c r="AW48" s="135"/>
    </row>
    <row r="49" spans="1:54" ht="16.5" thickTop="1" thickBot="1">
      <c r="A49" s="114" t="s">
        <v>157</v>
      </c>
      <c r="B49" s="113" t="s">
        <v>138</v>
      </c>
      <c r="C49" s="113" t="s">
        <v>135</v>
      </c>
      <c r="D49" s="113" t="s">
        <v>137</v>
      </c>
      <c r="E49" s="113" t="s">
        <v>139</v>
      </c>
      <c r="F49" s="113" t="s">
        <v>135</v>
      </c>
      <c r="G49" s="113" t="s">
        <v>137</v>
      </c>
      <c r="H49" s="113" t="s">
        <v>139</v>
      </c>
      <c r="I49" s="113" t="s">
        <v>133</v>
      </c>
      <c r="J49" s="113" t="s">
        <v>132</v>
      </c>
      <c r="K49" s="113" t="s">
        <v>131</v>
      </c>
      <c r="L49" s="113" t="s">
        <v>133</v>
      </c>
      <c r="M49" s="113" t="s">
        <v>132</v>
      </c>
      <c r="N49" s="113" t="s">
        <v>131</v>
      </c>
      <c r="O49" s="113" t="s">
        <v>141</v>
      </c>
      <c r="P49" s="113" t="s">
        <v>142</v>
      </c>
      <c r="Q49" s="113" t="s">
        <v>143</v>
      </c>
      <c r="R49" s="113" t="s">
        <v>144</v>
      </c>
      <c r="S49" s="113" t="s">
        <v>145</v>
      </c>
      <c r="T49" s="113" t="s">
        <v>134</v>
      </c>
      <c r="U49" s="113" t="s">
        <v>138</v>
      </c>
      <c r="W49" s="117"/>
      <c r="X49" s="113" t="s">
        <v>135</v>
      </c>
      <c r="Y49" s="113" t="s">
        <v>137</v>
      </c>
      <c r="Z49" s="113" t="s">
        <v>139</v>
      </c>
      <c r="AA49" s="113" t="s">
        <v>135</v>
      </c>
      <c r="AB49" s="113" t="s">
        <v>137</v>
      </c>
      <c r="AC49" s="113" t="s">
        <v>139</v>
      </c>
      <c r="AD49" s="113" t="s">
        <v>133</v>
      </c>
      <c r="AE49" s="113" t="s">
        <v>132</v>
      </c>
      <c r="AF49" s="113" t="s">
        <v>131</v>
      </c>
      <c r="AG49" s="113" t="s">
        <v>133</v>
      </c>
      <c r="AH49" s="113" t="s">
        <v>132</v>
      </c>
      <c r="AI49" s="113" t="s">
        <v>131</v>
      </c>
      <c r="AJ49" s="113" t="s">
        <v>141</v>
      </c>
      <c r="AK49" s="113" t="s">
        <v>142</v>
      </c>
      <c r="AL49" s="113" t="s">
        <v>143</v>
      </c>
      <c r="AM49" s="113" t="s">
        <v>144</v>
      </c>
      <c r="AN49" s="113" t="s">
        <v>145</v>
      </c>
      <c r="AO49" s="113" t="s">
        <v>134</v>
      </c>
      <c r="AP49" s="114" t="s">
        <v>157</v>
      </c>
      <c r="AQ49" s="113" t="s">
        <v>190</v>
      </c>
      <c r="AR49" s="113" t="s">
        <v>132</v>
      </c>
      <c r="AS49" s="113" t="s">
        <v>133</v>
      </c>
      <c r="AT49" s="113" t="s">
        <v>139</v>
      </c>
      <c r="AU49" s="113" t="s">
        <v>135</v>
      </c>
      <c r="AV49" s="134" t="s">
        <v>137</v>
      </c>
      <c r="AW49" s="113" t="s">
        <v>191</v>
      </c>
      <c r="AX49" s="113" t="s">
        <v>145</v>
      </c>
      <c r="AY49" s="113" t="s">
        <v>144</v>
      </c>
      <c r="AZ49" s="113" t="s">
        <v>143</v>
      </c>
      <c r="BA49" s="113" t="s">
        <v>142</v>
      </c>
      <c r="BB49" s="113" t="s">
        <v>141</v>
      </c>
    </row>
    <row r="50" spans="1:54" ht="15.75" thickTop="1">
      <c r="B50" s="20">
        <v>6.9753790000000002</v>
      </c>
      <c r="C50" s="20" t="s">
        <v>136</v>
      </c>
      <c r="D50" s="20" t="s">
        <v>136</v>
      </c>
      <c r="E50" s="20" t="s">
        <v>136</v>
      </c>
      <c r="F50" s="20" t="s">
        <v>140</v>
      </c>
      <c r="G50" s="20" t="s">
        <v>140</v>
      </c>
      <c r="H50" s="20" t="s">
        <v>140</v>
      </c>
      <c r="I50" s="20" t="s">
        <v>136</v>
      </c>
      <c r="J50" s="20" t="s">
        <v>136</v>
      </c>
      <c r="K50" s="20" t="s">
        <v>136</v>
      </c>
      <c r="L50" s="20" t="s">
        <v>140</v>
      </c>
      <c r="M50" s="20" t="s">
        <v>140</v>
      </c>
      <c r="N50" s="20" t="s">
        <v>140</v>
      </c>
      <c r="O50" s="20"/>
      <c r="P50" s="20"/>
      <c r="Q50" s="20"/>
      <c r="R50" s="20"/>
      <c r="S50" s="20"/>
      <c r="T50" s="20"/>
      <c r="W50" s="117"/>
      <c r="X50" s="20" t="s">
        <v>136</v>
      </c>
      <c r="Y50" s="20" t="s">
        <v>136</v>
      </c>
      <c r="Z50" s="20" t="s">
        <v>136</v>
      </c>
      <c r="AA50" s="20" t="s">
        <v>140</v>
      </c>
      <c r="AB50" s="20" t="s">
        <v>140</v>
      </c>
      <c r="AC50" s="20" t="s">
        <v>140</v>
      </c>
      <c r="AD50" s="20" t="s">
        <v>136</v>
      </c>
      <c r="AE50" s="20" t="s">
        <v>136</v>
      </c>
      <c r="AF50" s="20" t="s">
        <v>136</v>
      </c>
      <c r="AG50" s="20" t="s">
        <v>140</v>
      </c>
      <c r="AH50" s="20" t="s">
        <v>140</v>
      </c>
      <c r="AI50" s="20" t="s">
        <v>140</v>
      </c>
      <c r="AJ50" s="20"/>
      <c r="AK50" s="20"/>
      <c r="AL50" s="20"/>
      <c r="AM50" s="20"/>
      <c r="AN50" s="20"/>
      <c r="AO50" s="20"/>
      <c r="AQ50">
        <f>AI51</f>
        <v>13.46248147</v>
      </c>
      <c r="AR50">
        <f>AH51</f>
        <v>13.3627335503</v>
      </c>
      <c r="AS50">
        <f>AG51</f>
        <v>13.405980900099999</v>
      </c>
      <c r="AT50">
        <f>AC51</f>
        <v>1.6231706933000001</v>
      </c>
      <c r="AU50">
        <f>AA51</f>
        <v>1.6454919061</v>
      </c>
      <c r="AV50">
        <f>AB51</f>
        <v>1.5959667152000001</v>
      </c>
      <c r="AW50" s="135">
        <f>AO51</f>
        <v>35.718823245300001</v>
      </c>
      <c r="AX50">
        <f>AN51</f>
        <v>34.217721684499999</v>
      </c>
      <c r="AY50">
        <f>AM51</f>
        <v>32.891702136600003</v>
      </c>
      <c r="AZ50">
        <f>AL51</f>
        <v>-10.019434395599999</v>
      </c>
      <c r="BA50">
        <f>AK51</f>
        <v>-4.1510480429000003</v>
      </c>
      <c r="BB50">
        <f>AJ51</f>
        <v>-6.5582513358000005</v>
      </c>
    </row>
    <row r="51" spans="1:54">
      <c r="B51" s="20"/>
      <c r="C51" s="20">
        <v>0.56910000000000005</v>
      </c>
      <c r="D51" s="20">
        <v>0.52380000000000004</v>
      </c>
      <c r="E51" s="20">
        <v>0.64419999999999999</v>
      </c>
      <c r="F51" s="20">
        <v>0.2359</v>
      </c>
      <c r="G51" s="20">
        <v>0.2288</v>
      </c>
      <c r="H51" s="20">
        <v>0.23269999999999999</v>
      </c>
      <c r="I51" s="20">
        <v>1.4209000000000001</v>
      </c>
      <c r="J51" s="20">
        <v>1.4280999999999999</v>
      </c>
      <c r="K51" s="20">
        <v>1.4115</v>
      </c>
      <c r="L51" s="20">
        <v>1.9218999999999999</v>
      </c>
      <c r="M51" s="20">
        <v>1.9157</v>
      </c>
      <c r="N51" s="20">
        <v>1.93</v>
      </c>
      <c r="O51" s="20">
        <v>-0.94020000000000004</v>
      </c>
      <c r="P51" s="20">
        <v>-0.59509999999999996</v>
      </c>
      <c r="Q51" s="20">
        <v>-1.4363999999999999</v>
      </c>
      <c r="R51" s="20">
        <v>4.7153999999999998</v>
      </c>
      <c r="S51" s="20">
        <v>4.9055</v>
      </c>
      <c r="T51" s="20">
        <v>5.1207000000000003</v>
      </c>
      <c r="U51">
        <f>B50+B51</f>
        <v>6.9753790000000002</v>
      </c>
      <c r="V51" s="6">
        <v>36830</v>
      </c>
      <c r="W51" s="117">
        <f>U51/V51</f>
        <v>1.8939394515340755E-4</v>
      </c>
      <c r="X51">
        <f>C51*U51</f>
        <v>3.9696881889000006</v>
      </c>
      <c r="Y51">
        <f>D51*U51</f>
        <v>3.6537035202000006</v>
      </c>
      <c r="Z51">
        <f>E51*U51</f>
        <v>4.4935391518000003</v>
      </c>
      <c r="AA51">
        <f>F51*U51</f>
        <v>1.6454919061</v>
      </c>
      <c r="AB51">
        <f>G51*U51</f>
        <v>1.5959667152000001</v>
      </c>
      <c r="AC51">
        <f>H51*U51</f>
        <v>1.6231706933000001</v>
      </c>
      <c r="AD51">
        <f>I51*U51</f>
        <v>9.9113160211000011</v>
      </c>
      <c r="AE51">
        <f>J51*U51</f>
        <v>9.961538749899999</v>
      </c>
      <c r="AF51">
        <f>K51*U51</f>
        <v>9.8457474585</v>
      </c>
      <c r="AG51">
        <f>L51*U51</f>
        <v>13.405980900099999</v>
      </c>
      <c r="AH51">
        <f>M51*U51</f>
        <v>13.3627335503</v>
      </c>
      <c r="AI51">
        <f>N51*U51</f>
        <v>13.46248147</v>
      </c>
      <c r="AJ51">
        <f>O51*U51</f>
        <v>-6.5582513358000005</v>
      </c>
      <c r="AK51">
        <f>P51*U51</f>
        <v>-4.1510480429000003</v>
      </c>
      <c r="AL51">
        <f>Q51*U51</f>
        <v>-10.019434395599999</v>
      </c>
      <c r="AM51">
        <f>R51*U51</f>
        <v>32.891702136600003</v>
      </c>
      <c r="AN51">
        <f>S51*U51</f>
        <v>34.217721684499999</v>
      </c>
      <c r="AO51">
        <f>T51*U51</f>
        <v>35.718823245300001</v>
      </c>
      <c r="AQ51">
        <f>AF51</f>
        <v>9.8457474585</v>
      </c>
      <c r="AR51">
        <f>AE51</f>
        <v>9.961538749899999</v>
      </c>
      <c r="AS51">
        <f>AD51</f>
        <v>9.9113160211000011</v>
      </c>
      <c r="AT51">
        <f>Z51</f>
        <v>4.4935391518000003</v>
      </c>
      <c r="AU51">
        <f>X51</f>
        <v>3.9696881889000006</v>
      </c>
      <c r="AV51">
        <f>Y51</f>
        <v>3.6537035202000006</v>
      </c>
      <c r="AW51" s="135"/>
    </row>
    <row r="52" spans="1:54" ht="15.75" thickBot="1">
      <c r="W52" s="117"/>
      <c r="AW52" s="135"/>
    </row>
    <row r="53" spans="1:54" ht="16.5" thickTop="1" thickBot="1">
      <c r="A53" s="114" t="s">
        <v>158</v>
      </c>
      <c r="B53" s="113" t="s">
        <v>138</v>
      </c>
      <c r="C53" s="113" t="s">
        <v>135</v>
      </c>
      <c r="D53" s="113" t="s">
        <v>137</v>
      </c>
      <c r="E53" s="113" t="s">
        <v>139</v>
      </c>
      <c r="F53" s="113" t="s">
        <v>135</v>
      </c>
      <c r="G53" s="113" t="s">
        <v>137</v>
      </c>
      <c r="H53" s="113" t="s">
        <v>139</v>
      </c>
      <c r="I53" s="113" t="s">
        <v>133</v>
      </c>
      <c r="J53" s="113" t="s">
        <v>132</v>
      </c>
      <c r="K53" s="113" t="s">
        <v>131</v>
      </c>
      <c r="L53" s="113" t="s">
        <v>133</v>
      </c>
      <c r="M53" s="113" t="s">
        <v>132</v>
      </c>
      <c r="N53" s="113" t="s">
        <v>131</v>
      </c>
      <c r="O53" s="113" t="s">
        <v>141</v>
      </c>
      <c r="P53" s="113" t="s">
        <v>142</v>
      </c>
      <c r="Q53" s="113" t="s">
        <v>143</v>
      </c>
      <c r="R53" s="113" t="s">
        <v>144</v>
      </c>
      <c r="S53" s="113" t="s">
        <v>145</v>
      </c>
      <c r="T53" s="113" t="s">
        <v>134</v>
      </c>
      <c r="U53" s="113" t="s">
        <v>138</v>
      </c>
      <c r="W53" s="117"/>
      <c r="X53" s="113" t="s">
        <v>135</v>
      </c>
      <c r="Y53" s="113" t="s">
        <v>137</v>
      </c>
      <c r="Z53" s="113" t="s">
        <v>139</v>
      </c>
      <c r="AA53" s="113" t="s">
        <v>135</v>
      </c>
      <c r="AB53" s="113" t="s">
        <v>137</v>
      </c>
      <c r="AC53" s="113" t="s">
        <v>139</v>
      </c>
      <c r="AD53" s="113" t="s">
        <v>133</v>
      </c>
      <c r="AE53" s="113" t="s">
        <v>132</v>
      </c>
      <c r="AF53" s="113" t="s">
        <v>131</v>
      </c>
      <c r="AG53" s="113" t="s">
        <v>133</v>
      </c>
      <c r="AH53" s="113" t="s">
        <v>132</v>
      </c>
      <c r="AI53" s="113" t="s">
        <v>131</v>
      </c>
      <c r="AJ53" s="113" t="s">
        <v>141</v>
      </c>
      <c r="AK53" s="113" t="s">
        <v>142</v>
      </c>
      <c r="AL53" s="113" t="s">
        <v>143</v>
      </c>
      <c r="AM53" s="113" t="s">
        <v>144</v>
      </c>
      <c r="AN53" s="113" t="s">
        <v>145</v>
      </c>
      <c r="AO53" s="113" t="s">
        <v>134</v>
      </c>
      <c r="AP53" s="114" t="s">
        <v>158</v>
      </c>
      <c r="AQ53" s="113" t="s">
        <v>190</v>
      </c>
      <c r="AR53" s="113" t="s">
        <v>132</v>
      </c>
      <c r="AS53" s="113" t="s">
        <v>133</v>
      </c>
      <c r="AT53" s="113" t="s">
        <v>139</v>
      </c>
      <c r="AU53" s="113" t="s">
        <v>135</v>
      </c>
      <c r="AV53" s="134" t="s">
        <v>137</v>
      </c>
      <c r="AW53" s="113" t="s">
        <v>191</v>
      </c>
      <c r="AX53" s="113" t="s">
        <v>145</v>
      </c>
      <c r="AY53" s="113" t="s">
        <v>144</v>
      </c>
      <c r="AZ53" s="113" t="s">
        <v>143</v>
      </c>
      <c r="BA53" s="113" t="s">
        <v>142</v>
      </c>
      <c r="BB53" s="113" t="s">
        <v>141</v>
      </c>
    </row>
    <row r="54" spans="1:54" ht="15.75" thickTop="1">
      <c r="B54" s="20">
        <v>1.8940000000000001E-3</v>
      </c>
      <c r="C54" s="20" t="s">
        <v>136</v>
      </c>
      <c r="D54" s="20" t="s">
        <v>136</v>
      </c>
      <c r="E54" s="20" t="s">
        <v>136</v>
      </c>
      <c r="F54" s="20" t="s">
        <v>140</v>
      </c>
      <c r="G54" s="20" t="s">
        <v>140</v>
      </c>
      <c r="H54" s="20" t="s">
        <v>140</v>
      </c>
      <c r="I54" s="20" t="s">
        <v>136</v>
      </c>
      <c r="J54" s="20" t="s">
        <v>136</v>
      </c>
      <c r="K54" s="20" t="s">
        <v>136</v>
      </c>
      <c r="L54" s="20" t="s">
        <v>140</v>
      </c>
      <c r="M54" s="20" t="s">
        <v>140</v>
      </c>
      <c r="N54" s="20" t="s">
        <v>140</v>
      </c>
      <c r="O54" s="20"/>
      <c r="P54" s="20"/>
      <c r="Q54" s="20"/>
      <c r="R54" s="20"/>
      <c r="S54" s="20"/>
      <c r="T54" s="20"/>
      <c r="W54" s="117"/>
      <c r="X54" s="20" t="s">
        <v>136</v>
      </c>
      <c r="Y54" s="20" t="s">
        <v>136</v>
      </c>
      <c r="Z54" s="20" t="s">
        <v>136</v>
      </c>
      <c r="AA54" s="20" t="s">
        <v>140</v>
      </c>
      <c r="AB54" s="20" t="s">
        <v>140</v>
      </c>
      <c r="AC54" s="20" t="s">
        <v>140</v>
      </c>
      <c r="AD54" s="20" t="s">
        <v>136</v>
      </c>
      <c r="AE54" s="20" t="s">
        <v>136</v>
      </c>
      <c r="AF54" s="20" t="s">
        <v>136</v>
      </c>
      <c r="AG54" s="20" t="s">
        <v>140</v>
      </c>
      <c r="AH54" s="20" t="s">
        <v>140</v>
      </c>
      <c r="AI54" s="20" t="s">
        <v>140</v>
      </c>
      <c r="AJ54" s="20"/>
      <c r="AK54" s="20"/>
      <c r="AL54" s="20"/>
      <c r="AM54" s="20"/>
      <c r="AN54" s="20"/>
      <c r="AO54" s="20"/>
      <c r="AQ54">
        <f>AI55</f>
        <v>3.6554199999999999E-3</v>
      </c>
      <c r="AR54">
        <f>AH55</f>
        <v>3.6283358000000002E-3</v>
      </c>
      <c r="AS54">
        <f>AG55</f>
        <v>3.6400785999999999E-3</v>
      </c>
      <c r="AT54">
        <f>AC55</f>
        <v>4.4073380000000001E-4</v>
      </c>
      <c r="AU54">
        <f>AA55</f>
        <v>4.4679460000000002E-4</v>
      </c>
      <c r="AV54">
        <f>AB55</f>
        <v>4.3334720000000001E-4</v>
      </c>
      <c r="AW54" s="135">
        <f>AO55</f>
        <v>9.698605800000001E-3</v>
      </c>
      <c r="AX54">
        <f>AN55</f>
        <v>9.2910170000000004E-3</v>
      </c>
      <c r="AY54">
        <f>AM55</f>
        <v>8.9309676000000008E-3</v>
      </c>
      <c r="AZ54">
        <f>AL55</f>
        <v>-2.7205415999999997E-3</v>
      </c>
      <c r="BA54">
        <f>AK55</f>
        <v>-1.1271193999999999E-3</v>
      </c>
      <c r="BB54">
        <f>AJ55</f>
        <v>-1.7807388000000001E-3</v>
      </c>
    </row>
    <row r="55" spans="1:54">
      <c r="B55" s="20"/>
      <c r="C55" s="20">
        <v>0.56910000000000005</v>
      </c>
      <c r="D55" s="20">
        <v>0.52380000000000004</v>
      </c>
      <c r="E55" s="20">
        <v>0.64419999999999999</v>
      </c>
      <c r="F55" s="20">
        <v>0.2359</v>
      </c>
      <c r="G55" s="20">
        <v>0.2288</v>
      </c>
      <c r="H55" s="20">
        <v>0.23269999999999999</v>
      </c>
      <c r="I55" s="20">
        <v>1.4209000000000001</v>
      </c>
      <c r="J55" s="20">
        <v>1.4280999999999999</v>
      </c>
      <c r="K55" s="20">
        <v>1.4115</v>
      </c>
      <c r="L55" s="20">
        <v>1.9218999999999999</v>
      </c>
      <c r="M55" s="20">
        <v>1.9157</v>
      </c>
      <c r="N55" s="20">
        <v>1.93</v>
      </c>
      <c r="O55" s="20">
        <v>-0.94020000000000004</v>
      </c>
      <c r="P55" s="20">
        <v>-0.59509999999999996</v>
      </c>
      <c r="Q55" s="20">
        <v>-1.4363999999999999</v>
      </c>
      <c r="R55" s="20">
        <v>4.7153999999999998</v>
      </c>
      <c r="S55" s="20">
        <v>4.9055</v>
      </c>
      <c r="T55" s="20">
        <v>5.1207000000000003</v>
      </c>
      <c r="U55">
        <f>B54+B55</f>
        <v>1.8940000000000001E-3</v>
      </c>
      <c r="V55" s="6">
        <v>10</v>
      </c>
      <c r="W55" s="117">
        <f>U55/V55</f>
        <v>1.894E-4</v>
      </c>
      <c r="X55">
        <f>C55*U55</f>
        <v>1.0778754000000002E-3</v>
      </c>
      <c r="Y55">
        <f>D55*U55</f>
        <v>9.9207720000000013E-4</v>
      </c>
      <c r="Z55">
        <f>E55*U55</f>
        <v>1.2201148000000001E-3</v>
      </c>
      <c r="AA55">
        <f>F55*U55</f>
        <v>4.4679460000000002E-4</v>
      </c>
      <c r="AB55">
        <f>G55*U55</f>
        <v>4.3334720000000001E-4</v>
      </c>
      <c r="AC55">
        <f>H55*U55</f>
        <v>4.4073380000000001E-4</v>
      </c>
      <c r="AD55">
        <f>I55*U55</f>
        <v>2.6911846000000003E-3</v>
      </c>
      <c r="AE55">
        <f>J55*U55</f>
        <v>2.7048213999999998E-3</v>
      </c>
      <c r="AF55">
        <f>K55*U55</f>
        <v>2.6733809999999998E-3</v>
      </c>
      <c r="AG55">
        <f>L55*U55</f>
        <v>3.6400785999999999E-3</v>
      </c>
      <c r="AH55">
        <f>M55*U55</f>
        <v>3.6283358000000002E-3</v>
      </c>
      <c r="AI55">
        <f>N55*U55</f>
        <v>3.6554199999999999E-3</v>
      </c>
      <c r="AJ55">
        <f>O55*U55</f>
        <v>-1.7807388000000001E-3</v>
      </c>
      <c r="AK55">
        <f>P55*U55</f>
        <v>-1.1271193999999999E-3</v>
      </c>
      <c r="AL55">
        <f>Q55*U55</f>
        <v>-2.7205415999999997E-3</v>
      </c>
      <c r="AM55">
        <f>R55*U55</f>
        <v>8.9309676000000008E-3</v>
      </c>
      <c r="AN55">
        <f>S55*U55</f>
        <v>9.2910170000000004E-3</v>
      </c>
      <c r="AO55">
        <f>T55*U55</f>
        <v>9.698605800000001E-3</v>
      </c>
      <c r="AQ55">
        <f>AF55</f>
        <v>2.6733809999999998E-3</v>
      </c>
      <c r="AR55">
        <f>AE55</f>
        <v>2.7048213999999998E-3</v>
      </c>
      <c r="AS55">
        <f>AD55</f>
        <v>2.6911846000000003E-3</v>
      </c>
      <c r="AT55">
        <f>Z55</f>
        <v>1.2201148000000001E-3</v>
      </c>
      <c r="AU55">
        <f>X55</f>
        <v>1.0778754000000002E-3</v>
      </c>
      <c r="AV55">
        <f>Y55</f>
        <v>9.9207720000000013E-4</v>
      </c>
      <c r="AW55" s="135"/>
    </row>
    <row r="56" spans="1:54" ht="15.75" thickBot="1">
      <c r="W56" s="117"/>
      <c r="AW56" s="135"/>
    </row>
    <row r="57" spans="1:54" ht="16.5" thickTop="1" thickBot="1">
      <c r="A57" s="114" t="s">
        <v>159</v>
      </c>
      <c r="B57" s="113" t="s">
        <v>138</v>
      </c>
      <c r="C57" s="113" t="s">
        <v>135</v>
      </c>
      <c r="D57" s="113" t="s">
        <v>137</v>
      </c>
      <c r="E57" s="113" t="s">
        <v>139</v>
      </c>
      <c r="F57" s="113" t="s">
        <v>135</v>
      </c>
      <c r="G57" s="113" t="s">
        <v>137</v>
      </c>
      <c r="H57" s="113" t="s">
        <v>139</v>
      </c>
      <c r="I57" s="113" t="s">
        <v>133</v>
      </c>
      <c r="J57" s="113" t="s">
        <v>132</v>
      </c>
      <c r="K57" s="113" t="s">
        <v>131</v>
      </c>
      <c r="L57" s="113" t="s">
        <v>133</v>
      </c>
      <c r="M57" s="113" t="s">
        <v>132</v>
      </c>
      <c r="N57" s="113" t="s">
        <v>131</v>
      </c>
      <c r="O57" s="113" t="s">
        <v>141</v>
      </c>
      <c r="P57" s="113" t="s">
        <v>142</v>
      </c>
      <c r="Q57" s="113" t="s">
        <v>143</v>
      </c>
      <c r="R57" s="113" t="s">
        <v>144</v>
      </c>
      <c r="S57" s="113" t="s">
        <v>145</v>
      </c>
      <c r="T57" s="113" t="s">
        <v>134</v>
      </c>
      <c r="U57" s="113" t="s">
        <v>138</v>
      </c>
      <c r="W57" s="117"/>
      <c r="X57" s="113" t="s">
        <v>135</v>
      </c>
      <c r="Y57" s="113" t="s">
        <v>137</v>
      </c>
      <c r="Z57" s="113" t="s">
        <v>139</v>
      </c>
      <c r="AA57" s="113" t="s">
        <v>135</v>
      </c>
      <c r="AB57" s="113" t="s">
        <v>137</v>
      </c>
      <c r="AC57" s="113" t="s">
        <v>139</v>
      </c>
      <c r="AD57" s="113" t="s">
        <v>133</v>
      </c>
      <c r="AE57" s="113" t="s">
        <v>132</v>
      </c>
      <c r="AF57" s="113" t="s">
        <v>131</v>
      </c>
      <c r="AG57" s="113" t="s">
        <v>133</v>
      </c>
      <c r="AH57" s="113" t="s">
        <v>132</v>
      </c>
      <c r="AI57" s="113" t="s">
        <v>131</v>
      </c>
      <c r="AJ57" s="113" t="s">
        <v>141</v>
      </c>
      <c r="AK57" s="113" t="s">
        <v>142</v>
      </c>
      <c r="AL57" s="113" t="s">
        <v>143</v>
      </c>
      <c r="AM57" s="113" t="s">
        <v>144</v>
      </c>
      <c r="AN57" s="113" t="s">
        <v>145</v>
      </c>
      <c r="AO57" s="113" t="s">
        <v>134</v>
      </c>
      <c r="AP57" s="114" t="s">
        <v>159</v>
      </c>
      <c r="AQ57" s="113" t="s">
        <v>190</v>
      </c>
      <c r="AR57" s="113" t="s">
        <v>132</v>
      </c>
      <c r="AS57" s="113" t="s">
        <v>133</v>
      </c>
      <c r="AT57" s="113" t="s">
        <v>139</v>
      </c>
      <c r="AU57" s="113" t="s">
        <v>135</v>
      </c>
      <c r="AV57" s="134" t="s">
        <v>137</v>
      </c>
      <c r="AW57" s="113" t="s">
        <v>191</v>
      </c>
      <c r="AX57" s="113" t="s">
        <v>145</v>
      </c>
      <c r="AY57" s="113" t="s">
        <v>144</v>
      </c>
      <c r="AZ57" s="113" t="s">
        <v>143</v>
      </c>
      <c r="BA57" s="113" t="s">
        <v>142</v>
      </c>
      <c r="BB57" s="113" t="s">
        <v>141</v>
      </c>
    </row>
    <row r="58" spans="1:54" ht="15.75" thickTop="1">
      <c r="B58" s="20">
        <v>0.23200799999999999</v>
      </c>
      <c r="C58" s="20" t="s">
        <v>136</v>
      </c>
      <c r="D58" s="20" t="s">
        <v>136</v>
      </c>
      <c r="E58" s="20" t="s">
        <v>136</v>
      </c>
      <c r="F58" s="20" t="s">
        <v>140</v>
      </c>
      <c r="G58" s="20" t="s">
        <v>140</v>
      </c>
      <c r="H58" s="20" t="s">
        <v>140</v>
      </c>
      <c r="I58" s="20" t="s">
        <v>136</v>
      </c>
      <c r="J58" s="20" t="s">
        <v>136</v>
      </c>
      <c r="K58" s="20" t="s">
        <v>136</v>
      </c>
      <c r="L58" s="20" t="s">
        <v>140</v>
      </c>
      <c r="M58" s="20" t="s">
        <v>140</v>
      </c>
      <c r="N58" s="20" t="s">
        <v>140</v>
      </c>
      <c r="O58" s="20"/>
      <c r="P58" s="20"/>
      <c r="Q58" s="20"/>
      <c r="R58" s="20"/>
      <c r="S58" s="20"/>
      <c r="T58" s="20"/>
      <c r="W58" s="117"/>
      <c r="X58" s="20" t="s">
        <v>136</v>
      </c>
      <c r="Y58" s="20" t="s">
        <v>136</v>
      </c>
      <c r="Z58" s="20" t="s">
        <v>136</v>
      </c>
      <c r="AA58" s="20" t="s">
        <v>140</v>
      </c>
      <c r="AB58" s="20" t="s">
        <v>140</v>
      </c>
      <c r="AC58" s="20" t="s">
        <v>140</v>
      </c>
      <c r="AD58" s="20" t="s">
        <v>136</v>
      </c>
      <c r="AE58" s="20" t="s">
        <v>136</v>
      </c>
      <c r="AF58" s="20" t="s">
        <v>136</v>
      </c>
      <c r="AG58" s="20" t="s">
        <v>140</v>
      </c>
      <c r="AH58" s="20" t="s">
        <v>140</v>
      </c>
      <c r="AI58" s="20" t="s">
        <v>140</v>
      </c>
      <c r="AJ58" s="20"/>
      <c r="AK58" s="20"/>
      <c r="AL58" s="20"/>
      <c r="AM58" s="20"/>
      <c r="AN58" s="20"/>
      <c r="AO58" s="20"/>
      <c r="AQ58">
        <f>AI59</f>
        <v>1.7910998299999998</v>
      </c>
      <c r="AR58">
        <f>AH59</f>
        <v>1.7778289866999999</v>
      </c>
      <c r="AS58">
        <f>AG59</f>
        <v>1.7835827788999998</v>
      </c>
      <c r="AT58">
        <f>AC59</f>
        <v>0.21595281369999997</v>
      </c>
      <c r="AU58">
        <f>AA59</f>
        <v>0.21892251289999998</v>
      </c>
      <c r="AV58">
        <f>AB59</f>
        <v>0.2123334928</v>
      </c>
      <c r="AW58" s="135">
        <f>AO59</f>
        <v>4.7521683417</v>
      </c>
      <c r="AX58">
        <f>AN59</f>
        <v>4.5524560704999999</v>
      </c>
      <c r="AY58">
        <f>AM59</f>
        <v>4.3760373773999994</v>
      </c>
      <c r="AZ58">
        <f>AL59</f>
        <v>-1.3330237283999997</v>
      </c>
      <c r="BA58">
        <f>AK59</f>
        <v>-0.55227124809999995</v>
      </c>
      <c r="BB58">
        <f>AJ59</f>
        <v>-0.87253474619999993</v>
      </c>
    </row>
    <row r="59" spans="1:54">
      <c r="B59" s="20">
        <v>0.69602299999999995</v>
      </c>
      <c r="C59" s="20">
        <v>0.56910000000000005</v>
      </c>
      <c r="D59" s="20">
        <v>0.52380000000000004</v>
      </c>
      <c r="E59" s="20">
        <v>0.64419999999999999</v>
      </c>
      <c r="F59" s="20">
        <v>0.2359</v>
      </c>
      <c r="G59" s="20">
        <v>0.2288</v>
      </c>
      <c r="H59" s="20">
        <v>0.23269999999999999</v>
      </c>
      <c r="I59" s="20">
        <v>1.4209000000000001</v>
      </c>
      <c r="J59" s="20">
        <v>1.4280999999999999</v>
      </c>
      <c r="K59" s="20">
        <v>1.4115</v>
      </c>
      <c r="L59" s="20">
        <v>1.9218999999999999</v>
      </c>
      <c r="M59" s="20">
        <v>1.9157</v>
      </c>
      <c r="N59" s="20">
        <v>1.93</v>
      </c>
      <c r="O59" s="20">
        <v>-0.94020000000000004</v>
      </c>
      <c r="P59" s="20">
        <v>-0.59509999999999996</v>
      </c>
      <c r="Q59" s="20">
        <v>-1.4363999999999999</v>
      </c>
      <c r="R59" s="20">
        <v>4.7153999999999998</v>
      </c>
      <c r="S59" s="20">
        <v>4.9055</v>
      </c>
      <c r="T59" s="20">
        <v>5.1207000000000003</v>
      </c>
      <c r="U59">
        <f>B58+B59</f>
        <v>0.92803099999999994</v>
      </c>
      <c r="V59" s="6">
        <v>4900</v>
      </c>
      <c r="W59" s="117">
        <f>U59/V59</f>
        <v>1.8939408163265304E-4</v>
      </c>
      <c r="X59">
        <f>C59*U59</f>
        <v>0.52814244210000005</v>
      </c>
      <c r="Y59">
        <f>D59*U59</f>
        <v>0.48610263780000001</v>
      </c>
      <c r="Z59">
        <f>E59*U59</f>
        <v>0.59783757019999995</v>
      </c>
      <c r="AA59">
        <f>F59*U59</f>
        <v>0.21892251289999998</v>
      </c>
      <c r="AB59">
        <f>G59*U59</f>
        <v>0.2123334928</v>
      </c>
      <c r="AC59">
        <f>H59*U59</f>
        <v>0.21595281369999997</v>
      </c>
      <c r="AD59">
        <f>I59*U59</f>
        <v>1.3186392479</v>
      </c>
      <c r="AE59">
        <f>J59*U59</f>
        <v>1.3253210710999999</v>
      </c>
      <c r="AF59">
        <f>K59*U59</f>
        <v>1.3099157564999999</v>
      </c>
      <c r="AG59">
        <f>L59*U59</f>
        <v>1.7835827788999998</v>
      </c>
      <c r="AH59">
        <f>M59*U59</f>
        <v>1.7778289866999999</v>
      </c>
      <c r="AI59">
        <f>N59*U59</f>
        <v>1.7910998299999998</v>
      </c>
      <c r="AJ59">
        <f>O59*U59</f>
        <v>-0.87253474619999993</v>
      </c>
      <c r="AK59">
        <f>P59*U59</f>
        <v>-0.55227124809999995</v>
      </c>
      <c r="AL59">
        <f>Q59*U59</f>
        <v>-1.3330237283999997</v>
      </c>
      <c r="AM59">
        <f>R59*U59</f>
        <v>4.3760373773999994</v>
      </c>
      <c r="AN59">
        <f>S59*U59</f>
        <v>4.5524560704999999</v>
      </c>
      <c r="AO59">
        <f>T59*U59</f>
        <v>4.7521683417</v>
      </c>
      <c r="AQ59">
        <f>AF59</f>
        <v>1.3099157564999999</v>
      </c>
      <c r="AR59">
        <f>AE59</f>
        <v>1.3253210710999999</v>
      </c>
      <c r="AS59">
        <f>AD59</f>
        <v>1.3186392479</v>
      </c>
      <c r="AT59">
        <f>Z59</f>
        <v>0.59783757019999995</v>
      </c>
      <c r="AU59">
        <f>X59</f>
        <v>0.52814244210000005</v>
      </c>
      <c r="AV59">
        <f>Y59</f>
        <v>0.48610263780000001</v>
      </c>
      <c r="AW59" s="135"/>
    </row>
    <row r="60" spans="1:54" ht="15.75" thickBot="1">
      <c r="W60" s="117"/>
      <c r="AW60" s="135"/>
    </row>
    <row r="61" spans="1:54" ht="16.5" thickTop="1" thickBot="1">
      <c r="A61" s="114" t="s">
        <v>160</v>
      </c>
      <c r="B61" s="113" t="s">
        <v>138</v>
      </c>
      <c r="C61" s="113" t="s">
        <v>135</v>
      </c>
      <c r="D61" s="113" t="s">
        <v>137</v>
      </c>
      <c r="E61" s="113" t="s">
        <v>139</v>
      </c>
      <c r="F61" s="113" t="s">
        <v>135</v>
      </c>
      <c r="G61" s="113" t="s">
        <v>137</v>
      </c>
      <c r="H61" s="113" t="s">
        <v>139</v>
      </c>
      <c r="I61" s="113" t="s">
        <v>133</v>
      </c>
      <c r="J61" s="113" t="s">
        <v>132</v>
      </c>
      <c r="K61" s="113" t="s">
        <v>131</v>
      </c>
      <c r="L61" s="113" t="s">
        <v>133</v>
      </c>
      <c r="M61" s="113" t="s">
        <v>132</v>
      </c>
      <c r="N61" s="113" t="s">
        <v>131</v>
      </c>
      <c r="O61" s="113" t="s">
        <v>141</v>
      </c>
      <c r="P61" s="113" t="s">
        <v>142</v>
      </c>
      <c r="Q61" s="113" t="s">
        <v>143</v>
      </c>
      <c r="R61" s="113" t="s">
        <v>144</v>
      </c>
      <c r="S61" s="113" t="s">
        <v>145</v>
      </c>
      <c r="T61" s="113" t="s">
        <v>134</v>
      </c>
      <c r="U61" s="113" t="s">
        <v>138</v>
      </c>
      <c r="W61" s="117"/>
      <c r="X61" s="113" t="s">
        <v>135</v>
      </c>
      <c r="Y61" s="113" t="s">
        <v>137</v>
      </c>
      <c r="Z61" s="113" t="s">
        <v>139</v>
      </c>
      <c r="AA61" s="113" t="s">
        <v>135</v>
      </c>
      <c r="AB61" s="113" t="s">
        <v>137</v>
      </c>
      <c r="AC61" s="113" t="s">
        <v>139</v>
      </c>
      <c r="AD61" s="113" t="s">
        <v>133</v>
      </c>
      <c r="AE61" s="113" t="s">
        <v>132</v>
      </c>
      <c r="AF61" s="113" t="s">
        <v>131</v>
      </c>
      <c r="AG61" s="113" t="s">
        <v>133</v>
      </c>
      <c r="AH61" s="113" t="s">
        <v>132</v>
      </c>
      <c r="AI61" s="113" t="s">
        <v>131</v>
      </c>
      <c r="AJ61" s="113" t="s">
        <v>141</v>
      </c>
      <c r="AK61" s="113" t="s">
        <v>142</v>
      </c>
      <c r="AL61" s="113" t="s">
        <v>143</v>
      </c>
      <c r="AM61" s="113" t="s">
        <v>144</v>
      </c>
      <c r="AN61" s="113" t="s">
        <v>145</v>
      </c>
      <c r="AO61" s="113" t="s">
        <v>134</v>
      </c>
      <c r="AP61" s="114" t="s">
        <v>160</v>
      </c>
      <c r="AQ61" s="113" t="s">
        <v>190</v>
      </c>
      <c r="AR61" s="113" t="s">
        <v>132</v>
      </c>
      <c r="AS61" s="113" t="s">
        <v>133</v>
      </c>
      <c r="AT61" s="113" t="s">
        <v>139</v>
      </c>
      <c r="AU61" s="113" t="s">
        <v>135</v>
      </c>
      <c r="AV61" s="134" t="s">
        <v>137</v>
      </c>
      <c r="AW61" s="113" t="s">
        <v>191</v>
      </c>
      <c r="AX61" s="113" t="s">
        <v>145</v>
      </c>
      <c r="AY61" s="113" t="s">
        <v>144</v>
      </c>
      <c r="AZ61" s="113" t="s">
        <v>143</v>
      </c>
      <c r="BA61" s="113" t="s">
        <v>142</v>
      </c>
      <c r="BB61" s="113" t="s">
        <v>141</v>
      </c>
    </row>
    <row r="62" spans="1:54" ht="15.75" thickTop="1">
      <c r="B62" s="20">
        <v>0.27604200000000001</v>
      </c>
      <c r="C62" s="20" t="s">
        <v>136</v>
      </c>
      <c r="D62" s="20" t="s">
        <v>136</v>
      </c>
      <c r="E62" s="20" t="s">
        <v>136</v>
      </c>
      <c r="F62" s="20" t="s">
        <v>140</v>
      </c>
      <c r="G62" s="20" t="s">
        <v>140</v>
      </c>
      <c r="H62" s="20" t="s">
        <v>140</v>
      </c>
      <c r="I62" s="20" t="s">
        <v>136</v>
      </c>
      <c r="J62" s="20" t="s">
        <v>136</v>
      </c>
      <c r="K62" s="20" t="s">
        <v>136</v>
      </c>
      <c r="L62" s="20" t="s">
        <v>140</v>
      </c>
      <c r="M62" s="20" t="s">
        <v>140</v>
      </c>
      <c r="N62" s="20" t="s">
        <v>140</v>
      </c>
      <c r="O62" s="20"/>
      <c r="P62" s="20"/>
      <c r="Q62" s="20"/>
      <c r="R62" s="20"/>
      <c r="S62" s="20"/>
      <c r="T62" s="20"/>
      <c r="W62" s="117"/>
      <c r="X62" s="20" t="s">
        <v>136</v>
      </c>
      <c r="Y62" s="20" t="s">
        <v>136</v>
      </c>
      <c r="Z62" s="20" t="s">
        <v>136</v>
      </c>
      <c r="AA62" s="20" t="s">
        <v>140</v>
      </c>
      <c r="AB62" s="20" t="s">
        <v>140</v>
      </c>
      <c r="AC62" s="20" t="s">
        <v>140</v>
      </c>
      <c r="AD62" s="20" t="s">
        <v>136</v>
      </c>
      <c r="AE62" s="20" t="s">
        <v>136</v>
      </c>
      <c r="AF62" s="20" t="s">
        <v>136</v>
      </c>
      <c r="AG62" s="20" t="s">
        <v>140</v>
      </c>
      <c r="AH62" s="20" t="s">
        <v>140</v>
      </c>
      <c r="AI62" s="20" t="s">
        <v>140</v>
      </c>
      <c r="AJ62" s="20"/>
      <c r="AK62" s="20"/>
      <c r="AL62" s="20"/>
      <c r="AM62" s="20"/>
      <c r="AN62" s="20"/>
      <c r="AO62" s="20"/>
      <c r="AQ62">
        <f>AI63</f>
        <v>2.1310423099999998</v>
      </c>
      <c r="AR62">
        <f>AH63</f>
        <v>2.1152527218999997</v>
      </c>
      <c r="AS62">
        <f>AG63</f>
        <v>2.1220985572999997</v>
      </c>
      <c r="AT62">
        <f>AC63</f>
        <v>0.25693966089999998</v>
      </c>
      <c r="AU62">
        <f>AA63</f>
        <v>0.26047299529999995</v>
      </c>
      <c r="AV62">
        <f>AB63</f>
        <v>0.25263340959999997</v>
      </c>
      <c r="AW62" s="135">
        <f>AO63</f>
        <v>5.6541079568999999</v>
      </c>
      <c r="AX62">
        <f>AN63</f>
        <v>5.4164912184999991</v>
      </c>
      <c r="AY62">
        <f>AM63</f>
        <v>5.206589071799999</v>
      </c>
      <c r="AZ62">
        <f>AL63</f>
        <v>-1.5860254787999997</v>
      </c>
      <c r="BA62">
        <f>AK63</f>
        <v>-0.65708978169999988</v>
      </c>
      <c r="BB62">
        <f>AJ63</f>
        <v>-1.0381378133999999</v>
      </c>
    </row>
    <row r="63" spans="1:54">
      <c r="B63" s="20">
        <v>0.828125</v>
      </c>
      <c r="C63" s="20">
        <v>0.56910000000000005</v>
      </c>
      <c r="D63" s="20">
        <v>0.52380000000000004</v>
      </c>
      <c r="E63" s="20">
        <v>0.64419999999999999</v>
      </c>
      <c r="F63" s="20">
        <v>0.2359</v>
      </c>
      <c r="G63" s="20">
        <v>0.2288</v>
      </c>
      <c r="H63" s="20">
        <v>0.23269999999999999</v>
      </c>
      <c r="I63" s="20">
        <v>1.4209000000000001</v>
      </c>
      <c r="J63" s="20">
        <v>1.4280999999999999</v>
      </c>
      <c r="K63" s="20">
        <v>1.4115</v>
      </c>
      <c r="L63" s="20">
        <v>1.9218999999999999</v>
      </c>
      <c r="M63" s="20">
        <v>1.9157</v>
      </c>
      <c r="N63" s="20">
        <v>1.93</v>
      </c>
      <c r="O63" s="20">
        <v>-0.94020000000000004</v>
      </c>
      <c r="P63" s="20">
        <v>-0.59509999999999996</v>
      </c>
      <c r="Q63" s="20">
        <v>-1.4363999999999999</v>
      </c>
      <c r="R63" s="20">
        <v>4.7153999999999998</v>
      </c>
      <c r="S63" s="20">
        <v>4.9055</v>
      </c>
      <c r="T63" s="20">
        <v>5.1207000000000003</v>
      </c>
      <c r="U63">
        <f>B62+B63</f>
        <v>1.1041669999999999</v>
      </c>
      <c r="V63" s="6">
        <v>5830</v>
      </c>
      <c r="W63" s="117">
        <f>U63/V63</f>
        <v>1.8939399656946825E-4</v>
      </c>
      <c r="X63">
        <f>C63*U63</f>
        <v>0.62838143970000004</v>
      </c>
      <c r="Y63">
        <f>D63*U63</f>
        <v>0.57836267460000002</v>
      </c>
      <c r="Z63">
        <f>E63*U63</f>
        <v>0.71130438139999996</v>
      </c>
      <c r="AA63">
        <f>F63*U63</f>
        <v>0.26047299529999995</v>
      </c>
      <c r="AB63">
        <f>G63*U63</f>
        <v>0.25263340959999997</v>
      </c>
      <c r="AC63">
        <f>H63*U63</f>
        <v>0.25693966089999998</v>
      </c>
      <c r="AD63">
        <f>I63*U63</f>
        <v>1.5689108903</v>
      </c>
      <c r="AE63">
        <f>J63*U63</f>
        <v>1.5768608926999998</v>
      </c>
      <c r="AF63">
        <f>K63*U63</f>
        <v>1.5585317204999998</v>
      </c>
      <c r="AG63">
        <f>L63*U63</f>
        <v>2.1220985572999997</v>
      </c>
      <c r="AH63">
        <f>M63*U63</f>
        <v>2.1152527218999997</v>
      </c>
      <c r="AI63">
        <f>N63*U63</f>
        <v>2.1310423099999998</v>
      </c>
      <c r="AJ63">
        <f>O63*U63</f>
        <v>-1.0381378133999999</v>
      </c>
      <c r="AK63">
        <f>P63*U63</f>
        <v>-0.65708978169999988</v>
      </c>
      <c r="AL63">
        <f>Q63*U63</f>
        <v>-1.5860254787999997</v>
      </c>
      <c r="AM63">
        <f>R63*U63</f>
        <v>5.206589071799999</v>
      </c>
      <c r="AN63">
        <f>S63*U63</f>
        <v>5.4164912184999991</v>
      </c>
      <c r="AO63">
        <f>T63*U63</f>
        <v>5.6541079568999999</v>
      </c>
      <c r="AQ63">
        <f>AF63</f>
        <v>1.5585317204999998</v>
      </c>
      <c r="AR63">
        <f>AE63</f>
        <v>1.5768608926999998</v>
      </c>
      <c r="AS63">
        <f>AD63</f>
        <v>1.5689108903</v>
      </c>
      <c r="AT63">
        <f>Z63</f>
        <v>0.71130438139999996</v>
      </c>
      <c r="AU63">
        <f>X63</f>
        <v>0.62838143970000004</v>
      </c>
      <c r="AV63">
        <f>Y63</f>
        <v>0.57836267460000002</v>
      </c>
      <c r="AW63" s="135"/>
    </row>
    <row r="64" spans="1:54" ht="15.75" thickBot="1">
      <c r="W64" s="117"/>
      <c r="AW64" s="135"/>
    </row>
    <row r="65" spans="1:54" ht="16.5" thickTop="1" thickBot="1">
      <c r="A65" s="114" t="s">
        <v>161</v>
      </c>
      <c r="B65" s="113" t="s">
        <v>138</v>
      </c>
      <c r="C65" s="113" t="s">
        <v>135</v>
      </c>
      <c r="D65" s="113" t="s">
        <v>137</v>
      </c>
      <c r="E65" s="113" t="s">
        <v>139</v>
      </c>
      <c r="F65" s="113" t="s">
        <v>135</v>
      </c>
      <c r="G65" s="113" t="s">
        <v>137</v>
      </c>
      <c r="H65" s="113" t="s">
        <v>139</v>
      </c>
      <c r="I65" s="113" t="s">
        <v>133</v>
      </c>
      <c r="J65" s="113" t="s">
        <v>132</v>
      </c>
      <c r="K65" s="113" t="s">
        <v>131</v>
      </c>
      <c r="L65" s="113" t="s">
        <v>133</v>
      </c>
      <c r="M65" s="113" t="s">
        <v>132</v>
      </c>
      <c r="N65" s="113" t="s">
        <v>131</v>
      </c>
      <c r="O65" s="113" t="s">
        <v>141</v>
      </c>
      <c r="P65" s="113" t="s">
        <v>142</v>
      </c>
      <c r="Q65" s="113" t="s">
        <v>143</v>
      </c>
      <c r="R65" s="113" t="s">
        <v>144</v>
      </c>
      <c r="S65" s="113" t="s">
        <v>145</v>
      </c>
      <c r="T65" s="113" t="s">
        <v>134</v>
      </c>
      <c r="U65" s="113" t="s">
        <v>138</v>
      </c>
      <c r="W65" s="117"/>
      <c r="X65" s="113" t="s">
        <v>135</v>
      </c>
      <c r="Y65" s="113" t="s">
        <v>137</v>
      </c>
      <c r="Z65" s="113" t="s">
        <v>139</v>
      </c>
      <c r="AA65" s="113" t="s">
        <v>135</v>
      </c>
      <c r="AB65" s="113" t="s">
        <v>137</v>
      </c>
      <c r="AC65" s="113" t="s">
        <v>139</v>
      </c>
      <c r="AD65" s="113" t="s">
        <v>133</v>
      </c>
      <c r="AE65" s="113" t="s">
        <v>132</v>
      </c>
      <c r="AF65" s="113" t="s">
        <v>131</v>
      </c>
      <c r="AG65" s="113" t="s">
        <v>133</v>
      </c>
      <c r="AH65" s="113" t="s">
        <v>132</v>
      </c>
      <c r="AI65" s="113" t="s">
        <v>131</v>
      </c>
      <c r="AJ65" s="113" t="s">
        <v>141</v>
      </c>
      <c r="AK65" s="113" t="s">
        <v>142</v>
      </c>
      <c r="AL65" s="113" t="s">
        <v>143</v>
      </c>
      <c r="AM65" s="113" t="s">
        <v>144</v>
      </c>
      <c r="AN65" s="113" t="s">
        <v>145</v>
      </c>
      <c r="AO65" s="113" t="s">
        <v>134</v>
      </c>
      <c r="AP65" s="114" t="s">
        <v>161</v>
      </c>
      <c r="AQ65" s="113" t="s">
        <v>190</v>
      </c>
      <c r="AR65" s="113" t="s">
        <v>132</v>
      </c>
      <c r="AS65" s="113" t="s">
        <v>133</v>
      </c>
      <c r="AT65" s="113" t="s">
        <v>139</v>
      </c>
      <c r="AU65" s="113" t="s">
        <v>135</v>
      </c>
      <c r="AV65" s="134" t="s">
        <v>137</v>
      </c>
      <c r="AW65" s="113" t="s">
        <v>191</v>
      </c>
      <c r="AX65" s="113" t="s">
        <v>145</v>
      </c>
      <c r="AY65" s="113" t="s">
        <v>144</v>
      </c>
      <c r="AZ65" s="113" t="s">
        <v>143</v>
      </c>
      <c r="BA65" s="113" t="s">
        <v>142</v>
      </c>
      <c r="BB65" s="113" t="s">
        <v>141</v>
      </c>
    </row>
    <row r="66" spans="1:54" ht="15.75" thickTop="1">
      <c r="B66" s="20">
        <v>5.3030000000000001E-2</v>
      </c>
      <c r="C66" s="20" t="s">
        <v>136</v>
      </c>
      <c r="D66" s="20" t="s">
        <v>136</v>
      </c>
      <c r="E66" s="20" t="s">
        <v>136</v>
      </c>
      <c r="F66" s="20" t="s">
        <v>140</v>
      </c>
      <c r="G66" s="20" t="s">
        <v>140</v>
      </c>
      <c r="H66" s="20" t="s">
        <v>140</v>
      </c>
      <c r="I66" s="20" t="s">
        <v>136</v>
      </c>
      <c r="J66" s="20" t="s">
        <v>136</v>
      </c>
      <c r="K66" s="20" t="s">
        <v>136</v>
      </c>
      <c r="L66" s="20" t="s">
        <v>140</v>
      </c>
      <c r="M66" s="20" t="s">
        <v>140</v>
      </c>
      <c r="N66" s="20" t="s">
        <v>140</v>
      </c>
      <c r="O66" s="20"/>
      <c r="P66" s="20"/>
      <c r="Q66" s="20"/>
      <c r="R66" s="20"/>
      <c r="S66" s="20"/>
      <c r="T66" s="20"/>
      <c r="W66" s="117"/>
      <c r="X66" s="20" t="s">
        <v>136</v>
      </c>
      <c r="Y66" s="20" t="s">
        <v>136</v>
      </c>
      <c r="Z66" s="20" t="s">
        <v>136</v>
      </c>
      <c r="AA66" s="20" t="s">
        <v>140</v>
      </c>
      <c r="AB66" s="20" t="s">
        <v>140</v>
      </c>
      <c r="AC66" s="20" t="s">
        <v>140</v>
      </c>
      <c r="AD66" s="20" t="s">
        <v>136</v>
      </c>
      <c r="AE66" s="20" t="s">
        <v>136</v>
      </c>
      <c r="AF66" s="20" t="s">
        <v>136</v>
      </c>
      <c r="AG66" s="20" t="s">
        <v>140</v>
      </c>
      <c r="AH66" s="20" t="s">
        <v>140</v>
      </c>
      <c r="AI66" s="20" t="s">
        <v>140</v>
      </c>
      <c r="AJ66" s="20"/>
      <c r="AK66" s="20"/>
      <c r="AL66" s="20"/>
      <c r="AM66" s="20"/>
      <c r="AN66" s="20"/>
      <c r="AO66" s="20"/>
      <c r="AQ66">
        <f>AI67</f>
        <v>0.10234789999999999</v>
      </c>
      <c r="AR66">
        <f>AH67</f>
        <v>0.101589571</v>
      </c>
      <c r="AS66">
        <f>AG67</f>
        <v>0.101918357</v>
      </c>
      <c r="AT66">
        <f>AC67</f>
        <v>1.2340080999999999E-2</v>
      </c>
      <c r="AU66">
        <f>AA67</f>
        <v>1.2509777E-2</v>
      </c>
      <c r="AV66">
        <f>AB67</f>
        <v>1.2133264E-2</v>
      </c>
      <c r="AW66" s="135">
        <f>AO67</f>
        <v>0.27155072099999999</v>
      </c>
      <c r="AX66">
        <f>AN67</f>
        <v>0.26013866499999999</v>
      </c>
      <c r="AY66">
        <f>AM67</f>
        <v>0.25005766200000001</v>
      </c>
      <c r="AZ66">
        <f>AL67</f>
        <v>-7.6172292000000003E-2</v>
      </c>
      <c r="BA66">
        <f>AK67</f>
        <v>-3.1558152999999999E-2</v>
      </c>
      <c r="BB66">
        <f>AJ67</f>
        <v>-4.9858806000000006E-2</v>
      </c>
    </row>
    <row r="67" spans="1:54">
      <c r="B67" s="20"/>
      <c r="C67" s="20">
        <v>0.56910000000000005</v>
      </c>
      <c r="D67" s="20">
        <v>0.52380000000000004</v>
      </c>
      <c r="E67" s="20">
        <v>0.64419999999999999</v>
      </c>
      <c r="F67" s="20">
        <v>0.2359</v>
      </c>
      <c r="G67" s="20">
        <v>0.2288</v>
      </c>
      <c r="H67" s="20">
        <v>0.23269999999999999</v>
      </c>
      <c r="I67" s="20">
        <v>1.4209000000000001</v>
      </c>
      <c r="J67" s="20">
        <v>1.4280999999999999</v>
      </c>
      <c r="K67" s="20">
        <v>1.4115</v>
      </c>
      <c r="L67" s="20">
        <v>1.9218999999999999</v>
      </c>
      <c r="M67" s="20">
        <v>1.9157</v>
      </c>
      <c r="N67" s="20">
        <v>1.93</v>
      </c>
      <c r="O67" s="20">
        <v>-0.94020000000000004</v>
      </c>
      <c r="P67" s="20">
        <v>-0.59509999999999996</v>
      </c>
      <c r="Q67" s="20">
        <v>-1.4363999999999999</v>
      </c>
      <c r="R67" s="20">
        <v>4.7153999999999998</v>
      </c>
      <c r="S67" s="20">
        <v>4.9055</v>
      </c>
      <c r="T67" s="20">
        <v>5.1207000000000003</v>
      </c>
      <c r="U67">
        <f>B66+B67</f>
        <v>5.3030000000000001E-2</v>
      </c>
      <c r="V67" s="6">
        <v>280</v>
      </c>
      <c r="W67" s="117">
        <f>U67/V67</f>
        <v>1.8939285714285716E-4</v>
      </c>
      <c r="X67">
        <f>C67*U67</f>
        <v>3.0179373000000002E-2</v>
      </c>
      <c r="Y67">
        <f>D67*U67</f>
        <v>2.7777114000000002E-2</v>
      </c>
      <c r="Z67">
        <f>E67*U67</f>
        <v>3.4161926000000002E-2</v>
      </c>
      <c r="AA67">
        <f>F67*U67</f>
        <v>1.2509777E-2</v>
      </c>
      <c r="AB67">
        <f>G67*U67</f>
        <v>1.2133264E-2</v>
      </c>
      <c r="AC67">
        <f>H67*U67</f>
        <v>1.2340080999999999E-2</v>
      </c>
      <c r="AD67">
        <f>I67*U67</f>
        <v>7.5350327000000009E-2</v>
      </c>
      <c r="AE67">
        <f>J67*U67</f>
        <v>7.5732143000000002E-2</v>
      </c>
      <c r="AF67">
        <f>K67*U67</f>
        <v>7.4851845E-2</v>
      </c>
      <c r="AG67">
        <f>L67*U67</f>
        <v>0.101918357</v>
      </c>
      <c r="AH67">
        <f>M67*U67</f>
        <v>0.101589571</v>
      </c>
      <c r="AI67">
        <f>N67*U67</f>
        <v>0.10234789999999999</v>
      </c>
      <c r="AJ67">
        <f>O67*U67</f>
        <v>-4.9858806000000006E-2</v>
      </c>
      <c r="AK67">
        <f>P67*U67</f>
        <v>-3.1558152999999999E-2</v>
      </c>
      <c r="AL67">
        <f>Q67*U67</f>
        <v>-7.6172292000000003E-2</v>
      </c>
      <c r="AM67">
        <f>R67*U67</f>
        <v>0.25005766200000001</v>
      </c>
      <c r="AN67">
        <f>S67*U67</f>
        <v>0.26013866499999999</v>
      </c>
      <c r="AO67">
        <f>T67*U67</f>
        <v>0.27155072099999999</v>
      </c>
      <c r="AQ67">
        <f>AF67</f>
        <v>7.4851845E-2</v>
      </c>
      <c r="AR67">
        <f>AE67</f>
        <v>7.5732143000000002E-2</v>
      </c>
      <c r="AS67">
        <f>AD67</f>
        <v>7.5350327000000009E-2</v>
      </c>
      <c r="AT67">
        <f>Z67</f>
        <v>3.4161926000000002E-2</v>
      </c>
      <c r="AU67">
        <f>X67</f>
        <v>3.0179373000000002E-2</v>
      </c>
      <c r="AV67">
        <f>Y67</f>
        <v>2.7777114000000002E-2</v>
      </c>
      <c r="AW67" s="135"/>
    </row>
    <row r="68" spans="1:54" ht="15.75" thickBot="1">
      <c r="W68" s="117"/>
      <c r="AW68" s="135"/>
    </row>
    <row r="69" spans="1:54" ht="16.5" thickTop="1" thickBot="1">
      <c r="A69" s="114" t="s">
        <v>162</v>
      </c>
      <c r="B69" s="113" t="s">
        <v>138</v>
      </c>
      <c r="C69" s="113" t="s">
        <v>135</v>
      </c>
      <c r="D69" s="113" t="s">
        <v>137</v>
      </c>
      <c r="E69" s="113" t="s">
        <v>139</v>
      </c>
      <c r="F69" s="113" t="s">
        <v>135</v>
      </c>
      <c r="G69" s="113" t="s">
        <v>137</v>
      </c>
      <c r="H69" s="113" t="s">
        <v>139</v>
      </c>
      <c r="I69" s="113" t="s">
        <v>133</v>
      </c>
      <c r="J69" s="113" t="s">
        <v>132</v>
      </c>
      <c r="K69" s="113" t="s">
        <v>131</v>
      </c>
      <c r="L69" s="113" t="s">
        <v>133</v>
      </c>
      <c r="M69" s="113" t="s">
        <v>132</v>
      </c>
      <c r="N69" s="113" t="s">
        <v>131</v>
      </c>
      <c r="O69" s="113" t="s">
        <v>141</v>
      </c>
      <c r="P69" s="113" t="s">
        <v>142</v>
      </c>
      <c r="Q69" s="113" t="s">
        <v>143</v>
      </c>
      <c r="R69" s="113" t="s">
        <v>144</v>
      </c>
      <c r="S69" s="113" t="s">
        <v>145</v>
      </c>
      <c r="T69" s="113" t="s">
        <v>134</v>
      </c>
      <c r="U69" s="113" t="s">
        <v>138</v>
      </c>
      <c r="W69" s="117"/>
      <c r="X69" s="113" t="s">
        <v>135</v>
      </c>
      <c r="Y69" s="113" t="s">
        <v>137</v>
      </c>
      <c r="Z69" s="113" t="s">
        <v>139</v>
      </c>
      <c r="AA69" s="113" t="s">
        <v>135</v>
      </c>
      <c r="AB69" s="113" t="s">
        <v>137</v>
      </c>
      <c r="AC69" s="113" t="s">
        <v>139</v>
      </c>
      <c r="AD69" s="113" t="s">
        <v>133</v>
      </c>
      <c r="AE69" s="113" t="s">
        <v>132</v>
      </c>
      <c r="AF69" s="113" t="s">
        <v>131</v>
      </c>
      <c r="AG69" s="113" t="s">
        <v>133</v>
      </c>
      <c r="AH69" s="113" t="s">
        <v>132</v>
      </c>
      <c r="AI69" s="113" t="s">
        <v>131</v>
      </c>
      <c r="AJ69" s="113" t="s">
        <v>141</v>
      </c>
      <c r="AK69" s="113" t="s">
        <v>142</v>
      </c>
      <c r="AL69" s="113" t="s">
        <v>143</v>
      </c>
      <c r="AM69" s="113" t="s">
        <v>144</v>
      </c>
      <c r="AN69" s="113" t="s">
        <v>145</v>
      </c>
      <c r="AO69" s="113" t="s">
        <v>134</v>
      </c>
      <c r="AP69" s="114" t="s">
        <v>162</v>
      </c>
      <c r="AQ69" s="113" t="s">
        <v>190</v>
      </c>
      <c r="AR69" s="113" t="s">
        <v>132</v>
      </c>
      <c r="AS69" s="113" t="s">
        <v>133</v>
      </c>
      <c r="AT69" s="113" t="s">
        <v>139</v>
      </c>
      <c r="AU69" s="113" t="s">
        <v>135</v>
      </c>
      <c r="AV69" s="134" t="s">
        <v>137</v>
      </c>
      <c r="AW69" s="113" t="s">
        <v>191</v>
      </c>
      <c r="AX69" s="113" t="s">
        <v>145</v>
      </c>
      <c r="AY69" s="113" t="s">
        <v>144</v>
      </c>
      <c r="AZ69" s="113" t="s">
        <v>143</v>
      </c>
      <c r="BA69" s="113" t="s">
        <v>142</v>
      </c>
      <c r="BB69" s="113" t="s">
        <v>141</v>
      </c>
    </row>
    <row r="70" spans="1:54" ht="15.75" thickTop="1">
      <c r="B70" s="20">
        <v>6.3920000000000005E-2</v>
      </c>
      <c r="C70" s="20" t="s">
        <v>136</v>
      </c>
      <c r="D70" s="20" t="s">
        <v>136</v>
      </c>
      <c r="E70" s="20" t="s">
        <v>136</v>
      </c>
      <c r="F70" s="20" t="s">
        <v>140</v>
      </c>
      <c r="G70" s="20" t="s">
        <v>140</v>
      </c>
      <c r="H70" s="20" t="s">
        <v>140</v>
      </c>
      <c r="I70" s="20" t="s">
        <v>136</v>
      </c>
      <c r="J70" s="20" t="s">
        <v>136</v>
      </c>
      <c r="K70" s="20" t="s">
        <v>136</v>
      </c>
      <c r="L70" s="20" t="s">
        <v>140</v>
      </c>
      <c r="M70" s="20" t="s">
        <v>140</v>
      </c>
      <c r="N70" s="20" t="s">
        <v>140</v>
      </c>
      <c r="O70" s="20"/>
      <c r="P70" s="20"/>
      <c r="Q70" s="20"/>
      <c r="R70" s="20"/>
      <c r="S70" s="20"/>
      <c r="T70" s="20"/>
      <c r="W70" s="117"/>
      <c r="X70" s="20" t="s">
        <v>136</v>
      </c>
      <c r="Y70" s="20" t="s">
        <v>136</v>
      </c>
      <c r="Z70" s="20" t="s">
        <v>136</v>
      </c>
      <c r="AA70" s="20" t="s">
        <v>140</v>
      </c>
      <c r="AB70" s="20" t="s">
        <v>140</v>
      </c>
      <c r="AC70" s="20" t="s">
        <v>140</v>
      </c>
      <c r="AD70" s="20" t="s">
        <v>136</v>
      </c>
      <c r="AE70" s="20" t="s">
        <v>136</v>
      </c>
      <c r="AF70" s="20" t="s">
        <v>136</v>
      </c>
      <c r="AG70" s="20" t="s">
        <v>140</v>
      </c>
      <c r="AH70" s="20" t="s">
        <v>140</v>
      </c>
      <c r="AI70" s="20" t="s">
        <v>140</v>
      </c>
      <c r="AJ70" s="20"/>
      <c r="AK70" s="20"/>
      <c r="AL70" s="20"/>
      <c r="AM70" s="20"/>
      <c r="AN70" s="20"/>
      <c r="AO70" s="20"/>
      <c r="AQ70">
        <f>AI71</f>
        <v>0.49346240000000002</v>
      </c>
      <c r="AR70">
        <f>AH71</f>
        <v>0.48980617600000004</v>
      </c>
      <c r="AS70">
        <f>AG71</f>
        <v>0.49139139200000004</v>
      </c>
      <c r="AT70">
        <f>AC71</f>
        <v>5.9496736000000001E-2</v>
      </c>
      <c r="AU70">
        <f>AA71</f>
        <v>6.0314912000000005E-2</v>
      </c>
      <c r="AV70">
        <f>AB71</f>
        <v>5.8499584000000007E-2</v>
      </c>
      <c r="AW70" s="135">
        <f>AO71</f>
        <v>1.3092605760000002</v>
      </c>
      <c r="AX70">
        <f>AN71</f>
        <v>1.2542382400000001</v>
      </c>
      <c r="AY70">
        <f>AM71</f>
        <v>1.2056334719999999</v>
      </c>
      <c r="AZ70">
        <f>AL71</f>
        <v>-0.36725875200000002</v>
      </c>
      <c r="BA70">
        <f>AK71</f>
        <v>-0.15215516800000001</v>
      </c>
      <c r="BB70">
        <f>AJ71</f>
        <v>-0.24039033600000004</v>
      </c>
    </row>
    <row r="71" spans="1:54">
      <c r="B71" s="20">
        <v>0.19176000000000001</v>
      </c>
      <c r="C71" s="20">
        <v>0.56910000000000005</v>
      </c>
      <c r="D71" s="20">
        <v>0.52380000000000004</v>
      </c>
      <c r="E71" s="20">
        <v>0.64419999999999999</v>
      </c>
      <c r="F71" s="20">
        <v>0.2359</v>
      </c>
      <c r="G71" s="20">
        <v>0.2288</v>
      </c>
      <c r="H71" s="20">
        <v>0.23269999999999999</v>
      </c>
      <c r="I71" s="20">
        <v>1.4209000000000001</v>
      </c>
      <c r="J71" s="20">
        <v>1.4280999999999999</v>
      </c>
      <c r="K71" s="20">
        <v>1.4115</v>
      </c>
      <c r="L71" s="20">
        <v>1.9218999999999999</v>
      </c>
      <c r="M71" s="20">
        <v>1.9157</v>
      </c>
      <c r="N71" s="20">
        <v>1.93</v>
      </c>
      <c r="O71" s="20">
        <v>-0.94020000000000004</v>
      </c>
      <c r="P71" s="20">
        <v>-0.59509999999999996</v>
      </c>
      <c r="Q71" s="20">
        <v>-1.4363999999999999</v>
      </c>
      <c r="R71" s="20">
        <v>4.7153999999999998</v>
      </c>
      <c r="S71" s="20">
        <v>4.9055</v>
      </c>
      <c r="T71" s="20">
        <v>5.1207000000000003</v>
      </c>
      <c r="U71">
        <f>B70+B71</f>
        <v>0.25568000000000002</v>
      </c>
      <c r="V71" s="6">
        <v>1350</v>
      </c>
      <c r="W71" s="117">
        <f>U71/V71</f>
        <v>1.893925925925926E-4</v>
      </c>
      <c r="X71">
        <f>C71*U71</f>
        <v>0.14550748800000002</v>
      </c>
      <c r="Y71">
        <f>D71*U71</f>
        <v>0.13392518400000003</v>
      </c>
      <c r="Z71">
        <f>E71*U71</f>
        <v>0.16470905600000002</v>
      </c>
      <c r="AA71">
        <f>F71*U71</f>
        <v>6.0314912000000005E-2</v>
      </c>
      <c r="AB71">
        <f>G71*U71</f>
        <v>5.8499584000000007E-2</v>
      </c>
      <c r="AC71">
        <f>H71*U71</f>
        <v>5.9496736000000001E-2</v>
      </c>
      <c r="AD71">
        <f>I71*U71</f>
        <v>0.36329571200000005</v>
      </c>
      <c r="AE71">
        <f>J71*U71</f>
        <v>0.36513660800000003</v>
      </c>
      <c r="AF71">
        <f>K71*U71</f>
        <v>0.36089232000000004</v>
      </c>
      <c r="AG71">
        <f>L71*U71</f>
        <v>0.49139139200000004</v>
      </c>
      <c r="AH71">
        <f>M71*U71</f>
        <v>0.48980617600000004</v>
      </c>
      <c r="AI71">
        <f>N71*U71</f>
        <v>0.49346240000000002</v>
      </c>
      <c r="AJ71">
        <f>O71*U71</f>
        <v>-0.24039033600000004</v>
      </c>
      <c r="AK71">
        <f>P71*U71</f>
        <v>-0.15215516800000001</v>
      </c>
      <c r="AL71">
        <f>Q71*U71</f>
        <v>-0.36725875200000002</v>
      </c>
      <c r="AM71">
        <f>R71*U71</f>
        <v>1.2056334719999999</v>
      </c>
      <c r="AN71">
        <f>S71*U71</f>
        <v>1.2542382400000001</v>
      </c>
      <c r="AO71">
        <f>T71*U71</f>
        <v>1.3092605760000002</v>
      </c>
      <c r="AQ71">
        <f>AF71</f>
        <v>0.36089232000000004</v>
      </c>
      <c r="AR71">
        <f>AE71</f>
        <v>0.36513660800000003</v>
      </c>
      <c r="AS71">
        <f>AD71</f>
        <v>0.36329571200000005</v>
      </c>
      <c r="AT71">
        <f>Z71</f>
        <v>0.16470905600000002</v>
      </c>
      <c r="AU71">
        <f>X71</f>
        <v>0.14550748800000002</v>
      </c>
      <c r="AV71">
        <f>Y71</f>
        <v>0.13392518400000003</v>
      </c>
      <c r="AW71" s="135"/>
    </row>
    <row r="72" spans="1:54" ht="15.75" thickBot="1">
      <c r="W72" s="117"/>
      <c r="AW72" s="135"/>
    </row>
    <row r="73" spans="1:54" ht="16.5" thickTop="1" thickBot="1">
      <c r="A73" s="114" t="s">
        <v>163</v>
      </c>
      <c r="B73" s="113" t="s">
        <v>138</v>
      </c>
      <c r="C73" s="113" t="s">
        <v>135</v>
      </c>
      <c r="D73" s="113" t="s">
        <v>137</v>
      </c>
      <c r="E73" s="113" t="s">
        <v>139</v>
      </c>
      <c r="F73" s="113" t="s">
        <v>135</v>
      </c>
      <c r="G73" s="113" t="s">
        <v>137</v>
      </c>
      <c r="H73" s="113" t="s">
        <v>139</v>
      </c>
      <c r="I73" s="113" t="s">
        <v>133</v>
      </c>
      <c r="J73" s="113" t="s">
        <v>132</v>
      </c>
      <c r="K73" s="113" t="s">
        <v>131</v>
      </c>
      <c r="L73" s="113" t="s">
        <v>133</v>
      </c>
      <c r="M73" s="113" t="s">
        <v>132</v>
      </c>
      <c r="N73" s="113" t="s">
        <v>131</v>
      </c>
      <c r="O73" s="113" t="s">
        <v>141</v>
      </c>
      <c r="P73" s="113" t="s">
        <v>142</v>
      </c>
      <c r="Q73" s="113" t="s">
        <v>143</v>
      </c>
      <c r="R73" s="113" t="s">
        <v>144</v>
      </c>
      <c r="S73" s="113" t="s">
        <v>145</v>
      </c>
      <c r="T73" s="113" t="s">
        <v>134</v>
      </c>
      <c r="U73" s="113" t="s">
        <v>138</v>
      </c>
      <c r="W73" s="117"/>
      <c r="X73" s="113" t="s">
        <v>135</v>
      </c>
      <c r="Y73" s="113" t="s">
        <v>137</v>
      </c>
      <c r="Z73" s="113" t="s">
        <v>139</v>
      </c>
      <c r="AA73" s="113" t="s">
        <v>135</v>
      </c>
      <c r="AB73" s="113" t="s">
        <v>137</v>
      </c>
      <c r="AC73" s="113" t="s">
        <v>139</v>
      </c>
      <c r="AD73" s="113" t="s">
        <v>133</v>
      </c>
      <c r="AE73" s="113" t="s">
        <v>132</v>
      </c>
      <c r="AF73" s="113" t="s">
        <v>131</v>
      </c>
      <c r="AG73" s="113" t="s">
        <v>133</v>
      </c>
      <c r="AH73" s="113" t="s">
        <v>132</v>
      </c>
      <c r="AI73" s="113" t="s">
        <v>131</v>
      </c>
      <c r="AJ73" s="113" t="s">
        <v>141</v>
      </c>
      <c r="AK73" s="113" t="s">
        <v>142</v>
      </c>
      <c r="AL73" s="113" t="s">
        <v>143</v>
      </c>
      <c r="AM73" s="113" t="s">
        <v>144</v>
      </c>
      <c r="AN73" s="113" t="s">
        <v>145</v>
      </c>
      <c r="AO73" s="113" t="s">
        <v>134</v>
      </c>
      <c r="AP73" s="114" t="s">
        <v>163</v>
      </c>
      <c r="AQ73" s="113" t="s">
        <v>190</v>
      </c>
      <c r="AR73" s="113" t="s">
        <v>132</v>
      </c>
      <c r="AS73" s="113" t="s">
        <v>133</v>
      </c>
      <c r="AT73" s="113" t="s">
        <v>139</v>
      </c>
      <c r="AU73" s="113" t="s">
        <v>135</v>
      </c>
      <c r="AV73" s="134" t="s">
        <v>137</v>
      </c>
      <c r="AW73" s="113" t="s">
        <v>191</v>
      </c>
      <c r="AX73" s="113" t="s">
        <v>145</v>
      </c>
      <c r="AY73" s="113" t="s">
        <v>144</v>
      </c>
      <c r="AZ73" s="113" t="s">
        <v>143</v>
      </c>
      <c r="BA73" s="113" t="s">
        <v>142</v>
      </c>
      <c r="BB73" s="113" t="s">
        <v>141</v>
      </c>
    </row>
    <row r="74" spans="1:54" ht="15.75" thickTop="1">
      <c r="B74" s="20">
        <v>0.51704499999999998</v>
      </c>
      <c r="C74" s="20" t="s">
        <v>136</v>
      </c>
      <c r="D74" s="20" t="s">
        <v>136</v>
      </c>
      <c r="E74" s="20" t="s">
        <v>136</v>
      </c>
      <c r="F74" s="20" t="s">
        <v>140</v>
      </c>
      <c r="G74" s="20" t="s">
        <v>140</v>
      </c>
      <c r="H74" s="20" t="s">
        <v>140</v>
      </c>
      <c r="I74" s="20" t="s">
        <v>136</v>
      </c>
      <c r="J74" s="20" t="s">
        <v>136</v>
      </c>
      <c r="K74" s="20" t="s">
        <v>136</v>
      </c>
      <c r="L74" s="20" t="s">
        <v>140</v>
      </c>
      <c r="M74" s="20" t="s">
        <v>140</v>
      </c>
      <c r="N74" s="20" t="s">
        <v>140</v>
      </c>
      <c r="O74" s="20"/>
      <c r="P74" s="20"/>
      <c r="Q74" s="20"/>
      <c r="R74" s="20"/>
      <c r="S74" s="20"/>
      <c r="T74" s="20"/>
      <c r="W74" s="117"/>
      <c r="X74" s="20" t="s">
        <v>136</v>
      </c>
      <c r="Y74" s="20" t="s">
        <v>136</v>
      </c>
      <c r="Z74" s="20" t="s">
        <v>136</v>
      </c>
      <c r="AA74" s="20" t="s">
        <v>140</v>
      </c>
      <c r="AB74" s="20" t="s">
        <v>140</v>
      </c>
      <c r="AC74" s="20" t="s">
        <v>140</v>
      </c>
      <c r="AD74" s="20" t="s">
        <v>136</v>
      </c>
      <c r="AE74" s="20" t="s">
        <v>136</v>
      </c>
      <c r="AF74" s="20" t="s">
        <v>136</v>
      </c>
      <c r="AG74" s="20" t="s">
        <v>140</v>
      </c>
      <c r="AH74" s="20" t="s">
        <v>140</v>
      </c>
      <c r="AI74" s="20" t="s">
        <v>140</v>
      </c>
      <c r="AJ74" s="20"/>
      <c r="AK74" s="20"/>
      <c r="AL74" s="20"/>
      <c r="AM74" s="20"/>
      <c r="AN74" s="20"/>
      <c r="AO74" s="20"/>
      <c r="AQ74">
        <f>AI75</f>
        <v>1.3305284899999998</v>
      </c>
      <c r="AR74">
        <f>AH75</f>
        <v>1.3206701700999999</v>
      </c>
      <c r="AS74">
        <f>AG75</f>
        <v>1.3249444066999998</v>
      </c>
      <c r="AT74">
        <f>AC75</f>
        <v>0.16042175109999998</v>
      </c>
      <c r="AU74">
        <f>AA75</f>
        <v>0.16262780869999999</v>
      </c>
      <c r="AV74">
        <f>AB75</f>
        <v>0.15773311839999998</v>
      </c>
      <c r="AW74" s="135">
        <f>AO75</f>
        <v>3.5301747350999997</v>
      </c>
      <c r="AX74">
        <f>AN75</f>
        <v>3.3818173614999996</v>
      </c>
      <c r="AY74">
        <f>AM75</f>
        <v>3.2507637521999997</v>
      </c>
      <c r="AZ74">
        <f>AL75</f>
        <v>-0.99024410519999984</v>
      </c>
      <c r="BA74">
        <f>AK75</f>
        <v>-0.41025777429999993</v>
      </c>
      <c r="BB74">
        <f>AJ75</f>
        <v>-0.6481672986</v>
      </c>
    </row>
    <row r="75" spans="1:54">
      <c r="B75" s="20">
        <v>0.172348</v>
      </c>
      <c r="C75" s="20">
        <v>0.56910000000000005</v>
      </c>
      <c r="D75" s="20">
        <v>0.52380000000000004</v>
      </c>
      <c r="E75" s="20">
        <v>0.64419999999999999</v>
      </c>
      <c r="F75" s="20">
        <v>0.2359</v>
      </c>
      <c r="G75" s="20">
        <v>0.2288</v>
      </c>
      <c r="H75" s="20">
        <v>0.23269999999999999</v>
      </c>
      <c r="I75" s="20">
        <v>1.4209000000000001</v>
      </c>
      <c r="J75" s="20">
        <v>1.4280999999999999</v>
      </c>
      <c r="K75" s="20">
        <v>1.4115</v>
      </c>
      <c r="L75" s="20">
        <v>1.9218999999999999</v>
      </c>
      <c r="M75" s="20">
        <v>1.9157</v>
      </c>
      <c r="N75" s="20">
        <v>1.93</v>
      </c>
      <c r="O75" s="20">
        <v>-0.94020000000000004</v>
      </c>
      <c r="P75" s="20">
        <v>-0.59509999999999996</v>
      </c>
      <c r="Q75" s="20">
        <v>-1.4363999999999999</v>
      </c>
      <c r="R75" s="20">
        <v>4.7153999999999998</v>
      </c>
      <c r="S75" s="20">
        <v>4.9055</v>
      </c>
      <c r="T75" s="20">
        <v>5.1207000000000003</v>
      </c>
      <c r="U75">
        <f>B74+B75</f>
        <v>0.68939299999999992</v>
      </c>
      <c r="V75" s="6">
        <v>3640</v>
      </c>
      <c r="W75" s="117">
        <f>U75/V75</f>
        <v>1.8939368131868129E-4</v>
      </c>
      <c r="X75">
        <f>C75*U75</f>
        <v>0.3923335563</v>
      </c>
      <c r="Y75">
        <f>D75*U75</f>
        <v>0.36110405340000001</v>
      </c>
      <c r="Z75">
        <f>E75*U75</f>
        <v>0.44410697059999993</v>
      </c>
      <c r="AA75">
        <f>F75*U75</f>
        <v>0.16262780869999999</v>
      </c>
      <c r="AB75">
        <f>G75*U75</f>
        <v>0.15773311839999998</v>
      </c>
      <c r="AC75">
        <f>H75*U75</f>
        <v>0.16042175109999998</v>
      </c>
      <c r="AD75">
        <f>I75*U75</f>
        <v>0.97955851369999991</v>
      </c>
      <c r="AE75">
        <f>J75*U75</f>
        <v>0.98452214329999987</v>
      </c>
      <c r="AF75">
        <f>K75*U75</f>
        <v>0.97307821949999984</v>
      </c>
      <c r="AG75">
        <f>L75*U75</f>
        <v>1.3249444066999998</v>
      </c>
      <c r="AH75">
        <f>M75*U75</f>
        <v>1.3206701700999999</v>
      </c>
      <c r="AI75">
        <f>N75*U75</f>
        <v>1.3305284899999998</v>
      </c>
      <c r="AJ75">
        <f>O75*U75</f>
        <v>-0.6481672986</v>
      </c>
      <c r="AK75">
        <f>P75*U75</f>
        <v>-0.41025777429999993</v>
      </c>
      <c r="AL75">
        <f>Q75*U75</f>
        <v>-0.99024410519999984</v>
      </c>
      <c r="AM75">
        <f>R75*U75</f>
        <v>3.2507637521999997</v>
      </c>
      <c r="AN75">
        <f>S75*U75</f>
        <v>3.3818173614999996</v>
      </c>
      <c r="AO75">
        <f>T75*U75</f>
        <v>3.5301747350999997</v>
      </c>
      <c r="AQ75">
        <f>AF75</f>
        <v>0.97307821949999984</v>
      </c>
      <c r="AR75">
        <f>AE75</f>
        <v>0.98452214329999987</v>
      </c>
      <c r="AS75">
        <f>AD75</f>
        <v>0.97955851369999991</v>
      </c>
      <c r="AT75">
        <f>Z75</f>
        <v>0.44410697059999993</v>
      </c>
      <c r="AU75">
        <f>X75</f>
        <v>0.3923335563</v>
      </c>
      <c r="AV75">
        <f>Y75</f>
        <v>0.36110405340000001</v>
      </c>
      <c r="AW75" s="135"/>
    </row>
    <row r="76" spans="1:54" ht="15.75" thickBot="1">
      <c r="W76" s="117"/>
      <c r="AW76" s="135"/>
    </row>
    <row r="77" spans="1:54" ht="16.5" thickTop="1" thickBot="1">
      <c r="A77" s="114" t="s">
        <v>164</v>
      </c>
      <c r="B77" s="113" t="s">
        <v>138</v>
      </c>
      <c r="C77" s="113" t="s">
        <v>135</v>
      </c>
      <c r="D77" s="113" t="s">
        <v>137</v>
      </c>
      <c r="E77" s="113" t="s">
        <v>139</v>
      </c>
      <c r="F77" s="113" t="s">
        <v>135</v>
      </c>
      <c r="G77" s="113" t="s">
        <v>137</v>
      </c>
      <c r="H77" s="113" t="s">
        <v>139</v>
      </c>
      <c r="I77" s="113" t="s">
        <v>133</v>
      </c>
      <c r="J77" s="113" t="s">
        <v>132</v>
      </c>
      <c r="K77" s="113" t="s">
        <v>131</v>
      </c>
      <c r="L77" s="113" t="s">
        <v>133</v>
      </c>
      <c r="M77" s="113" t="s">
        <v>132</v>
      </c>
      <c r="N77" s="113" t="s">
        <v>131</v>
      </c>
      <c r="O77" s="113" t="s">
        <v>141</v>
      </c>
      <c r="P77" s="113" t="s">
        <v>142</v>
      </c>
      <c r="Q77" s="113" t="s">
        <v>143</v>
      </c>
      <c r="R77" s="113" t="s">
        <v>144</v>
      </c>
      <c r="S77" s="113" t="s">
        <v>145</v>
      </c>
      <c r="T77" s="113" t="s">
        <v>134</v>
      </c>
      <c r="U77" s="113" t="s">
        <v>138</v>
      </c>
      <c r="W77" s="117"/>
      <c r="X77" s="113" t="s">
        <v>135</v>
      </c>
      <c r="Y77" s="113" t="s">
        <v>137</v>
      </c>
      <c r="Z77" s="113" t="s">
        <v>139</v>
      </c>
      <c r="AA77" s="113" t="s">
        <v>135</v>
      </c>
      <c r="AB77" s="113" t="s">
        <v>137</v>
      </c>
      <c r="AC77" s="113" t="s">
        <v>139</v>
      </c>
      <c r="AD77" s="113" t="s">
        <v>133</v>
      </c>
      <c r="AE77" s="113" t="s">
        <v>132</v>
      </c>
      <c r="AF77" s="113" t="s">
        <v>131</v>
      </c>
      <c r="AG77" s="113" t="s">
        <v>133</v>
      </c>
      <c r="AH77" s="113" t="s">
        <v>132</v>
      </c>
      <c r="AI77" s="113" t="s">
        <v>131</v>
      </c>
      <c r="AJ77" s="113" t="s">
        <v>141</v>
      </c>
      <c r="AK77" s="113" t="s">
        <v>142</v>
      </c>
      <c r="AL77" s="113" t="s">
        <v>143</v>
      </c>
      <c r="AM77" s="113" t="s">
        <v>144</v>
      </c>
      <c r="AN77" s="113" t="s">
        <v>145</v>
      </c>
      <c r="AO77" s="113" t="s">
        <v>134</v>
      </c>
      <c r="AP77" s="114" t="s">
        <v>164</v>
      </c>
      <c r="AQ77" s="113" t="s">
        <v>190</v>
      </c>
      <c r="AR77" s="113" t="s">
        <v>132</v>
      </c>
      <c r="AS77" s="113" t="s">
        <v>133</v>
      </c>
      <c r="AT77" s="113" t="s">
        <v>139</v>
      </c>
      <c r="AU77" s="113" t="s">
        <v>135</v>
      </c>
      <c r="AV77" s="134" t="s">
        <v>137</v>
      </c>
      <c r="AW77" s="113" t="s">
        <v>191</v>
      </c>
      <c r="AX77" s="113" t="s">
        <v>145</v>
      </c>
      <c r="AY77" s="113" t="s">
        <v>144</v>
      </c>
      <c r="AZ77" s="113" t="s">
        <v>143</v>
      </c>
      <c r="BA77" s="113" t="s">
        <v>142</v>
      </c>
      <c r="BB77" s="113" t="s">
        <v>141</v>
      </c>
    </row>
    <row r="78" spans="1:54" ht="15.75" thickTop="1">
      <c r="B78" s="20">
        <v>2.5094999999999999E-2</v>
      </c>
      <c r="C78" s="20" t="s">
        <v>136</v>
      </c>
      <c r="D78" s="20" t="s">
        <v>136</v>
      </c>
      <c r="E78" s="20" t="s">
        <v>136</v>
      </c>
      <c r="F78" s="20" t="s">
        <v>140</v>
      </c>
      <c r="G78" s="20" t="s">
        <v>140</v>
      </c>
      <c r="H78" s="20" t="s">
        <v>140</v>
      </c>
      <c r="I78" s="20" t="s">
        <v>136</v>
      </c>
      <c r="J78" s="20" t="s">
        <v>136</v>
      </c>
      <c r="K78" s="20" t="s">
        <v>136</v>
      </c>
      <c r="L78" s="20" t="s">
        <v>140</v>
      </c>
      <c r="M78" s="20" t="s">
        <v>140</v>
      </c>
      <c r="N78" s="20" t="s">
        <v>140</v>
      </c>
      <c r="O78" s="20"/>
      <c r="P78" s="20"/>
      <c r="Q78" s="20"/>
      <c r="R78" s="20"/>
      <c r="S78" s="20"/>
      <c r="T78" s="20"/>
      <c r="W78" s="117"/>
      <c r="X78" s="20" t="s">
        <v>136</v>
      </c>
      <c r="Y78" s="20" t="s">
        <v>136</v>
      </c>
      <c r="Z78" s="20" t="s">
        <v>136</v>
      </c>
      <c r="AA78" s="20" t="s">
        <v>140</v>
      </c>
      <c r="AB78" s="20" t="s">
        <v>140</v>
      </c>
      <c r="AC78" s="20" t="s">
        <v>140</v>
      </c>
      <c r="AD78" s="20" t="s">
        <v>136</v>
      </c>
      <c r="AE78" s="20" t="s">
        <v>136</v>
      </c>
      <c r="AF78" s="20" t="s">
        <v>136</v>
      </c>
      <c r="AG78" s="20" t="s">
        <v>140</v>
      </c>
      <c r="AH78" s="20" t="s">
        <v>140</v>
      </c>
      <c r="AI78" s="20" t="s">
        <v>140</v>
      </c>
      <c r="AJ78" s="20"/>
      <c r="AK78" s="20"/>
      <c r="AL78" s="20"/>
      <c r="AM78" s="20"/>
      <c r="AN78" s="20"/>
      <c r="AO78" s="20"/>
      <c r="AQ78">
        <f>AI79</f>
        <v>0.19373146999999999</v>
      </c>
      <c r="AR78">
        <f>AH79</f>
        <v>0.19229605029999999</v>
      </c>
      <c r="AS78">
        <f>AG79</f>
        <v>0.1929184001</v>
      </c>
      <c r="AT78">
        <f>AC79</f>
        <v>2.3358193299999996E-2</v>
      </c>
      <c r="AU78">
        <f>AA79</f>
        <v>2.3679406099999998E-2</v>
      </c>
      <c r="AV78">
        <f>AB79</f>
        <v>2.2966715199999998E-2</v>
      </c>
      <c r="AW78" s="135">
        <f>AO79</f>
        <v>0.51401074530000002</v>
      </c>
      <c r="AX78">
        <f>AN79</f>
        <v>0.49240918449999999</v>
      </c>
      <c r="AY78">
        <f>AM79</f>
        <v>0.47332713659999998</v>
      </c>
      <c r="AZ78">
        <f>AL79</f>
        <v>-0.14418439559999999</v>
      </c>
      <c r="BA78">
        <f>AK79</f>
        <v>-5.9735542899999994E-2</v>
      </c>
      <c r="BB78">
        <f>AJ79</f>
        <v>-9.4376335800000002E-2</v>
      </c>
    </row>
    <row r="79" spans="1:54">
      <c r="B79" s="20">
        <v>7.5284000000000004E-2</v>
      </c>
      <c r="C79" s="20">
        <v>0.56910000000000005</v>
      </c>
      <c r="D79" s="20">
        <v>0.52380000000000004</v>
      </c>
      <c r="E79" s="20">
        <v>0.64419999999999999</v>
      </c>
      <c r="F79" s="20">
        <v>0.2359</v>
      </c>
      <c r="G79" s="20">
        <v>0.2288</v>
      </c>
      <c r="H79" s="20">
        <v>0.23269999999999999</v>
      </c>
      <c r="I79" s="20">
        <v>1.4209000000000001</v>
      </c>
      <c r="J79" s="20">
        <v>1.4280999999999999</v>
      </c>
      <c r="K79" s="20">
        <v>1.4115</v>
      </c>
      <c r="L79" s="20">
        <v>1.9218999999999999</v>
      </c>
      <c r="M79" s="20">
        <v>1.9157</v>
      </c>
      <c r="N79" s="20">
        <v>1.93</v>
      </c>
      <c r="O79" s="20">
        <v>-0.94020000000000004</v>
      </c>
      <c r="P79" s="20">
        <v>-0.59509999999999996</v>
      </c>
      <c r="Q79" s="20">
        <v>-1.4363999999999999</v>
      </c>
      <c r="R79" s="20">
        <v>4.7153999999999998</v>
      </c>
      <c r="S79" s="20">
        <v>4.9055</v>
      </c>
      <c r="T79" s="20">
        <v>5.1207000000000003</v>
      </c>
      <c r="U79">
        <f>B78+B79</f>
        <v>0.100379</v>
      </c>
      <c r="V79" s="6">
        <v>530</v>
      </c>
      <c r="W79" s="117">
        <f>U79/V79</f>
        <v>1.8939433962264149E-4</v>
      </c>
      <c r="X79">
        <f>C79*U79</f>
        <v>5.7125688900000006E-2</v>
      </c>
      <c r="Y79">
        <f>D79*U79</f>
        <v>5.2578520199999999E-2</v>
      </c>
      <c r="Z79">
        <f>E79*U79</f>
        <v>6.46641518E-2</v>
      </c>
      <c r="AA79">
        <f>F79*U79</f>
        <v>2.3679406099999998E-2</v>
      </c>
      <c r="AB79">
        <f>G79*U79</f>
        <v>2.2966715199999998E-2</v>
      </c>
      <c r="AC79">
        <f>H79*U79</f>
        <v>2.3358193299999996E-2</v>
      </c>
      <c r="AD79">
        <f>I79*U79</f>
        <v>0.14262852109999999</v>
      </c>
      <c r="AE79">
        <f>J79*U79</f>
        <v>0.14335124989999998</v>
      </c>
      <c r="AF79">
        <f>K79*U79</f>
        <v>0.14168495849999999</v>
      </c>
      <c r="AG79">
        <f>L79*U79</f>
        <v>0.1929184001</v>
      </c>
      <c r="AH79">
        <f>M79*U79</f>
        <v>0.19229605029999999</v>
      </c>
      <c r="AI79">
        <f>N79*U79</f>
        <v>0.19373146999999999</v>
      </c>
      <c r="AJ79">
        <f>O79*U79</f>
        <v>-9.4376335800000002E-2</v>
      </c>
      <c r="AK79">
        <f>P79*U79</f>
        <v>-5.9735542899999994E-2</v>
      </c>
      <c r="AL79">
        <f>Q79*U79</f>
        <v>-0.14418439559999999</v>
      </c>
      <c r="AM79">
        <f>R79*U79</f>
        <v>0.47332713659999998</v>
      </c>
      <c r="AN79">
        <f>S79*U79</f>
        <v>0.49240918449999999</v>
      </c>
      <c r="AO79">
        <f>T79*U79</f>
        <v>0.51401074530000002</v>
      </c>
      <c r="AQ79">
        <f>AF79</f>
        <v>0.14168495849999999</v>
      </c>
      <c r="AR79">
        <f>AE79</f>
        <v>0.14335124989999998</v>
      </c>
      <c r="AS79">
        <f>AD79</f>
        <v>0.14262852109999999</v>
      </c>
      <c r="AT79">
        <f>Z79</f>
        <v>6.46641518E-2</v>
      </c>
      <c r="AU79">
        <f>X79</f>
        <v>5.7125688900000006E-2</v>
      </c>
      <c r="AV79">
        <f>Y79</f>
        <v>5.2578520199999999E-2</v>
      </c>
      <c r="AW79" s="135"/>
    </row>
    <row r="80" spans="1:54" ht="15.75" thickBot="1">
      <c r="W80" s="117"/>
      <c r="AW80" s="135"/>
    </row>
    <row r="81" spans="1:54" ht="16.5" thickTop="1" thickBot="1">
      <c r="A81" s="114" t="s">
        <v>165</v>
      </c>
      <c r="B81" s="113" t="s">
        <v>138</v>
      </c>
      <c r="C81" s="113" t="s">
        <v>135</v>
      </c>
      <c r="D81" s="113" t="s">
        <v>137</v>
      </c>
      <c r="E81" s="113" t="s">
        <v>139</v>
      </c>
      <c r="F81" s="113" t="s">
        <v>135</v>
      </c>
      <c r="G81" s="113" t="s">
        <v>137</v>
      </c>
      <c r="H81" s="113" t="s">
        <v>139</v>
      </c>
      <c r="I81" s="113" t="s">
        <v>133</v>
      </c>
      <c r="J81" s="113" t="s">
        <v>132</v>
      </c>
      <c r="K81" s="113" t="s">
        <v>131</v>
      </c>
      <c r="L81" s="113" t="s">
        <v>133</v>
      </c>
      <c r="M81" s="113" t="s">
        <v>132</v>
      </c>
      <c r="N81" s="113" t="s">
        <v>131</v>
      </c>
      <c r="O81" s="113" t="s">
        <v>141</v>
      </c>
      <c r="P81" s="113" t="s">
        <v>142</v>
      </c>
      <c r="Q81" s="113" t="s">
        <v>143</v>
      </c>
      <c r="R81" s="113" t="s">
        <v>144</v>
      </c>
      <c r="S81" s="113" t="s">
        <v>145</v>
      </c>
      <c r="T81" s="113" t="s">
        <v>134</v>
      </c>
      <c r="U81" s="113" t="s">
        <v>138</v>
      </c>
      <c r="W81" s="117"/>
      <c r="X81" s="113" t="s">
        <v>135</v>
      </c>
      <c r="Y81" s="113" t="s">
        <v>137</v>
      </c>
      <c r="Z81" s="113" t="s">
        <v>139</v>
      </c>
      <c r="AA81" s="113" t="s">
        <v>135</v>
      </c>
      <c r="AB81" s="113" t="s">
        <v>137</v>
      </c>
      <c r="AC81" s="113" t="s">
        <v>139</v>
      </c>
      <c r="AD81" s="113" t="s">
        <v>133</v>
      </c>
      <c r="AE81" s="113" t="s">
        <v>132</v>
      </c>
      <c r="AF81" s="113" t="s">
        <v>131</v>
      </c>
      <c r="AG81" s="113" t="s">
        <v>133</v>
      </c>
      <c r="AH81" s="113" t="s">
        <v>132</v>
      </c>
      <c r="AI81" s="113" t="s">
        <v>131</v>
      </c>
      <c r="AJ81" s="113" t="s">
        <v>141</v>
      </c>
      <c r="AK81" s="113" t="s">
        <v>142</v>
      </c>
      <c r="AL81" s="113" t="s">
        <v>143</v>
      </c>
      <c r="AM81" s="113" t="s">
        <v>144</v>
      </c>
      <c r="AN81" s="113" t="s">
        <v>145</v>
      </c>
      <c r="AO81" s="113" t="s">
        <v>134</v>
      </c>
      <c r="AP81" s="114" t="s">
        <v>165</v>
      </c>
      <c r="AQ81" s="113" t="s">
        <v>190</v>
      </c>
      <c r="AR81" s="113" t="s">
        <v>132</v>
      </c>
      <c r="AS81" s="113" t="s">
        <v>133</v>
      </c>
      <c r="AT81" s="113" t="s">
        <v>139</v>
      </c>
      <c r="AU81" s="113" t="s">
        <v>135</v>
      </c>
      <c r="AV81" s="134" t="s">
        <v>137</v>
      </c>
      <c r="AW81" s="113" t="s">
        <v>191</v>
      </c>
      <c r="AX81" s="113" t="s">
        <v>145</v>
      </c>
      <c r="AY81" s="113" t="s">
        <v>144</v>
      </c>
      <c r="AZ81" s="113" t="s">
        <v>143</v>
      </c>
      <c r="BA81" s="113" t="s">
        <v>142</v>
      </c>
      <c r="BB81" s="113" t="s">
        <v>141</v>
      </c>
    </row>
    <row r="82" spans="1:54" ht="15.75" thickTop="1">
      <c r="B82" s="20">
        <v>9.5644000000000007E-2</v>
      </c>
      <c r="C82" s="20" t="s">
        <v>136</v>
      </c>
      <c r="D82" s="20" t="s">
        <v>136</v>
      </c>
      <c r="E82" s="20" t="s">
        <v>136</v>
      </c>
      <c r="F82" s="20" t="s">
        <v>140</v>
      </c>
      <c r="G82" s="20" t="s">
        <v>140</v>
      </c>
      <c r="H82" s="20" t="s">
        <v>140</v>
      </c>
      <c r="I82" s="20" t="s">
        <v>136</v>
      </c>
      <c r="J82" s="20" t="s">
        <v>136</v>
      </c>
      <c r="K82" s="20" t="s">
        <v>136</v>
      </c>
      <c r="L82" s="20" t="s">
        <v>140</v>
      </c>
      <c r="M82" s="20" t="s">
        <v>140</v>
      </c>
      <c r="N82" s="20" t="s">
        <v>140</v>
      </c>
      <c r="O82" s="20"/>
      <c r="P82" s="20"/>
      <c r="Q82" s="20"/>
      <c r="R82" s="20"/>
      <c r="S82" s="20"/>
      <c r="T82" s="20"/>
      <c r="W82" s="117"/>
      <c r="X82" s="20" t="s">
        <v>136</v>
      </c>
      <c r="Y82" s="20" t="s">
        <v>136</v>
      </c>
      <c r="Z82" s="20" t="s">
        <v>136</v>
      </c>
      <c r="AA82" s="20" t="s">
        <v>140</v>
      </c>
      <c r="AB82" s="20" t="s">
        <v>140</v>
      </c>
      <c r="AC82" s="20" t="s">
        <v>140</v>
      </c>
      <c r="AD82" s="20" t="s">
        <v>136</v>
      </c>
      <c r="AE82" s="20" t="s">
        <v>136</v>
      </c>
      <c r="AF82" s="20" t="s">
        <v>136</v>
      </c>
      <c r="AG82" s="20" t="s">
        <v>140</v>
      </c>
      <c r="AH82" s="20" t="s">
        <v>140</v>
      </c>
      <c r="AI82" s="20" t="s">
        <v>140</v>
      </c>
      <c r="AJ82" s="20"/>
      <c r="AK82" s="20"/>
      <c r="AL82" s="20"/>
      <c r="AM82" s="20"/>
      <c r="AN82" s="20"/>
      <c r="AO82" s="20"/>
      <c r="AQ82">
        <f>AI83</f>
        <v>0.73837167999999997</v>
      </c>
      <c r="AR82">
        <f>AH83</f>
        <v>0.73290084320000004</v>
      </c>
      <c r="AS82">
        <f>AG83</f>
        <v>0.73527281440000003</v>
      </c>
      <c r="AT82">
        <f>AC83</f>
        <v>8.9025435200000003E-2</v>
      </c>
      <c r="AU82">
        <f>AA83</f>
        <v>9.0249678400000005E-2</v>
      </c>
      <c r="AV82">
        <f>AB83</f>
        <v>8.7533388800000014E-2</v>
      </c>
      <c r="AW82" s="135">
        <f>AO83</f>
        <v>1.9590569232000001</v>
      </c>
      <c r="AX82">
        <f>AN83</f>
        <v>1.876726568</v>
      </c>
      <c r="AY82">
        <f>AM83</f>
        <v>1.8039988704000001</v>
      </c>
      <c r="AZ82">
        <f>AL83</f>
        <v>-0.54953216640000002</v>
      </c>
      <c r="BA82">
        <f>AK83</f>
        <v>-0.22767097759999999</v>
      </c>
      <c r="BB82">
        <f>AJ83</f>
        <v>-0.35969795520000003</v>
      </c>
    </row>
    <row r="83" spans="1:54">
      <c r="B83" s="20">
        <v>0.28693200000000002</v>
      </c>
      <c r="C83" s="20">
        <v>0.56910000000000005</v>
      </c>
      <c r="D83" s="20">
        <v>0.52380000000000004</v>
      </c>
      <c r="E83" s="20">
        <v>0.64419999999999999</v>
      </c>
      <c r="F83" s="20">
        <v>0.2359</v>
      </c>
      <c r="G83" s="20">
        <v>0.2288</v>
      </c>
      <c r="H83" s="20">
        <v>0.23269999999999999</v>
      </c>
      <c r="I83" s="20">
        <v>1.4209000000000001</v>
      </c>
      <c r="J83" s="20">
        <v>1.4280999999999999</v>
      </c>
      <c r="K83" s="20">
        <v>1.4115</v>
      </c>
      <c r="L83" s="20">
        <v>1.9218999999999999</v>
      </c>
      <c r="M83" s="20">
        <v>1.9157</v>
      </c>
      <c r="N83" s="20">
        <v>1.93</v>
      </c>
      <c r="O83" s="20">
        <v>-0.94020000000000004</v>
      </c>
      <c r="P83" s="20">
        <v>-0.59509999999999996</v>
      </c>
      <c r="Q83" s="20">
        <v>-1.4363999999999999</v>
      </c>
      <c r="R83" s="20">
        <v>4.7153999999999998</v>
      </c>
      <c r="S83" s="20">
        <v>4.9055</v>
      </c>
      <c r="T83" s="20">
        <v>5.1207000000000003</v>
      </c>
      <c r="U83">
        <f>B82+B83</f>
        <v>0.38257600000000003</v>
      </c>
      <c r="V83" s="6">
        <v>2020</v>
      </c>
      <c r="W83" s="117">
        <f>U83/V83</f>
        <v>1.893940594059406E-4</v>
      </c>
      <c r="X83">
        <f>C83*U83</f>
        <v>0.21772400160000002</v>
      </c>
      <c r="Y83">
        <f>D83*U83</f>
        <v>0.20039330880000003</v>
      </c>
      <c r="Z83">
        <f>E83*U83</f>
        <v>0.2464554592</v>
      </c>
      <c r="AA83">
        <f>F83*U83</f>
        <v>9.0249678400000005E-2</v>
      </c>
      <c r="AB83">
        <f>G83*U83</f>
        <v>8.7533388800000014E-2</v>
      </c>
      <c r="AC83">
        <f>H83*U83</f>
        <v>8.9025435200000003E-2</v>
      </c>
      <c r="AD83">
        <f>I83*U83</f>
        <v>0.5436022384000001</v>
      </c>
      <c r="AE83">
        <f>J83*U83</f>
        <v>0.54635678560000001</v>
      </c>
      <c r="AF83">
        <f>K83*U83</f>
        <v>0.54000602400000008</v>
      </c>
      <c r="AG83">
        <f>L83*U83</f>
        <v>0.73527281440000003</v>
      </c>
      <c r="AH83">
        <f>M83*U83</f>
        <v>0.73290084320000004</v>
      </c>
      <c r="AI83">
        <f>N83*U83</f>
        <v>0.73837167999999997</v>
      </c>
      <c r="AJ83">
        <f>O83*U83</f>
        <v>-0.35969795520000003</v>
      </c>
      <c r="AK83">
        <f>P83*U83</f>
        <v>-0.22767097759999999</v>
      </c>
      <c r="AL83">
        <f>Q83*U83</f>
        <v>-0.54953216640000002</v>
      </c>
      <c r="AM83">
        <f>R83*U83</f>
        <v>1.8039988704000001</v>
      </c>
      <c r="AN83">
        <f>S83*U83</f>
        <v>1.876726568</v>
      </c>
      <c r="AO83">
        <f>T83*U83</f>
        <v>1.9590569232000001</v>
      </c>
      <c r="AQ83">
        <f>AF83</f>
        <v>0.54000602400000008</v>
      </c>
      <c r="AR83">
        <f>AE83</f>
        <v>0.54635678560000001</v>
      </c>
      <c r="AS83">
        <f>AD83</f>
        <v>0.5436022384000001</v>
      </c>
      <c r="AT83">
        <f>Z83</f>
        <v>0.2464554592</v>
      </c>
      <c r="AU83">
        <f>X83</f>
        <v>0.21772400160000002</v>
      </c>
      <c r="AV83">
        <f>Y83</f>
        <v>0.20039330880000003</v>
      </c>
      <c r="AW83" s="135"/>
    </row>
    <row r="84" spans="1:54" ht="15.75" thickBot="1">
      <c r="W84" s="117"/>
      <c r="AW84" s="135"/>
    </row>
    <row r="85" spans="1:54" ht="16.5" thickTop="1" thickBot="1">
      <c r="A85" s="114" t="s">
        <v>166</v>
      </c>
      <c r="B85" s="113" t="s">
        <v>138</v>
      </c>
      <c r="C85" s="113" t="s">
        <v>135</v>
      </c>
      <c r="D85" s="113" t="s">
        <v>137</v>
      </c>
      <c r="E85" s="113" t="s">
        <v>139</v>
      </c>
      <c r="F85" s="113" t="s">
        <v>135</v>
      </c>
      <c r="G85" s="113" t="s">
        <v>137</v>
      </c>
      <c r="H85" s="113" t="s">
        <v>139</v>
      </c>
      <c r="I85" s="113" t="s">
        <v>133</v>
      </c>
      <c r="J85" s="113" t="s">
        <v>132</v>
      </c>
      <c r="K85" s="113" t="s">
        <v>131</v>
      </c>
      <c r="L85" s="113" t="s">
        <v>133</v>
      </c>
      <c r="M85" s="113" t="s">
        <v>132</v>
      </c>
      <c r="N85" s="113" t="s">
        <v>131</v>
      </c>
      <c r="O85" s="113" t="s">
        <v>141</v>
      </c>
      <c r="P85" s="113" t="s">
        <v>142</v>
      </c>
      <c r="Q85" s="113" t="s">
        <v>143</v>
      </c>
      <c r="R85" s="113" t="s">
        <v>144</v>
      </c>
      <c r="S85" s="113" t="s">
        <v>145</v>
      </c>
      <c r="T85" s="113" t="s">
        <v>134</v>
      </c>
      <c r="U85" s="113" t="s">
        <v>138</v>
      </c>
      <c r="W85" s="117"/>
      <c r="X85" s="113" t="s">
        <v>135</v>
      </c>
      <c r="Y85" s="113" t="s">
        <v>137</v>
      </c>
      <c r="Z85" s="113" t="s">
        <v>139</v>
      </c>
      <c r="AA85" s="113" t="s">
        <v>135</v>
      </c>
      <c r="AB85" s="113" t="s">
        <v>137</v>
      </c>
      <c r="AC85" s="113" t="s">
        <v>139</v>
      </c>
      <c r="AD85" s="113" t="s">
        <v>133</v>
      </c>
      <c r="AE85" s="113" t="s">
        <v>132</v>
      </c>
      <c r="AF85" s="113" t="s">
        <v>131</v>
      </c>
      <c r="AG85" s="113" t="s">
        <v>133</v>
      </c>
      <c r="AH85" s="113" t="s">
        <v>132</v>
      </c>
      <c r="AI85" s="113" t="s">
        <v>131</v>
      </c>
      <c r="AJ85" s="113" t="s">
        <v>141</v>
      </c>
      <c r="AK85" s="113" t="s">
        <v>142</v>
      </c>
      <c r="AL85" s="113" t="s">
        <v>143</v>
      </c>
      <c r="AM85" s="113" t="s">
        <v>144</v>
      </c>
      <c r="AN85" s="113" t="s">
        <v>145</v>
      </c>
      <c r="AO85" s="113" t="s">
        <v>134</v>
      </c>
      <c r="AP85" s="114" t="s">
        <v>166</v>
      </c>
      <c r="AQ85" s="113" t="s">
        <v>190</v>
      </c>
      <c r="AR85" s="113" t="s">
        <v>132</v>
      </c>
      <c r="AS85" s="113" t="s">
        <v>133</v>
      </c>
      <c r="AT85" s="113" t="s">
        <v>139</v>
      </c>
      <c r="AU85" s="113" t="s">
        <v>135</v>
      </c>
      <c r="AV85" s="134" t="s">
        <v>137</v>
      </c>
      <c r="AW85" s="113" t="s">
        <v>191</v>
      </c>
      <c r="AX85" s="113" t="s">
        <v>145</v>
      </c>
      <c r="AY85" s="113" t="s">
        <v>144</v>
      </c>
      <c r="AZ85" s="113" t="s">
        <v>143</v>
      </c>
      <c r="BA85" s="113" t="s">
        <v>142</v>
      </c>
      <c r="BB85" s="113" t="s">
        <v>141</v>
      </c>
    </row>
    <row r="86" spans="1:54" ht="15.75" thickTop="1">
      <c r="B86" s="20">
        <v>0.12689400000000001</v>
      </c>
      <c r="C86" s="20" t="s">
        <v>136</v>
      </c>
      <c r="D86" s="20" t="s">
        <v>136</v>
      </c>
      <c r="E86" s="20" t="s">
        <v>136</v>
      </c>
      <c r="F86" s="20" t="s">
        <v>140</v>
      </c>
      <c r="G86" s="20" t="s">
        <v>140</v>
      </c>
      <c r="H86" s="20" t="s">
        <v>140</v>
      </c>
      <c r="I86" s="20" t="s">
        <v>136</v>
      </c>
      <c r="J86" s="20" t="s">
        <v>136</v>
      </c>
      <c r="K86" s="20" t="s">
        <v>136</v>
      </c>
      <c r="L86" s="20" t="s">
        <v>140</v>
      </c>
      <c r="M86" s="20" t="s">
        <v>140</v>
      </c>
      <c r="N86" s="20" t="s">
        <v>140</v>
      </c>
      <c r="O86" s="20"/>
      <c r="P86" s="20"/>
      <c r="Q86" s="20"/>
      <c r="R86" s="20"/>
      <c r="S86" s="20"/>
      <c r="T86" s="20"/>
      <c r="W86" s="117"/>
      <c r="X86" s="20" t="s">
        <v>136</v>
      </c>
      <c r="Y86" s="20" t="s">
        <v>136</v>
      </c>
      <c r="Z86" s="20" t="s">
        <v>136</v>
      </c>
      <c r="AA86" s="20" t="s">
        <v>140</v>
      </c>
      <c r="AB86" s="20" t="s">
        <v>140</v>
      </c>
      <c r="AC86" s="20" t="s">
        <v>140</v>
      </c>
      <c r="AD86" s="20" t="s">
        <v>136</v>
      </c>
      <c r="AE86" s="20" t="s">
        <v>136</v>
      </c>
      <c r="AF86" s="20" t="s">
        <v>136</v>
      </c>
      <c r="AG86" s="20" t="s">
        <v>140</v>
      </c>
      <c r="AH86" s="20" t="s">
        <v>140</v>
      </c>
      <c r="AI86" s="20" t="s">
        <v>140</v>
      </c>
      <c r="AJ86" s="20"/>
      <c r="AK86" s="20"/>
      <c r="AL86" s="20"/>
      <c r="AM86" s="20"/>
      <c r="AN86" s="20"/>
      <c r="AO86" s="20"/>
      <c r="AQ86">
        <f>AI87</f>
        <v>0.97962168000000005</v>
      </c>
      <c r="AR86">
        <f>AH87</f>
        <v>0.97236334320000006</v>
      </c>
      <c r="AS86">
        <f>AG87</f>
        <v>0.97551031440000002</v>
      </c>
      <c r="AT86">
        <f>AC87</f>
        <v>0.1181129352</v>
      </c>
      <c r="AU86">
        <f>AA87</f>
        <v>0.11973717840000001</v>
      </c>
      <c r="AV86">
        <f>AB87</f>
        <v>0.11613338880000001</v>
      </c>
      <c r="AW86" s="135">
        <f>AO87</f>
        <v>2.5991444232000003</v>
      </c>
      <c r="AX86">
        <f>AN87</f>
        <v>2.489914068</v>
      </c>
      <c r="AY86">
        <f>AM87</f>
        <v>2.3934238703999999</v>
      </c>
      <c r="AZ86">
        <f>AL87</f>
        <v>-0.72908216640000001</v>
      </c>
      <c r="BA86">
        <f>AK87</f>
        <v>-0.30205847759999999</v>
      </c>
      <c r="BB86">
        <f>AJ87</f>
        <v>-0.47722295520000002</v>
      </c>
    </row>
    <row r="87" spans="1:54">
      <c r="B87" s="20">
        <v>0.38068200000000002</v>
      </c>
      <c r="C87" s="20">
        <v>0.56910000000000005</v>
      </c>
      <c r="D87" s="20">
        <v>0.52380000000000004</v>
      </c>
      <c r="E87" s="20">
        <v>0.64419999999999999</v>
      </c>
      <c r="F87" s="20">
        <v>0.2359</v>
      </c>
      <c r="G87" s="20">
        <v>0.2288</v>
      </c>
      <c r="H87" s="20">
        <v>0.23269999999999999</v>
      </c>
      <c r="I87" s="20">
        <v>1.4209000000000001</v>
      </c>
      <c r="J87" s="20">
        <v>1.4280999999999999</v>
      </c>
      <c r="K87" s="20">
        <v>1.4115</v>
      </c>
      <c r="L87" s="20">
        <v>1.9218999999999999</v>
      </c>
      <c r="M87" s="20">
        <v>1.9157</v>
      </c>
      <c r="N87" s="20">
        <v>1.93</v>
      </c>
      <c r="O87" s="20">
        <v>-0.94020000000000004</v>
      </c>
      <c r="P87" s="20">
        <v>-0.59509999999999996</v>
      </c>
      <c r="Q87" s="20">
        <v>-1.4363999999999999</v>
      </c>
      <c r="R87" s="20">
        <v>4.7153999999999998</v>
      </c>
      <c r="S87" s="20">
        <v>4.9055</v>
      </c>
      <c r="T87" s="20">
        <v>5.1207000000000003</v>
      </c>
      <c r="U87">
        <f>B86+B87</f>
        <v>0.50757600000000003</v>
      </c>
      <c r="V87" s="6">
        <v>2680</v>
      </c>
      <c r="W87" s="117">
        <f>U87/V87</f>
        <v>1.8939402985074629E-4</v>
      </c>
      <c r="X87">
        <f>C87*U87</f>
        <v>0.28886150160000001</v>
      </c>
      <c r="Y87">
        <f>D87*U87</f>
        <v>0.26586830880000006</v>
      </c>
      <c r="Z87">
        <f>E87*U87</f>
        <v>0.32698045920000002</v>
      </c>
      <c r="AA87">
        <f>F87*U87</f>
        <v>0.11973717840000001</v>
      </c>
      <c r="AB87">
        <f>G87*U87</f>
        <v>0.11613338880000001</v>
      </c>
      <c r="AC87">
        <f>H87*U87</f>
        <v>0.1181129352</v>
      </c>
      <c r="AD87">
        <f>I87*U87</f>
        <v>0.72121473840000005</v>
      </c>
      <c r="AE87">
        <f>J87*U87</f>
        <v>0.72486928559999997</v>
      </c>
      <c r="AF87">
        <f>K87*U87</f>
        <v>0.716443524</v>
      </c>
      <c r="AG87">
        <f>L87*U87</f>
        <v>0.97551031440000002</v>
      </c>
      <c r="AH87">
        <f>M87*U87</f>
        <v>0.97236334320000006</v>
      </c>
      <c r="AI87">
        <f>N87*U87</f>
        <v>0.97962168000000005</v>
      </c>
      <c r="AJ87">
        <f>O87*U87</f>
        <v>-0.47722295520000002</v>
      </c>
      <c r="AK87">
        <f>P87*U87</f>
        <v>-0.30205847759999999</v>
      </c>
      <c r="AL87">
        <f>Q87*U87</f>
        <v>-0.72908216640000001</v>
      </c>
      <c r="AM87">
        <f>R87*U87</f>
        <v>2.3934238703999999</v>
      </c>
      <c r="AN87">
        <f>S87*U87</f>
        <v>2.489914068</v>
      </c>
      <c r="AO87">
        <f>T87*U87</f>
        <v>2.5991444232000003</v>
      </c>
      <c r="AQ87">
        <f>AF87</f>
        <v>0.716443524</v>
      </c>
      <c r="AR87">
        <f>AE87</f>
        <v>0.72486928559999997</v>
      </c>
      <c r="AS87">
        <f>AD87</f>
        <v>0.72121473840000005</v>
      </c>
      <c r="AT87">
        <f>Z87</f>
        <v>0.32698045920000002</v>
      </c>
      <c r="AU87">
        <f>X87</f>
        <v>0.28886150160000001</v>
      </c>
      <c r="AV87">
        <f>Y87</f>
        <v>0.26586830880000006</v>
      </c>
      <c r="AW87" s="135"/>
    </row>
    <row r="88" spans="1:54" ht="15.75" thickBot="1">
      <c r="W88" s="117"/>
      <c r="AW88" s="135"/>
    </row>
    <row r="89" spans="1:54" ht="16.5" thickTop="1" thickBot="1">
      <c r="A89" s="114" t="s">
        <v>167</v>
      </c>
      <c r="B89" s="113" t="s">
        <v>138</v>
      </c>
      <c r="C89" s="113" t="s">
        <v>135</v>
      </c>
      <c r="D89" s="113" t="s">
        <v>137</v>
      </c>
      <c r="E89" s="113" t="s">
        <v>139</v>
      </c>
      <c r="F89" s="113" t="s">
        <v>135</v>
      </c>
      <c r="G89" s="113" t="s">
        <v>137</v>
      </c>
      <c r="H89" s="113" t="s">
        <v>139</v>
      </c>
      <c r="I89" s="113" t="s">
        <v>133</v>
      </c>
      <c r="J89" s="113" t="s">
        <v>132</v>
      </c>
      <c r="K89" s="113" t="s">
        <v>131</v>
      </c>
      <c r="L89" s="113" t="s">
        <v>133</v>
      </c>
      <c r="M89" s="113" t="s">
        <v>132</v>
      </c>
      <c r="N89" s="113" t="s">
        <v>131</v>
      </c>
      <c r="O89" s="113" t="s">
        <v>141</v>
      </c>
      <c r="P89" s="113" t="s">
        <v>142</v>
      </c>
      <c r="Q89" s="113" t="s">
        <v>143</v>
      </c>
      <c r="R89" s="113" t="s">
        <v>144</v>
      </c>
      <c r="S89" s="113" t="s">
        <v>145</v>
      </c>
      <c r="T89" s="113" t="s">
        <v>134</v>
      </c>
      <c r="U89" s="113" t="s">
        <v>138</v>
      </c>
      <c r="W89" s="117"/>
      <c r="X89" s="113" t="s">
        <v>135</v>
      </c>
      <c r="Y89" s="113" t="s">
        <v>137</v>
      </c>
      <c r="Z89" s="113" t="s">
        <v>139</v>
      </c>
      <c r="AA89" s="113" t="s">
        <v>135</v>
      </c>
      <c r="AB89" s="113" t="s">
        <v>137</v>
      </c>
      <c r="AC89" s="113" t="s">
        <v>139</v>
      </c>
      <c r="AD89" s="113" t="s">
        <v>133</v>
      </c>
      <c r="AE89" s="113" t="s">
        <v>132</v>
      </c>
      <c r="AF89" s="113" t="s">
        <v>131</v>
      </c>
      <c r="AG89" s="113" t="s">
        <v>133</v>
      </c>
      <c r="AH89" s="113" t="s">
        <v>132</v>
      </c>
      <c r="AI89" s="113" t="s">
        <v>131</v>
      </c>
      <c r="AJ89" s="113" t="s">
        <v>141</v>
      </c>
      <c r="AK89" s="113" t="s">
        <v>142</v>
      </c>
      <c r="AL89" s="113" t="s">
        <v>143</v>
      </c>
      <c r="AM89" s="113" t="s">
        <v>144</v>
      </c>
      <c r="AN89" s="113" t="s">
        <v>145</v>
      </c>
      <c r="AO89" s="113" t="s">
        <v>134</v>
      </c>
      <c r="AP89" s="114" t="s">
        <v>167</v>
      </c>
      <c r="AQ89" s="113" t="s">
        <v>190</v>
      </c>
      <c r="AR89" s="113" t="s">
        <v>132</v>
      </c>
      <c r="AS89" s="113" t="s">
        <v>133</v>
      </c>
      <c r="AT89" s="113" t="s">
        <v>139</v>
      </c>
      <c r="AU89" s="113" t="s">
        <v>135</v>
      </c>
      <c r="AV89" s="134" t="s">
        <v>137</v>
      </c>
      <c r="AW89" s="113" t="s">
        <v>191</v>
      </c>
      <c r="AX89" s="113" t="s">
        <v>145</v>
      </c>
      <c r="AY89" s="113" t="s">
        <v>144</v>
      </c>
      <c r="AZ89" s="113" t="s">
        <v>143</v>
      </c>
      <c r="BA89" s="113" t="s">
        <v>142</v>
      </c>
      <c r="BB89" s="113" t="s">
        <v>141</v>
      </c>
    </row>
    <row r="90" spans="1:54" ht="15.75" thickTop="1">
      <c r="B90" s="20">
        <v>4.0719999999999999E-2</v>
      </c>
      <c r="C90" s="20" t="s">
        <v>136</v>
      </c>
      <c r="D90" s="20" t="s">
        <v>136</v>
      </c>
      <c r="E90" s="20" t="s">
        <v>136</v>
      </c>
      <c r="F90" s="20" t="s">
        <v>140</v>
      </c>
      <c r="G90" s="20" t="s">
        <v>140</v>
      </c>
      <c r="H90" s="20" t="s">
        <v>140</v>
      </c>
      <c r="I90" s="20" t="s">
        <v>136</v>
      </c>
      <c r="J90" s="20" t="s">
        <v>136</v>
      </c>
      <c r="K90" s="20" t="s">
        <v>136</v>
      </c>
      <c r="L90" s="20" t="s">
        <v>140</v>
      </c>
      <c r="M90" s="20" t="s">
        <v>140</v>
      </c>
      <c r="N90" s="20" t="s">
        <v>140</v>
      </c>
      <c r="O90" s="20"/>
      <c r="P90" s="20"/>
      <c r="Q90" s="20"/>
      <c r="R90" s="20"/>
      <c r="S90" s="20"/>
      <c r="T90" s="20"/>
      <c r="W90" s="117"/>
      <c r="X90" s="20" t="s">
        <v>136</v>
      </c>
      <c r="Y90" s="20" t="s">
        <v>136</v>
      </c>
      <c r="Z90" s="20" t="s">
        <v>136</v>
      </c>
      <c r="AA90" s="20" t="s">
        <v>140</v>
      </c>
      <c r="AB90" s="20" t="s">
        <v>140</v>
      </c>
      <c r="AC90" s="20" t="s">
        <v>140</v>
      </c>
      <c r="AD90" s="20" t="s">
        <v>136</v>
      </c>
      <c r="AE90" s="20" t="s">
        <v>136</v>
      </c>
      <c r="AF90" s="20" t="s">
        <v>136</v>
      </c>
      <c r="AG90" s="20" t="s">
        <v>140</v>
      </c>
      <c r="AH90" s="20" t="s">
        <v>140</v>
      </c>
      <c r="AI90" s="20" t="s">
        <v>140</v>
      </c>
      <c r="AJ90" s="20"/>
      <c r="AK90" s="20"/>
      <c r="AL90" s="20"/>
      <c r="AM90" s="20"/>
      <c r="AN90" s="20"/>
      <c r="AO90" s="20"/>
      <c r="AQ90">
        <f>AI91</f>
        <v>0.31435647</v>
      </c>
      <c r="AR90">
        <f>AH91</f>
        <v>0.31202730029999998</v>
      </c>
      <c r="AS90">
        <f>AG91</f>
        <v>0.31303715009999999</v>
      </c>
      <c r="AT90">
        <f>AC91</f>
        <v>3.7901943299999998E-2</v>
      </c>
      <c r="AU90">
        <f>AA91</f>
        <v>3.8423156100000001E-2</v>
      </c>
      <c r="AV90">
        <f>AB91</f>
        <v>3.7266715200000002E-2</v>
      </c>
      <c r="AW90" s="135">
        <f>AO91</f>
        <v>0.83405449529999998</v>
      </c>
      <c r="AX90">
        <f>AN91</f>
        <v>0.79900293449999993</v>
      </c>
      <c r="AY90">
        <f>AM91</f>
        <v>0.76803963659999996</v>
      </c>
      <c r="AZ90">
        <f>AL91</f>
        <v>-0.23395939559999998</v>
      </c>
      <c r="BA90">
        <f>AK91</f>
        <v>-9.6929292899999991E-2</v>
      </c>
      <c r="BB90">
        <f>AJ91</f>
        <v>-0.15313883580000001</v>
      </c>
    </row>
    <row r="91" spans="1:54">
      <c r="B91" s="20">
        <v>0.122159</v>
      </c>
      <c r="C91" s="20">
        <v>0.56910000000000005</v>
      </c>
      <c r="D91" s="20">
        <v>0.52380000000000004</v>
      </c>
      <c r="E91" s="20">
        <v>0.64419999999999999</v>
      </c>
      <c r="F91" s="20">
        <v>0.2359</v>
      </c>
      <c r="G91" s="20">
        <v>0.2288</v>
      </c>
      <c r="H91" s="20">
        <v>0.23269999999999999</v>
      </c>
      <c r="I91" s="20">
        <v>1.4209000000000001</v>
      </c>
      <c r="J91" s="20">
        <v>1.4280999999999999</v>
      </c>
      <c r="K91" s="20">
        <v>1.4115</v>
      </c>
      <c r="L91" s="20">
        <v>1.9218999999999999</v>
      </c>
      <c r="M91" s="20">
        <v>1.9157</v>
      </c>
      <c r="N91" s="20">
        <v>1.93</v>
      </c>
      <c r="O91" s="20">
        <v>-0.94020000000000004</v>
      </c>
      <c r="P91" s="20">
        <v>-0.59509999999999996</v>
      </c>
      <c r="Q91" s="20">
        <v>-1.4363999999999999</v>
      </c>
      <c r="R91" s="20">
        <v>4.7153999999999998</v>
      </c>
      <c r="S91" s="20">
        <v>4.9055</v>
      </c>
      <c r="T91" s="20">
        <v>5.1207000000000003</v>
      </c>
      <c r="U91">
        <f>B90+B91</f>
        <v>0.162879</v>
      </c>
      <c r="V91" s="6">
        <v>860</v>
      </c>
      <c r="W91" s="117">
        <f>U91/V91</f>
        <v>1.8939418604651162E-4</v>
      </c>
      <c r="X91">
        <f>C91*U91</f>
        <v>9.2694438900000009E-2</v>
      </c>
      <c r="Y91">
        <f>D91*U91</f>
        <v>8.5316020200000009E-2</v>
      </c>
      <c r="Z91">
        <f>E91*U91</f>
        <v>0.10492665179999999</v>
      </c>
      <c r="AA91">
        <f>F91*U91</f>
        <v>3.8423156100000001E-2</v>
      </c>
      <c r="AB91">
        <f>G91*U91</f>
        <v>3.7266715200000002E-2</v>
      </c>
      <c r="AC91">
        <f>H91*U91</f>
        <v>3.7901943299999998E-2</v>
      </c>
      <c r="AD91">
        <f>I91*U91</f>
        <v>0.23143477109999999</v>
      </c>
      <c r="AE91">
        <f>J91*U91</f>
        <v>0.23260749989999999</v>
      </c>
      <c r="AF91">
        <f>K91*U91</f>
        <v>0.2299037085</v>
      </c>
      <c r="AG91">
        <f>L91*U91</f>
        <v>0.31303715009999999</v>
      </c>
      <c r="AH91">
        <f>M91*U91</f>
        <v>0.31202730029999998</v>
      </c>
      <c r="AI91">
        <f>N91*U91</f>
        <v>0.31435647</v>
      </c>
      <c r="AJ91">
        <f>O91*U91</f>
        <v>-0.15313883580000001</v>
      </c>
      <c r="AK91">
        <f>P91*U91</f>
        <v>-9.6929292899999991E-2</v>
      </c>
      <c r="AL91">
        <f>Q91*U91</f>
        <v>-0.23395939559999998</v>
      </c>
      <c r="AM91">
        <f>R91*U91</f>
        <v>0.76803963659999996</v>
      </c>
      <c r="AN91">
        <f>S91*U91</f>
        <v>0.79900293449999993</v>
      </c>
      <c r="AO91">
        <f>T91*U91</f>
        <v>0.83405449529999998</v>
      </c>
      <c r="AQ91">
        <f>AF91</f>
        <v>0.2299037085</v>
      </c>
      <c r="AR91">
        <f>AE91</f>
        <v>0.23260749989999999</v>
      </c>
      <c r="AS91">
        <f>AD91</f>
        <v>0.23143477109999999</v>
      </c>
      <c r="AT91">
        <f>Z91</f>
        <v>0.10492665179999999</v>
      </c>
      <c r="AU91">
        <f>X91</f>
        <v>9.2694438900000009E-2</v>
      </c>
      <c r="AV91">
        <f>Y91</f>
        <v>8.5316020200000009E-2</v>
      </c>
      <c r="AW91" s="135"/>
    </row>
    <row r="92" spans="1:54" ht="15.75" thickBot="1">
      <c r="W92" s="117"/>
      <c r="AW92" s="135"/>
    </row>
    <row r="93" spans="1:54" ht="16.5" thickTop="1" thickBot="1">
      <c r="A93" s="114" t="s">
        <v>168</v>
      </c>
      <c r="B93" s="113" t="s">
        <v>138</v>
      </c>
      <c r="C93" s="113" t="s">
        <v>135</v>
      </c>
      <c r="D93" s="113" t="s">
        <v>137</v>
      </c>
      <c r="E93" s="113" t="s">
        <v>139</v>
      </c>
      <c r="F93" s="113" t="s">
        <v>135</v>
      </c>
      <c r="G93" s="113" t="s">
        <v>137</v>
      </c>
      <c r="H93" s="113" t="s">
        <v>139</v>
      </c>
      <c r="I93" s="113" t="s">
        <v>133</v>
      </c>
      <c r="J93" s="113" t="s">
        <v>132</v>
      </c>
      <c r="K93" s="113" t="s">
        <v>131</v>
      </c>
      <c r="L93" s="113" t="s">
        <v>133</v>
      </c>
      <c r="M93" s="113" t="s">
        <v>132</v>
      </c>
      <c r="N93" s="113" t="s">
        <v>131</v>
      </c>
      <c r="O93" s="113" t="s">
        <v>141</v>
      </c>
      <c r="P93" s="113" t="s">
        <v>142</v>
      </c>
      <c r="Q93" s="113" t="s">
        <v>143</v>
      </c>
      <c r="R93" s="113" t="s">
        <v>144</v>
      </c>
      <c r="S93" s="113" t="s">
        <v>145</v>
      </c>
      <c r="T93" s="113" t="s">
        <v>134</v>
      </c>
      <c r="U93" s="113" t="s">
        <v>138</v>
      </c>
      <c r="W93" s="117"/>
      <c r="X93" s="113" t="s">
        <v>135</v>
      </c>
      <c r="Y93" s="113" t="s">
        <v>137</v>
      </c>
      <c r="Z93" s="113" t="s">
        <v>139</v>
      </c>
      <c r="AA93" s="113" t="s">
        <v>135</v>
      </c>
      <c r="AB93" s="113" t="s">
        <v>137</v>
      </c>
      <c r="AC93" s="113" t="s">
        <v>139</v>
      </c>
      <c r="AD93" s="113" t="s">
        <v>133</v>
      </c>
      <c r="AE93" s="113" t="s">
        <v>132</v>
      </c>
      <c r="AF93" s="113" t="s">
        <v>131</v>
      </c>
      <c r="AG93" s="113" t="s">
        <v>133</v>
      </c>
      <c r="AH93" s="113" t="s">
        <v>132</v>
      </c>
      <c r="AI93" s="113" t="s">
        <v>131</v>
      </c>
      <c r="AJ93" s="113" t="s">
        <v>141</v>
      </c>
      <c r="AK93" s="113" t="s">
        <v>142</v>
      </c>
      <c r="AL93" s="113" t="s">
        <v>143</v>
      </c>
      <c r="AM93" s="113" t="s">
        <v>144</v>
      </c>
      <c r="AN93" s="113" t="s">
        <v>145</v>
      </c>
      <c r="AO93" s="113" t="s">
        <v>134</v>
      </c>
      <c r="AP93" s="114" t="s">
        <v>168</v>
      </c>
      <c r="AQ93" s="113" t="s">
        <v>190</v>
      </c>
      <c r="AR93" s="113" t="s">
        <v>132</v>
      </c>
      <c r="AS93" s="113" t="s">
        <v>133</v>
      </c>
      <c r="AT93" s="113" t="s">
        <v>139</v>
      </c>
      <c r="AU93" s="113" t="s">
        <v>135</v>
      </c>
      <c r="AV93" s="134" t="s">
        <v>137</v>
      </c>
      <c r="AW93" s="113" t="s">
        <v>191</v>
      </c>
      <c r="AX93" s="113" t="s">
        <v>145</v>
      </c>
      <c r="AY93" s="113" t="s">
        <v>144</v>
      </c>
      <c r="AZ93" s="113" t="s">
        <v>143</v>
      </c>
      <c r="BA93" s="113" t="s">
        <v>142</v>
      </c>
      <c r="BB93" s="113" t="s">
        <v>141</v>
      </c>
    </row>
    <row r="94" spans="1:54" ht="15.75" thickTop="1">
      <c r="B94" s="20">
        <v>5.3030000000000001E-2</v>
      </c>
      <c r="C94" s="20" t="s">
        <v>136</v>
      </c>
      <c r="D94" s="20" t="s">
        <v>136</v>
      </c>
      <c r="E94" s="20" t="s">
        <v>136</v>
      </c>
      <c r="F94" s="20" t="s">
        <v>140</v>
      </c>
      <c r="G94" s="20" t="s">
        <v>140</v>
      </c>
      <c r="H94" s="20" t="s">
        <v>140</v>
      </c>
      <c r="I94" s="20" t="s">
        <v>136</v>
      </c>
      <c r="J94" s="20" t="s">
        <v>136</v>
      </c>
      <c r="K94" s="20" t="s">
        <v>136</v>
      </c>
      <c r="L94" s="20" t="s">
        <v>140</v>
      </c>
      <c r="M94" s="20" t="s">
        <v>140</v>
      </c>
      <c r="N94" s="20" t="s">
        <v>140</v>
      </c>
      <c r="O94" s="20"/>
      <c r="P94" s="20"/>
      <c r="Q94" s="20"/>
      <c r="R94" s="20"/>
      <c r="S94" s="20"/>
      <c r="T94" s="20"/>
      <c r="W94" s="117"/>
      <c r="X94" s="20" t="s">
        <v>136</v>
      </c>
      <c r="Y94" s="20" t="s">
        <v>136</v>
      </c>
      <c r="Z94" s="20" t="s">
        <v>136</v>
      </c>
      <c r="AA94" s="20" t="s">
        <v>140</v>
      </c>
      <c r="AB94" s="20" t="s">
        <v>140</v>
      </c>
      <c r="AC94" s="20" t="s">
        <v>140</v>
      </c>
      <c r="AD94" s="20" t="s">
        <v>136</v>
      </c>
      <c r="AE94" s="20" t="s">
        <v>136</v>
      </c>
      <c r="AF94" s="20" t="s">
        <v>136</v>
      </c>
      <c r="AG94" s="20" t="s">
        <v>140</v>
      </c>
      <c r="AH94" s="20" t="s">
        <v>140</v>
      </c>
      <c r="AI94" s="20" t="s">
        <v>140</v>
      </c>
      <c r="AJ94" s="20"/>
      <c r="AK94" s="20"/>
      <c r="AL94" s="20"/>
      <c r="AM94" s="20"/>
      <c r="AN94" s="20"/>
      <c r="AO94" s="20"/>
      <c r="AQ94">
        <f>AI95</f>
        <v>0.10234789999999999</v>
      </c>
      <c r="AR94">
        <f>AH95</f>
        <v>0.101589571</v>
      </c>
      <c r="AS94">
        <f>AG95</f>
        <v>0.101918357</v>
      </c>
      <c r="AT94">
        <f>AC95</f>
        <v>1.2340080999999999E-2</v>
      </c>
      <c r="AU94">
        <f>AA95</f>
        <v>1.2509777E-2</v>
      </c>
      <c r="AV94">
        <f>AB95</f>
        <v>1.2133264E-2</v>
      </c>
      <c r="AW94" s="135">
        <f>AO95</f>
        <v>0.27155072099999999</v>
      </c>
      <c r="AX94">
        <f>AN95</f>
        <v>0.26013866499999999</v>
      </c>
      <c r="AY94">
        <f>AM95</f>
        <v>0.25005766200000001</v>
      </c>
      <c r="AZ94">
        <f>AL95</f>
        <v>-7.6172292000000003E-2</v>
      </c>
      <c r="BA94">
        <f>AK95</f>
        <v>-3.1558152999999999E-2</v>
      </c>
      <c r="BB94">
        <f>AJ95</f>
        <v>-4.9858806000000006E-2</v>
      </c>
    </row>
    <row r="95" spans="1:54">
      <c r="B95" s="20"/>
      <c r="C95" s="20">
        <v>0.56910000000000005</v>
      </c>
      <c r="D95" s="20">
        <v>0.52380000000000004</v>
      </c>
      <c r="E95" s="20">
        <v>0.64419999999999999</v>
      </c>
      <c r="F95" s="20">
        <v>0.2359</v>
      </c>
      <c r="G95" s="20">
        <v>0.2288</v>
      </c>
      <c r="H95" s="20">
        <v>0.23269999999999999</v>
      </c>
      <c r="I95" s="20">
        <v>1.4209000000000001</v>
      </c>
      <c r="J95" s="20">
        <v>1.4280999999999999</v>
      </c>
      <c r="K95" s="20">
        <v>1.4115</v>
      </c>
      <c r="L95" s="20">
        <v>1.9218999999999999</v>
      </c>
      <c r="M95" s="20">
        <v>1.9157</v>
      </c>
      <c r="N95" s="20">
        <v>1.93</v>
      </c>
      <c r="O95" s="20">
        <v>-0.94020000000000004</v>
      </c>
      <c r="P95" s="20">
        <v>-0.59509999999999996</v>
      </c>
      <c r="Q95" s="20">
        <v>-1.4363999999999999</v>
      </c>
      <c r="R95" s="20">
        <v>4.7153999999999998</v>
      </c>
      <c r="S95" s="20">
        <v>4.9055</v>
      </c>
      <c r="T95" s="20">
        <v>5.1207000000000003</v>
      </c>
      <c r="U95">
        <f>B94+B95</f>
        <v>5.3030000000000001E-2</v>
      </c>
      <c r="V95" s="6">
        <v>280</v>
      </c>
      <c r="W95" s="117">
        <f>U95/V95</f>
        <v>1.8939285714285716E-4</v>
      </c>
      <c r="X95">
        <f>C95*U95</f>
        <v>3.0179373000000002E-2</v>
      </c>
      <c r="Y95">
        <f>D95*U95</f>
        <v>2.7777114000000002E-2</v>
      </c>
      <c r="Z95">
        <f>E95*U95</f>
        <v>3.4161926000000002E-2</v>
      </c>
      <c r="AA95">
        <f>F95*U95</f>
        <v>1.2509777E-2</v>
      </c>
      <c r="AB95">
        <f>G95*U95</f>
        <v>1.2133264E-2</v>
      </c>
      <c r="AC95">
        <f>H95*U95</f>
        <v>1.2340080999999999E-2</v>
      </c>
      <c r="AD95">
        <f>I95*U95</f>
        <v>7.5350327000000009E-2</v>
      </c>
      <c r="AE95">
        <f>J95*U95</f>
        <v>7.5732143000000002E-2</v>
      </c>
      <c r="AF95">
        <f>K95*U95</f>
        <v>7.4851845E-2</v>
      </c>
      <c r="AG95">
        <f>L95*U95</f>
        <v>0.101918357</v>
      </c>
      <c r="AH95">
        <f>M95*U95</f>
        <v>0.101589571</v>
      </c>
      <c r="AI95">
        <f>N95*U95</f>
        <v>0.10234789999999999</v>
      </c>
      <c r="AJ95">
        <f>O95*U95</f>
        <v>-4.9858806000000006E-2</v>
      </c>
      <c r="AK95">
        <f>P95*U95</f>
        <v>-3.1558152999999999E-2</v>
      </c>
      <c r="AL95">
        <f>Q95*U95</f>
        <v>-7.6172292000000003E-2</v>
      </c>
      <c r="AM95">
        <f>R95*U95</f>
        <v>0.25005766200000001</v>
      </c>
      <c r="AN95">
        <f>S95*U95</f>
        <v>0.26013866499999999</v>
      </c>
      <c r="AO95">
        <f>T95*U95</f>
        <v>0.27155072099999999</v>
      </c>
      <c r="AQ95">
        <f>AF95</f>
        <v>7.4851845E-2</v>
      </c>
      <c r="AR95">
        <f>AE95</f>
        <v>7.5732143000000002E-2</v>
      </c>
      <c r="AS95">
        <f>AD95</f>
        <v>7.5350327000000009E-2</v>
      </c>
      <c r="AT95">
        <f>Z95</f>
        <v>3.4161926000000002E-2</v>
      </c>
      <c r="AU95">
        <f>X95</f>
        <v>3.0179373000000002E-2</v>
      </c>
      <c r="AV95">
        <f>Y95</f>
        <v>2.7777114000000002E-2</v>
      </c>
      <c r="AW95" s="135"/>
    </row>
    <row r="97" spans="1:2">
      <c r="A97" s="119" t="s">
        <v>174</v>
      </c>
      <c r="B97" s="6">
        <v>1710</v>
      </c>
    </row>
    <row r="98" spans="1:2">
      <c r="A98" t="s">
        <v>179</v>
      </c>
    </row>
    <row r="99" spans="1:2">
      <c r="A99" s="119" t="s">
        <v>175</v>
      </c>
      <c r="B99" s="6">
        <v>48150</v>
      </c>
    </row>
    <row r="101" spans="1:2">
      <c r="A101" s="119" t="s">
        <v>176</v>
      </c>
      <c r="B101" s="6">
        <v>13740</v>
      </c>
    </row>
    <row r="103" spans="1:2">
      <c r="A103" s="119" t="s">
        <v>177</v>
      </c>
      <c r="B103" s="6">
        <v>1620</v>
      </c>
    </row>
    <row r="105" spans="1:2">
      <c r="A105" s="115" t="s">
        <v>169</v>
      </c>
      <c r="B105" s="6">
        <v>5804</v>
      </c>
    </row>
    <row r="106" spans="1:2">
      <c r="A106" t="s">
        <v>180</v>
      </c>
    </row>
    <row r="107" spans="1:2">
      <c r="A107" s="115" t="s">
        <v>170</v>
      </c>
      <c r="B107" s="6">
        <v>3030</v>
      </c>
    </row>
    <row r="109" spans="1:2">
      <c r="A109" s="115" t="s">
        <v>171</v>
      </c>
      <c r="B109" s="6">
        <v>23330</v>
      </c>
    </row>
    <row r="111" spans="1:2">
      <c r="A111" s="116" t="s">
        <v>172</v>
      </c>
      <c r="B111" s="6">
        <v>4860</v>
      </c>
    </row>
    <row r="112" spans="1:2">
      <c r="A112" t="s">
        <v>180</v>
      </c>
    </row>
    <row r="113" spans="1:2">
      <c r="A113" s="118" t="s">
        <v>173</v>
      </c>
      <c r="B113" s="6">
        <v>0</v>
      </c>
    </row>
  </sheetData>
  <phoneticPr fontId="63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zoomScaleNormal="100" workbookViewId="0">
      <selection activeCell="A21" sqref="A21"/>
    </sheetView>
  </sheetViews>
  <sheetFormatPr defaultRowHeight="15"/>
  <cols>
    <col min="7" max="7" width="8.85546875" customWidth="1"/>
    <col min="10" max="10" width="10.42578125" customWidth="1"/>
    <col min="11" max="11" width="6.28515625" customWidth="1"/>
    <col min="12" max="12" width="18.42578125" customWidth="1"/>
    <col min="13" max="13" width="12.28515625" customWidth="1"/>
    <col min="14" max="14" width="6" customWidth="1"/>
    <col min="15" max="15" width="10.42578125" customWidth="1"/>
    <col min="16" max="16" width="11.42578125" customWidth="1"/>
  </cols>
  <sheetData>
    <row r="1" spans="1:21" ht="15.75">
      <c r="A1" t="s">
        <v>0</v>
      </c>
      <c r="F1" s="180" t="s">
        <v>7</v>
      </c>
      <c r="G1" s="180"/>
      <c r="H1" s="180"/>
      <c r="I1" s="180"/>
      <c r="J1" s="180"/>
      <c r="L1" s="154" t="s">
        <v>35</v>
      </c>
      <c r="M1" s="156"/>
    </row>
    <row r="2" spans="1:21" ht="15.75">
      <c r="F2" s="5"/>
      <c r="G2" s="5"/>
      <c r="H2" s="5"/>
      <c r="I2" s="5"/>
      <c r="J2" s="5"/>
      <c r="L2" s="6"/>
      <c r="M2" s="7"/>
    </row>
    <row r="3" spans="1:21" ht="16.5">
      <c r="A3" s="1" t="s">
        <v>1</v>
      </c>
      <c r="B3" s="1" t="s">
        <v>2</v>
      </c>
      <c r="C3" s="1" t="s">
        <v>3</v>
      </c>
      <c r="D3" s="1" t="s">
        <v>4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L3" s="9" t="s">
        <v>42</v>
      </c>
      <c r="M3" s="10" t="s">
        <v>43</v>
      </c>
    </row>
    <row r="4" spans="1:21" ht="16.5">
      <c r="A4" s="1"/>
      <c r="B4" s="1" t="s">
        <v>5</v>
      </c>
      <c r="C4" s="1" t="s">
        <v>5</v>
      </c>
      <c r="D4" s="1" t="s">
        <v>5</v>
      </c>
      <c r="F4" s="8"/>
      <c r="G4" s="8"/>
      <c r="H4" s="8" t="s">
        <v>13</v>
      </c>
      <c r="I4" s="8" t="s">
        <v>13</v>
      </c>
      <c r="J4" s="8"/>
      <c r="L4" s="10" t="s">
        <v>44</v>
      </c>
      <c r="M4" s="10" t="s">
        <v>45</v>
      </c>
    </row>
    <row r="5" spans="1:21" ht="16.5">
      <c r="A5" s="1">
        <v>844</v>
      </c>
      <c r="B5" s="1">
        <v>100</v>
      </c>
      <c r="C5" s="1">
        <v>100</v>
      </c>
      <c r="D5" s="1">
        <v>100</v>
      </c>
      <c r="F5" s="8">
        <v>300</v>
      </c>
      <c r="G5" s="8" t="s">
        <v>14</v>
      </c>
      <c r="H5" s="11" t="s">
        <v>15</v>
      </c>
      <c r="I5" s="8" t="s">
        <v>15</v>
      </c>
      <c r="J5" s="8">
        <v>500</v>
      </c>
      <c r="L5" s="10" t="s">
        <v>46</v>
      </c>
      <c r="M5" s="10" t="s">
        <v>47</v>
      </c>
    </row>
    <row r="6" spans="1:21" ht="15.75">
      <c r="A6" s="1">
        <v>848</v>
      </c>
      <c r="B6" s="1">
        <v>150</v>
      </c>
      <c r="C6" s="1">
        <v>150</v>
      </c>
      <c r="D6" s="1">
        <v>150</v>
      </c>
      <c r="F6" s="8">
        <v>301</v>
      </c>
      <c r="G6" s="8" t="s">
        <v>14</v>
      </c>
      <c r="H6" s="8" t="s">
        <v>16</v>
      </c>
      <c r="I6" s="8" t="s">
        <v>16</v>
      </c>
      <c r="J6" s="8">
        <v>500</v>
      </c>
    </row>
    <row r="7" spans="1:21" ht="15.75">
      <c r="A7" s="1" t="s">
        <v>6</v>
      </c>
      <c r="B7" s="1">
        <f>SUM(B5:B6)</f>
        <v>250</v>
      </c>
      <c r="C7" s="1">
        <f>SUM(C5:C6)</f>
        <v>250</v>
      </c>
      <c r="D7" s="1">
        <f>SUM(D5:D6)</f>
        <v>250</v>
      </c>
      <c r="F7" s="8">
        <v>302</v>
      </c>
      <c r="G7" s="8" t="s">
        <v>17</v>
      </c>
      <c r="H7" s="8" t="s">
        <v>18</v>
      </c>
      <c r="I7" s="8" t="s">
        <v>18</v>
      </c>
      <c r="J7" s="8">
        <v>510</v>
      </c>
    </row>
    <row r="8" spans="1:21" ht="15.75">
      <c r="F8" s="8">
        <v>303</v>
      </c>
      <c r="G8" s="8" t="s">
        <v>19</v>
      </c>
      <c r="H8" s="8" t="s">
        <v>18</v>
      </c>
      <c r="I8" s="8" t="s">
        <v>18</v>
      </c>
      <c r="J8" s="8">
        <v>510</v>
      </c>
    </row>
    <row r="9" spans="1:21" ht="15.75">
      <c r="F9" s="8">
        <v>304</v>
      </c>
      <c r="G9" s="8" t="s">
        <v>19</v>
      </c>
      <c r="H9" s="8" t="s">
        <v>16</v>
      </c>
      <c r="I9" s="8" t="s">
        <v>16</v>
      </c>
      <c r="J9" s="8">
        <v>510</v>
      </c>
      <c r="L9" s="4" t="s">
        <v>8</v>
      </c>
      <c r="M9" s="4" t="s">
        <v>9</v>
      </c>
      <c r="N9" s="146" t="s">
        <v>36</v>
      </c>
      <c r="O9" s="146"/>
      <c r="P9" s="146" t="s">
        <v>37</v>
      </c>
      <c r="Q9" s="146"/>
      <c r="R9" s="146" t="s">
        <v>38</v>
      </c>
      <c r="S9" s="146"/>
      <c r="T9" s="146" t="s">
        <v>39</v>
      </c>
      <c r="U9" s="146"/>
    </row>
    <row r="10" spans="1:21">
      <c r="L10" s="7"/>
      <c r="M10" s="7"/>
      <c r="N10" s="6" t="s">
        <v>40</v>
      </c>
      <c r="O10" s="6" t="s">
        <v>41</v>
      </c>
      <c r="P10" s="6" t="s">
        <v>40</v>
      </c>
      <c r="Q10" s="6" t="s">
        <v>41</v>
      </c>
      <c r="R10" s="6" t="s">
        <v>40</v>
      </c>
      <c r="S10" s="6" t="s">
        <v>41</v>
      </c>
      <c r="T10" s="6" t="s">
        <v>40</v>
      </c>
      <c r="U10" s="6" t="s">
        <v>41</v>
      </c>
    </row>
    <row r="11" spans="1:21" ht="15.75">
      <c r="L11" s="8">
        <v>300</v>
      </c>
      <c r="M11" s="8" t="s">
        <v>14</v>
      </c>
      <c r="N11" s="7">
        <v>-1.5</v>
      </c>
      <c r="O11" s="7">
        <v>28</v>
      </c>
      <c r="P11" s="7">
        <v>-4</v>
      </c>
      <c r="Q11" s="7">
        <v>28</v>
      </c>
      <c r="R11" s="7">
        <v>3</v>
      </c>
      <c r="S11" s="7">
        <v>28</v>
      </c>
      <c r="T11" s="7">
        <v>0</v>
      </c>
      <c r="U11" s="7">
        <v>24</v>
      </c>
    </row>
    <row r="12" spans="1:21" ht="15.75">
      <c r="A12" s="2" t="s">
        <v>53</v>
      </c>
      <c r="B12" s="3"/>
      <c r="C12" s="3"/>
      <c r="D12" s="3"/>
      <c r="E12" s="3"/>
      <c r="F12" s="3"/>
      <c r="G12" s="3"/>
      <c r="H12" s="3"/>
      <c r="L12" s="8">
        <v>301</v>
      </c>
      <c r="M12" s="8" t="s">
        <v>14</v>
      </c>
      <c r="N12" s="7">
        <v>-1.5</v>
      </c>
      <c r="O12" s="7">
        <v>28</v>
      </c>
      <c r="P12" s="7">
        <v>-4</v>
      </c>
      <c r="Q12" s="7">
        <v>28</v>
      </c>
      <c r="R12" s="7">
        <v>3</v>
      </c>
      <c r="S12" s="7">
        <v>28</v>
      </c>
      <c r="T12" s="7">
        <v>0</v>
      </c>
      <c r="U12" s="7">
        <v>24</v>
      </c>
    </row>
    <row r="13" spans="1:21" ht="15.75">
      <c r="A13" s="3"/>
      <c r="B13" s="3"/>
      <c r="C13" s="3"/>
      <c r="D13" s="3"/>
      <c r="E13" s="3"/>
      <c r="F13" s="3"/>
      <c r="G13" s="3"/>
      <c r="H13" s="3"/>
      <c r="L13" s="8">
        <v>302</v>
      </c>
      <c r="M13" s="8" t="s">
        <v>17</v>
      </c>
      <c r="N13" s="7">
        <v>-0.5</v>
      </c>
      <c r="O13" s="7">
        <v>29</v>
      </c>
      <c r="P13" s="7"/>
      <c r="Q13" s="7"/>
      <c r="R13" s="7"/>
      <c r="S13" s="7"/>
      <c r="T13" s="7">
        <v>0</v>
      </c>
      <c r="U13" s="7">
        <v>24</v>
      </c>
    </row>
    <row r="14" spans="1:21" ht="15.75">
      <c r="A14" s="1" t="s">
        <v>1</v>
      </c>
      <c r="B14" s="1" t="s">
        <v>21</v>
      </c>
      <c r="C14" s="1" t="s">
        <v>22</v>
      </c>
      <c r="D14" s="1" t="s">
        <v>22</v>
      </c>
      <c r="E14" s="1" t="s">
        <v>23</v>
      </c>
      <c r="F14" s="1" t="s">
        <v>23</v>
      </c>
      <c r="G14" s="1" t="s">
        <v>24</v>
      </c>
      <c r="H14" s="1" t="s">
        <v>54</v>
      </c>
      <c r="L14" s="8">
        <v>303</v>
      </c>
      <c r="M14" s="8" t="s">
        <v>19</v>
      </c>
      <c r="N14" s="7"/>
      <c r="O14" s="7"/>
      <c r="P14" s="7">
        <v>-0.5</v>
      </c>
      <c r="Q14" s="7">
        <v>29</v>
      </c>
      <c r="R14" s="7"/>
      <c r="S14" s="7"/>
      <c r="T14" s="7">
        <v>0</v>
      </c>
      <c r="U14" s="7">
        <v>24</v>
      </c>
    </row>
    <row r="15" spans="1:21" ht="15.75">
      <c r="A15" s="1"/>
      <c r="B15" s="1" t="s">
        <v>27</v>
      </c>
      <c r="C15" s="1" t="s">
        <v>28</v>
      </c>
      <c r="D15" s="1" t="s">
        <v>5</v>
      </c>
      <c r="E15" s="1" t="s">
        <v>28</v>
      </c>
      <c r="F15" s="1" t="s">
        <v>5</v>
      </c>
      <c r="G15" s="1" t="s">
        <v>28</v>
      </c>
      <c r="H15" s="1" t="s">
        <v>5</v>
      </c>
      <c r="L15" s="8">
        <v>304</v>
      </c>
      <c r="M15" s="8" t="s">
        <v>19</v>
      </c>
      <c r="N15" s="7"/>
      <c r="O15" s="7"/>
      <c r="P15" s="7">
        <v>-0.5</v>
      </c>
      <c r="Q15" s="7">
        <v>29</v>
      </c>
      <c r="R15" s="7"/>
      <c r="S15" s="7"/>
      <c r="T15" s="7">
        <v>0</v>
      </c>
      <c r="U15" s="7">
        <v>24</v>
      </c>
    </row>
    <row r="16" spans="1:21">
      <c r="A16" s="1">
        <v>860</v>
      </c>
      <c r="B16" s="1" t="s">
        <v>29</v>
      </c>
      <c r="C16" s="1">
        <v>20</v>
      </c>
      <c r="D16" s="1">
        <v>16</v>
      </c>
      <c r="E16" s="1">
        <v>20</v>
      </c>
      <c r="F16" s="1">
        <v>16</v>
      </c>
      <c r="G16" s="1">
        <v>20</v>
      </c>
      <c r="H16" s="1">
        <v>16</v>
      </c>
    </row>
    <row r="17" spans="1:8">
      <c r="A17" s="1">
        <v>840</v>
      </c>
      <c r="B17" s="1" t="s">
        <v>30</v>
      </c>
      <c r="C17" s="1">
        <v>9</v>
      </c>
      <c r="D17" s="1">
        <v>7</v>
      </c>
      <c r="E17" s="1">
        <v>9</v>
      </c>
      <c r="F17" s="1">
        <v>7</v>
      </c>
      <c r="G17" s="1">
        <v>9</v>
      </c>
      <c r="H17" s="1">
        <v>7</v>
      </c>
    </row>
    <row r="18" spans="1:8">
      <c r="A18" s="1">
        <v>844</v>
      </c>
      <c r="B18" s="1" t="s">
        <v>31</v>
      </c>
      <c r="C18" s="1">
        <v>135</v>
      </c>
      <c r="D18" s="1">
        <v>105</v>
      </c>
      <c r="E18" s="1">
        <v>135</v>
      </c>
      <c r="F18" s="1">
        <v>105</v>
      </c>
      <c r="G18" s="1">
        <v>135</v>
      </c>
      <c r="H18" s="1">
        <v>105</v>
      </c>
    </row>
    <row r="19" spans="1:8">
      <c r="A19" s="1">
        <v>848</v>
      </c>
      <c r="B19" s="1" t="s">
        <v>34</v>
      </c>
      <c r="C19" s="1">
        <v>20</v>
      </c>
      <c r="D19" s="1">
        <v>16</v>
      </c>
      <c r="E19" s="1">
        <v>20</v>
      </c>
      <c r="F19" s="1">
        <v>16</v>
      </c>
      <c r="G19" s="1">
        <v>20</v>
      </c>
      <c r="H19" s="1">
        <v>16</v>
      </c>
    </row>
    <row r="20" spans="1:8">
      <c r="A20" s="1">
        <v>890</v>
      </c>
      <c r="B20" s="1" t="s">
        <v>32</v>
      </c>
      <c r="C20" s="1">
        <v>150</v>
      </c>
      <c r="D20" s="1">
        <v>75</v>
      </c>
      <c r="E20" s="1">
        <v>150</v>
      </c>
      <c r="F20" s="1">
        <v>75</v>
      </c>
      <c r="G20" s="1">
        <v>150</v>
      </c>
      <c r="H20" s="1">
        <v>75</v>
      </c>
    </row>
    <row r="21" spans="1:8">
      <c r="A21" s="1">
        <v>830</v>
      </c>
      <c r="B21" s="1" t="s">
        <v>33</v>
      </c>
      <c r="C21" s="1">
        <v>10</v>
      </c>
      <c r="D21" s="1">
        <v>5</v>
      </c>
      <c r="E21" s="1">
        <v>10</v>
      </c>
      <c r="F21" s="1">
        <v>5</v>
      </c>
      <c r="G21" s="1">
        <v>25</v>
      </c>
      <c r="H21" s="1">
        <v>10</v>
      </c>
    </row>
    <row r="22" spans="1:8">
      <c r="A22" s="1" t="s">
        <v>6</v>
      </c>
      <c r="B22" s="1"/>
      <c r="C22" s="1">
        <f t="shared" ref="C22:H22" si="0">SUM(C16:C21)</f>
        <v>344</v>
      </c>
      <c r="D22" s="1">
        <f t="shared" si="0"/>
        <v>224</v>
      </c>
      <c r="E22" s="1">
        <f t="shared" si="0"/>
        <v>344</v>
      </c>
      <c r="F22" s="1">
        <f t="shared" si="0"/>
        <v>224</v>
      </c>
      <c r="G22" s="1">
        <f t="shared" si="0"/>
        <v>359</v>
      </c>
      <c r="H22" s="1">
        <f t="shared" si="0"/>
        <v>229</v>
      </c>
    </row>
    <row r="25" spans="1:8">
      <c r="A25" s="2" t="s">
        <v>76</v>
      </c>
      <c r="B25" s="3"/>
      <c r="C25" s="3"/>
      <c r="D25" s="3"/>
      <c r="E25" s="3"/>
      <c r="F25" s="3"/>
    </row>
    <row r="26" spans="1:8">
      <c r="A26" s="3"/>
      <c r="B26" s="3"/>
      <c r="C26" s="3"/>
      <c r="D26" s="3"/>
      <c r="E26" s="3"/>
      <c r="F26" s="3"/>
    </row>
    <row r="27" spans="1:8">
      <c r="A27" s="13"/>
      <c r="B27" s="1" t="s">
        <v>77</v>
      </c>
      <c r="C27" s="1" t="s">
        <v>78</v>
      </c>
      <c r="D27" s="1" t="s">
        <v>79</v>
      </c>
      <c r="E27" s="1" t="s">
        <v>80</v>
      </c>
      <c r="F27" s="1" t="s">
        <v>81</v>
      </c>
    </row>
    <row r="28" spans="1:8">
      <c r="A28" s="13" t="s">
        <v>82</v>
      </c>
      <c r="B28" s="1">
        <v>2500</v>
      </c>
      <c r="C28" s="1" t="s">
        <v>83</v>
      </c>
      <c r="D28" s="1" t="s">
        <v>84</v>
      </c>
      <c r="E28" s="1">
        <v>1</v>
      </c>
      <c r="F28" s="1">
        <v>8</v>
      </c>
    </row>
    <row r="29" spans="1:8">
      <c r="A29" s="13" t="s">
        <v>85</v>
      </c>
      <c r="B29" s="1">
        <v>500</v>
      </c>
      <c r="C29" s="1" t="s">
        <v>86</v>
      </c>
      <c r="D29" s="1" t="s">
        <v>87</v>
      </c>
      <c r="E29" s="1">
        <v>1.9</v>
      </c>
      <c r="F29" s="1">
        <v>4.08</v>
      </c>
    </row>
  </sheetData>
  <mergeCells count="6">
    <mergeCell ref="T9:U9"/>
    <mergeCell ref="F1:J1"/>
    <mergeCell ref="L1:M1"/>
    <mergeCell ref="N9:O9"/>
    <mergeCell ref="P9:Q9"/>
    <mergeCell ref="R9:S9"/>
  </mergeCells>
  <phoneticPr fontId="6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H32" sqref="H32"/>
    </sheetView>
  </sheetViews>
  <sheetFormatPr defaultRowHeight="15"/>
  <sheetData>
    <row r="1" spans="1:9">
      <c r="A1" s="2" t="s">
        <v>20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1" t="s">
        <v>1</v>
      </c>
      <c r="B3" s="1" t="s">
        <v>1</v>
      </c>
      <c r="C3" s="1" t="s">
        <v>21</v>
      </c>
      <c r="D3" s="1" t="s">
        <v>22</v>
      </c>
      <c r="E3" s="1" t="s">
        <v>22</v>
      </c>
      <c r="F3" s="1" t="s">
        <v>23</v>
      </c>
      <c r="G3" s="1" t="s">
        <v>23</v>
      </c>
      <c r="H3" s="1" t="s">
        <v>24</v>
      </c>
      <c r="I3" s="1" t="s">
        <v>24</v>
      </c>
    </row>
    <row r="4" spans="1:9">
      <c r="A4" s="1" t="s">
        <v>25</v>
      </c>
      <c r="B4" s="1" t="s">
        <v>26</v>
      </c>
      <c r="C4" s="1" t="s">
        <v>27</v>
      </c>
      <c r="D4" s="1" t="s">
        <v>28</v>
      </c>
      <c r="E4" s="1" t="s">
        <v>5</v>
      </c>
      <c r="F4" s="1" t="s">
        <v>28</v>
      </c>
      <c r="G4" s="1" t="s">
        <v>5</v>
      </c>
      <c r="H4" s="1" t="s">
        <v>28</v>
      </c>
      <c r="I4" s="1" t="s">
        <v>5</v>
      </c>
    </row>
    <row r="5" spans="1:9">
      <c r="A5" s="1">
        <v>802</v>
      </c>
      <c r="B5" s="1">
        <v>806</v>
      </c>
      <c r="C5" s="1" t="s">
        <v>29</v>
      </c>
      <c r="D5" s="1">
        <v>0</v>
      </c>
      <c r="E5" s="1">
        <v>0</v>
      </c>
      <c r="F5" s="1">
        <v>30</v>
      </c>
      <c r="G5" s="1">
        <v>15</v>
      </c>
      <c r="H5" s="1">
        <v>25</v>
      </c>
      <c r="I5" s="1">
        <v>14</v>
      </c>
    </row>
    <row r="6" spans="1:9">
      <c r="A6" s="1">
        <v>808</v>
      </c>
      <c r="B6" s="1">
        <v>810</v>
      </c>
      <c r="C6" s="1" t="s">
        <v>30</v>
      </c>
      <c r="D6" s="1">
        <v>0</v>
      </c>
      <c r="E6" s="1">
        <v>0</v>
      </c>
      <c r="F6" s="1">
        <v>16</v>
      </c>
      <c r="G6" s="1">
        <v>8</v>
      </c>
      <c r="H6" s="1">
        <v>0</v>
      </c>
      <c r="I6" s="1">
        <v>0</v>
      </c>
    </row>
    <row r="7" spans="1:9">
      <c r="A7" s="1">
        <v>818</v>
      </c>
      <c r="B7" s="1">
        <v>820</v>
      </c>
      <c r="C7" s="1" t="s">
        <v>31</v>
      </c>
      <c r="D7" s="1">
        <v>34</v>
      </c>
      <c r="E7" s="1">
        <v>17</v>
      </c>
      <c r="F7" s="1">
        <v>0</v>
      </c>
      <c r="G7" s="1">
        <v>0</v>
      </c>
      <c r="H7" s="1">
        <v>0</v>
      </c>
      <c r="I7" s="1">
        <v>0</v>
      </c>
    </row>
    <row r="8" spans="1:9">
      <c r="A8" s="1">
        <v>820</v>
      </c>
      <c r="B8" s="1">
        <v>822</v>
      </c>
      <c r="C8" s="1" t="s">
        <v>29</v>
      </c>
      <c r="D8" s="1">
        <v>135</v>
      </c>
      <c r="E8" s="1">
        <v>70</v>
      </c>
      <c r="F8" s="1">
        <v>0</v>
      </c>
      <c r="G8" s="1">
        <v>0</v>
      </c>
      <c r="H8" s="1">
        <v>0</v>
      </c>
      <c r="I8" s="1">
        <v>0</v>
      </c>
    </row>
    <row r="9" spans="1:9">
      <c r="A9" s="1">
        <v>816</v>
      </c>
      <c r="B9" s="1">
        <v>824</v>
      </c>
      <c r="C9" s="1" t="s">
        <v>32</v>
      </c>
      <c r="D9" s="1">
        <v>0</v>
      </c>
      <c r="E9" s="1">
        <v>0</v>
      </c>
      <c r="F9" s="1">
        <v>5</v>
      </c>
      <c r="G9" s="1">
        <v>2</v>
      </c>
      <c r="H9" s="1">
        <v>0</v>
      </c>
      <c r="I9" s="1">
        <v>0</v>
      </c>
    </row>
    <row r="10" spans="1:9">
      <c r="A10" s="1">
        <v>824</v>
      </c>
      <c r="B10" s="1">
        <v>826</v>
      </c>
      <c r="C10" s="1" t="s">
        <v>30</v>
      </c>
      <c r="D10" s="1">
        <v>0</v>
      </c>
      <c r="E10" s="1">
        <v>0</v>
      </c>
      <c r="F10" s="1">
        <v>40</v>
      </c>
      <c r="G10" s="1">
        <v>20</v>
      </c>
      <c r="H10" s="1">
        <v>0</v>
      </c>
      <c r="I10" s="1">
        <v>0</v>
      </c>
    </row>
    <row r="11" spans="1:9">
      <c r="A11" s="1">
        <v>824</v>
      </c>
      <c r="B11" s="1">
        <v>828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4</v>
      </c>
      <c r="I11" s="1">
        <v>2</v>
      </c>
    </row>
    <row r="12" spans="1:9">
      <c r="A12" s="1">
        <v>828</v>
      </c>
      <c r="B12" s="1">
        <v>830</v>
      </c>
      <c r="C12" s="1" t="s">
        <v>29</v>
      </c>
      <c r="D12" s="1">
        <v>7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1">
        <v>854</v>
      </c>
      <c r="B13" s="1">
        <v>856</v>
      </c>
      <c r="C13" s="1" t="s">
        <v>29</v>
      </c>
      <c r="D13" s="1">
        <v>0</v>
      </c>
      <c r="E13" s="1">
        <v>0</v>
      </c>
      <c r="F13" s="1">
        <v>4</v>
      </c>
      <c r="G13" s="1">
        <v>2</v>
      </c>
      <c r="H13" s="1">
        <v>0</v>
      </c>
      <c r="I13" s="1">
        <v>0</v>
      </c>
    </row>
    <row r="14" spans="1:9">
      <c r="A14" s="1">
        <v>832</v>
      </c>
      <c r="B14" s="1">
        <v>858</v>
      </c>
      <c r="C14" s="1" t="s">
        <v>33</v>
      </c>
      <c r="D14" s="1">
        <v>7</v>
      </c>
      <c r="E14" s="1">
        <v>3</v>
      </c>
      <c r="F14" s="1">
        <v>2</v>
      </c>
      <c r="G14" s="1">
        <v>1</v>
      </c>
      <c r="H14" s="1">
        <v>6</v>
      </c>
      <c r="I14" s="1">
        <v>3</v>
      </c>
    </row>
    <row r="15" spans="1:9">
      <c r="A15" s="1">
        <v>858</v>
      </c>
      <c r="B15" s="1">
        <v>864</v>
      </c>
      <c r="C15" s="1" t="s">
        <v>29</v>
      </c>
      <c r="D15" s="1">
        <v>2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1">
        <v>858</v>
      </c>
      <c r="B16" s="1">
        <v>834</v>
      </c>
      <c r="C16" s="1" t="s">
        <v>34</v>
      </c>
      <c r="D16" s="1">
        <v>4</v>
      </c>
      <c r="E16" s="1">
        <v>2</v>
      </c>
      <c r="F16" s="1">
        <v>15</v>
      </c>
      <c r="G16" s="1">
        <v>8</v>
      </c>
      <c r="H16" s="1">
        <v>13</v>
      </c>
      <c r="I16" s="1">
        <v>7</v>
      </c>
    </row>
    <row r="17" spans="1:9">
      <c r="A17" s="1">
        <v>834</v>
      </c>
      <c r="B17" s="1">
        <v>860</v>
      </c>
      <c r="C17" s="1" t="s">
        <v>33</v>
      </c>
      <c r="D17" s="1">
        <v>16</v>
      </c>
      <c r="E17" s="1">
        <v>8</v>
      </c>
      <c r="F17" s="1">
        <v>20</v>
      </c>
      <c r="G17" s="1">
        <v>10</v>
      </c>
      <c r="H17" s="1">
        <v>110</v>
      </c>
      <c r="I17" s="1">
        <v>55</v>
      </c>
    </row>
    <row r="18" spans="1:9">
      <c r="A18" s="1">
        <v>860</v>
      </c>
      <c r="B18" s="1">
        <v>836</v>
      </c>
      <c r="C18" s="1" t="s">
        <v>34</v>
      </c>
      <c r="D18" s="1">
        <v>30</v>
      </c>
      <c r="E18" s="1">
        <v>15</v>
      </c>
      <c r="F18" s="1">
        <v>10</v>
      </c>
      <c r="G18" s="1">
        <v>6</v>
      </c>
      <c r="H18" s="1">
        <v>42</v>
      </c>
      <c r="I18" s="1">
        <v>22</v>
      </c>
    </row>
    <row r="19" spans="1:9">
      <c r="A19" s="1">
        <v>836</v>
      </c>
      <c r="B19" s="1">
        <v>840</v>
      </c>
      <c r="C19" s="1" t="s">
        <v>32</v>
      </c>
      <c r="D19" s="1">
        <v>18</v>
      </c>
      <c r="E19" s="1">
        <v>9</v>
      </c>
      <c r="F19" s="1">
        <v>22</v>
      </c>
      <c r="G19" s="1">
        <v>11</v>
      </c>
      <c r="H19" s="1">
        <v>0</v>
      </c>
      <c r="I19" s="1">
        <v>0</v>
      </c>
    </row>
    <row r="20" spans="1:9">
      <c r="A20" s="1">
        <v>862</v>
      </c>
      <c r="B20" s="1">
        <v>838</v>
      </c>
      <c r="C20" s="1" t="s">
        <v>29</v>
      </c>
      <c r="D20" s="1">
        <v>0</v>
      </c>
      <c r="E20" s="1">
        <v>0</v>
      </c>
      <c r="F20" s="1">
        <v>28</v>
      </c>
      <c r="G20" s="1">
        <v>14</v>
      </c>
      <c r="H20" s="1">
        <v>0</v>
      </c>
      <c r="I20" s="1">
        <v>0</v>
      </c>
    </row>
    <row r="21" spans="1:9">
      <c r="A21" s="1">
        <v>842</v>
      </c>
      <c r="B21" s="1">
        <v>844</v>
      </c>
      <c r="C21" s="1" t="s">
        <v>29</v>
      </c>
      <c r="D21" s="1">
        <v>9</v>
      </c>
      <c r="E21" s="1">
        <v>5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>
        <v>844</v>
      </c>
      <c r="B22" s="1">
        <v>846</v>
      </c>
      <c r="C22" s="1" t="s">
        <v>29</v>
      </c>
      <c r="D22" s="1">
        <v>0</v>
      </c>
      <c r="E22" s="1">
        <v>0</v>
      </c>
      <c r="F22" s="1">
        <v>25</v>
      </c>
      <c r="G22" s="1">
        <v>12</v>
      </c>
      <c r="H22" s="1">
        <v>20</v>
      </c>
      <c r="I22" s="1">
        <v>11</v>
      </c>
    </row>
    <row r="23" spans="1:9">
      <c r="A23" s="1">
        <v>846</v>
      </c>
      <c r="B23" s="1">
        <v>848</v>
      </c>
      <c r="C23" s="1" t="s">
        <v>29</v>
      </c>
      <c r="D23" s="1">
        <v>0</v>
      </c>
      <c r="E23" s="1">
        <v>0</v>
      </c>
      <c r="F23" s="1">
        <v>23</v>
      </c>
      <c r="G23" s="1">
        <v>11</v>
      </c>
      <c r="H23" s="1">
        <v>0</v>
      </c>
      <c r="I23" s="1">
        <v>0</v>
      </c>
    </row>
    <row r="24" spans="1:9">
      <c r="A24" s="1" t="s">
        <v>6</v>
      </c>
      <c r="B24" s="1"/>
      <c r="C24" s="1"/>
      <c r="D24" s="1">
        <f t="shared" ref="D24:I24" si="0">SUM(D5:D23)</f>
        <v>262</v>
      </c>
      <c r="E24" s="1">
        <f t="shared" si="0"/>
        <v>133</v>
      </c>
      <c r="F24" s="1">
        <f t="shared" si="0"/>
        <v>240</v>
      </c>
      <c r="G24" s="1">
        <f t="shared" si="0"/>
        <v>120</v>
      </c>
      <c r="H24" s="1">
        <f t="shared" si="0"/>
        <v>220</v>
      </c>
      <c r="I24" s="1">
        <f t="shared" si="0"/>
        <v>114</v>
      </c>
    </row>
  </sheetData>
  <phoneticPr fontId="6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"/>
  <sheetViews>
    <sheetView zoomScale="115" zoomScaleNormal="115" workbookViewId="0">
      <selection activeCell="F26" sqref="F26"/>
    </sheetView>
  </sheetViews>
  <sheetFormatPr defaultRowHeight="15"/>
  <sheetData>
    <row r="1" spans="1:4">
      <c r="A1" s="2" t="s">
        <v>48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1" t="s">
        <v>49</v>
      </c>
      <c r="B3" s="1" t="s">
        <v>50</v>
      </c>
      <c r="C3" s="1" t="s">
        <v>51</v>
      </c>
      <c r="D3" s="1" t="s">
        <v>8</v>
      </c>
    </row>
    <row r="4" spans="1:4">
      <c r="A4" s="1">
        <v>800</v>
      </c>
      <c r="B4" s="1">
        <v>802</v>
      </c>
      <c r="C4" s="1">
        <v>2580</v>
      </c>
      <c r="D4" s="1">
        <v>300</v>
      </c>
    </row>
    <row r="5" spans="1:4">
      <c r="A5" s="1">
        <v>802</v>
      </c>
      <c r="B5" s="1">
        <v>806</v>
      </c>
      <c r="C5" s="1">
        <v>1730</v>
      </c>
      <c r="D5" s="1">
        <v>300</v>
      </c>
    </row>
    <row r="6" spans="1:4">
      <c r="A6" s="1">
        <v>806</v>
      </c>
      <c r="B6" s="1">
        <v>808</v>
      </c>
      <c r="C6" s="1">
        <v>32230</v>
      </c>
      <c r="D6" s="1">
        <v>300</v>
      </c>
    </row>
    <row r="7" spans="1:4">
      <c r="A7" s="1">
        <v>808</v>
      </c>
      <c r="B7" s="1">
        <v>810</v>
      </c>
      <c r="C7" s="1">
        <v>5804</v>
      </c>
      <c r="D7" s="1">
        <v>303</v>
      </c>
    </row>
    <row r="8" spans="1:4">
      <c r="A8" s="1">
        <v>808</v>
      </c>
      <c r="B8" s="1">
        <v>812</v>
      </c>
      <c r="C8" s="1">
        <v>37500</v>
      </c>
      <c r="D8" s="1">
        <v>300</v>
      </c>
    </row>
    <row r="9" spans="1:4">
      <c r="A9" s="1">
        <v>812</v>
      </c>
      <c r="B9" s="1">
        <v>814</v>
      </c>
      <c r="C9" s="1">
        <v>29730</v>
      </c>
      <c r="D9" s="1">
        <v>300</v>
      </c>
    </row>
    <row r="10" spans="1:4">
      <c r="A10" s="1">
        <v>814</v>
      </c>
      <c r="B10" s="1">
        <v>850</v>
      </c>
      <c r="C10" s="1">
        <v>10</v>
      </c>
      <c r="D10" s="1">
        <v>301</v>
      </c>
    </row>
    <row r="11" spans="1:4">
      <c r="A11" s="1">
        <v>816</v>
      </c>
      <c r="B11" s="1">
        <v>818</v>
      </c>
      <c r="C11" s="1">
        <v>1710</v>
      </c>
      <c r="D11" s="1">
        <v>302</v>
      </c>
    </row>
    <row r="12" spans="1:4">
      <c r="A12" s="1">
        <v>816</v>
      </c>
      <c r="B12" s="1">
        <v>824</v>
      </c>
      <c r="C12" s="1">
        <v>10210</v>
      </c>
      <c r="D12" s="1">
        <v>301</v>
      </c>
    </row>
    <row r="13" spans="1:4">
      <c r="A13" s="1">
        <v>818</v>
      </c>
      <c r="B13" s="1">
        <v>820</v>
      </c>
      <c r="C13" s="1">
        <v>48150</v>
      </c>
      <c r="D13" s="1">
        <v>302</v>
      </c>
    </row>
    <row r="14" spans="1:4">
      <c r="A14" s="1">
        <v>820</v>
      </c>
      <c r="B14" s="1">
        <v>822</v>
      </c>
      <c r="C14" s="1">
        <v>13740</v>
      </c>
      <c r="D14" s="1">
        <v>302</v>
      </c>
    </row>
    <row r="15" spans="1:4">
      <c r="A15" s="1">
        <v>824</v>
      </c>
      <c r="B15" s="1">
        <v>826</v>
      </c>
      <c r="C15" s="1">
        <v>3030</v>
      </c>
      <c r="D15" s="1">
        <v>303</v>
      </c>
    </row>
    <row r="16" spans="1:4">
      <c r="A16" s="1">
        <v>824</v>
      </c>
      <c r="B16" s="1">
        <v>828</v>
      </c>
      <c r="C16" s="1">
        <v>840</v>
      </c>
      <c r="D16" s="1">
        <v>301</v>
      </c>
    </row>
    <row r="17" spans="1:4">
      <c r="A17" s="1">
        <v>828</v>
      </c>
      <c r="B17" s="1">
        <v>830</v>
      </c>
      <c r="C17" s="1">
        <v>20440</v>
      </c>
      <c r="D17" s="1">
        <v>301</v>
      </c>
    </row>
    <row r="18" spans="1:4">
      <c r="A18" s="1">
        <v>830</v>
      </c>
      <c r="B18" s="1">
        <v>854</v>
      </c>
      <c r="C18" s="1">
        <v>520</v>
      </c>
      <c r="D18" s="1">
        <v>301</v>
      </c>
    </row>
    <row r="19" spans="1:4">
      <c r="A19" s="1">
        <v>832</v>
      </c>
      <c r="B19" s="1">
        <v>858</v>
      </c>
      <c r="C19" s="1">
        <v>4900</v>
      </c>
      <c r="D19" s="1">
        <v>301</v>
      </c>
    </row>
    <row r="20" spans="1:4">
      <c r="A20" s="1">
        <v>832</v>
      </c>
      <c r="B20" s="1">
        <v>888</v>
      </c>
      <c r="C20" s="1">
        <v>0</v>
      </c>
      <c r="D20" s="1" t="s">
        <v>52</v>
      </c>
    </row>
    <row r="21" spans="1:4">
      <c r="A21" s="1">
        <v>834</v>
      </c>
      <c r="B21" s="1">
        <v>860</v>
      </c>
      <c r="C21" s="1">
        <v>2020</v>
      </c>
      <c r="D21" s="1">
        <v>301</v>
      </c>
    </row>
    <row r="22" spans="1:4">
      <c r="A22" s="1">
        <v>834</v>
      </c>
      <c r="B22" s="1">
        <v>842</v>
      </c>
      <c r="C22" s="1">
        <v>280</v>
      </c>
      <c r="D22" s="1">
        <v>301</v>
      </c>
    </row>
    <row r="23" spans="1:4">
      <c r="A23" s="1">
        <v>836</v>
      </c>
      <c r="B23" s="1">
        <v>840</v>
      </c>
      <c r="C23" s="1">
        <v>860</v>
      </c>
      <c r="D23" s="1">
        <v>301</v>
      </c>
    </row>
    <row r="24" spans="1:4">
      <c r="A24" s="1">
        <v>836</v>
      </c>
      <c r="B24" s="1">
        <v>862</v>
      </c>
      <c r="C24" s="1">
        <v>280</v>
      </c>
      <c r="D24" s="1">
        <v>301</v>
      </c>
    </row>
    <row r="25" spans="1:4">
      <c r="A25" s="1">
        <v>842</v>
      </c>
      <c r="B25" s="1">
        <v>844</v>
      </c>
      <c r="C25" s="1">
        <v>1350</v>
      </c>
      <c r="D25" s="1">
        <v>301</v>
      </c>
    </row>
    <row r="26" spans="1:4">
      <c r="A26" s="1">
        <v>844</v>
      </c>
      <c r="B26" s="1">
        <v>846</v>
      </c>
      <c r="C26" s="1">
        <v>3640</v>
      </c>
      <c r="D26" s="1">
        <v>301</v>
      </c>
    </row>
    <row r="27" spans="1:4">
      <c r="A27" s="1">
        <v>846</v>
      </c>
      <c r="B27" s="1">
        <v>848</v>
      </c>
      <c r="C27" s="1">
        <v>530</v>
      </c>
      <c r="D27" s="1">
        <v>301</v>
      </c>
    </row>
    <row r="28" spans="1:4">
      <c r="A28" s="1">
        <v>850</v>
      </c>
      <c r="B28" s="1">
        <v>816</v>
      </c>
      <c r="C28" s="1">
        <v>310</v>
      </c>
      <c r="D28" s="1">
        <v>301</v>
      </c>
    </row>
    <row r="29" spans="1:4">
      <c r="A29" s="1">
        <v>852</v>
      </c>
      <c r="B29" s="1">
        <v>832</v>
      </c>
      <c r="C29" s="1">
        <v>10</v>
      </c>
      <c r="D29" s="1">
        <v>301</v>
      </c>
    </row>
    <row r="30" spans="1:4">
      <c r="A30" s="1">
        <v>854</v>
      </c>
      <c r="B30" s="1">
        <v>856</v>
      </c>
      <c r="C30" s="1">
        <v>23330</v>
      </c>
      <c r="D30" s="1">
        <v>303</v>
      </c>
    </row>
    <row r="31" spans="1:4">
      <c r="A31" s="1">
        <v>854</v>
      </c>
      <c r="B31" s="1">
        <v>852</v>
      </c>
      <c r="C31" s="1">
        <v>36830</v>
      </c>
      <c r="D31" s="1">
        <v>301</v>
      </c>
    </row>
    <row r="32" spans="1:4">
      <c r="A32" s="1">
        <v>858</v>
      </c>
      <c r="B32" s="1">
        <v>864</v>
      </c>
      <c r="C32" s="1">
        <v>1620</v>
      </c>
      <c r="D32" s="1">
        <v>302</v>
      </c>
    </row>
    <row r="33" spans="1:4">
      <c r="A33" s="1">
        <v>858</v>
      </c>
      <c r="B33" s="1">
        <v>834</v>
      </c>
      <c r="C33" s="1">
        <v>5830</v>
      </c>
      <c r="D33" s="1">
        <v>301</v>
      </c>
    </row>
    <row r="34" spans="1:4">
      <c r="A34" s="1">
        <v>860</v>
      </c>
      <c r="B34" s="1">
        <v>836</v>
      </c>
      <c r="C34" s="1">
        <v>2680</v>
      </c>
      <c r="D34" s="1">
        <v>301</v>
      </c>
    </row>
    <row r="35" spans="1:4">
      <c r="A35" s="1">
        <v>862</v>
      </c>
      <c r="B35" s="1">
        <v>838</v>
      </c>
      <c r="C35" s="1">
        <v>4860</v>
      </c>
      <c r="D35" s="1">
        <v>304</v>
      </c>
    </row>
    <row r="36" spans="1:4">
      <c r="A36" s="1">
        <v>888</v>
      </c>
      <c r="B36" s="1">
        <v>890</v>
      </c>
      <c r="C36" s="1">
        <v>10560</v>
      </c>
      <c r="D36" s="1">
        <v>300</v>
      </c>
    </row>
  </sheetData>
  <phoneticPr fontId="6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0"/>
  <sheetViews>
    <sheetView workbookViewId="0">
      <selection activeCell="B32" sqref="B32"/>
    </sheetView>
  </sheetViews>
  <sheetFormatPr defaultRowHeight="15"/>
  <sheetData>
    <row r="1" spans="1:4">
      <c r="A1" s="2" t="s">
        <v>55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12" t="s">
        <v>56</v>
      </c>
      <c r="B3" s="1">
        <v>1</v>
      </c>
      <c r="C3" s="1"/>
      <c r="D3" s="1"/>
    </row>
    <row r="4" spans="1:4">
      <c r="A4" s="12" t="s">
        <v>57</v>
      </c>
      <c r="B4" s="1" t="s">
        <v>58</v>
      </c>
      <c r="C4" s="1"/>
      <c r="D4" s="1"/>
    </row>
    <row r="5" spans="1:4">
      <c r="A5" s="12" t="s">
        <v>59</v>
      </c>
      <c r="B5" s="1">
        <v>814</v>
      </c>
      <c r="C5" s="1"/>
      <c r="D5" s="1"/>
    </row>
    <row r="6" spans="1:4">
      <c r="A6" s="12" t="s">
        <v>60</v>
      </c>
      <c r="B6" s="1" t="s">
        <v>61</v>
      </c>
      <c r="C6" s="1"/>
      <c r="D6" s="1"/>
    </row>
    <row r="7" spans="1:4">
      <c r="A7" s="12" t="s">
        <v>62</v>
      </c>
      <c r="B7" s="1" t="s">
        <v>63</v>
      </c>
      <c r="C7" s="1"/>
      <c r="D7" s="1"/>
    </row>
    <row r="8" spans="1:4">
      <c r="A8" s="12" t="s">
        <v>64</v>
      </c>
      <c r="B8" s="1" t="s">
        <v>65</v>
      </c>
      <c r="C8" s="1"/>
      <c r="D8" s="1"/>
    </row>
    <row r="9" spans="1:4">
      <c r="A9" s="12" t="s">
        <v>66</v>
      </c>
      <c r="B9" s="1" t="s">
        <v>67</v>
      </c>
      <c r="C9" s="1"/>
      <c r="D9" s="1"/>
    </row>
    <row r="10" spans="1:4">
      <c r="A10" s="12" t="s">
        <v>68</v>
      </c>
      <c r="B10" s="1">
        <v>120</v>
      </c>
      <c r="C10" s="1"/>
      <c r="D10" s="1"/>
    </row>
    <row r="11" spans="1:4">
      <c r="A11" s="12" t="s">
        <v>69</v>
      </c>
      <c r="B11" s="1">
        <v>100</v>
      </c>
      <c r="C11" s="1"/>
      <c r="D11" s="1"/>
    </row>
    <row r="12" spans="1:4">
      <c r="A12" s="12" t="s">
        <v>70</v>
      </c>
      <c r="B12" s="1" t="s">
        <v>2</v>
      </c>
      <c r="C12" s="1" t="s">
        <v>3</v>
      </c>
      <c r="D12" s="1" t="s">
        <v>4</v>
      </c>
    </row>
    <row r="13" spans="1:4">
      <c r="A13" s="12" t="s">
        <v>71</v>
      </c>
      <c r="B13" s="1">
        <v>2.7</v>
      </c>
      <c r="C13" s="1">
        <v>2.7</v>
      </c>
      <c r="D13" s="1">
        <v>2.7</v>
      </c>
    </row>
    <row r="14" spans="1:4">
      <c r="A14" s="12" t="s">
        <v>72</v>
      </c>
      <c r="B14" s="1">
        <v>1.6</v>
      </c>
      <c r="C14" s="1">
        <v>1.6</v>
      </c>
      <c r="D14" s="1">
        <v>1.6</v>
      </c>
    </row>
    <row r="15" spans="1:4">
      <c r="A15" s="12" t="s">
        <v>73</v>
      </c>
      <c r="B15" s="1">
        <v>122</v>
      </c>
      <c r="C15" s="1">
        <v>122</v>
      </c>
      <c r="D15" s="1">
        <v>122</v>
      </c>
    </row>
    <row r="16" spans="1:4">
      <c r="A16" s="12"/>
      <c r="B16" s="13"/>
      <c r="C16" s="13"/>
      <c r="D16" s="13"/>
    </row>
    <row r="17" spans="1:4">
      <c r="A17" s="12" t="s">
        <v>56</v>
      </c>
      <c r="B17" s="1">
        <v>2</v>
      </c>
      <c r="C17" s="1"/>
      <c r="D17" s="1"/>
    </row>
    <row r="18" spans="1:4">
      <c r="A18" s="12" t="s">
        <v>57</v>
      </c>
      <c r="B18" s="1" t="s">
        <v>74</v>
      </c>
      <c r="C18" s="1"/>
      <c r="D18" s="1"/>
    </row>
    <row r="19" spans="1:4">
      <c r="A19" s="12" t="s">
        <v>59</v>
      </c>
      <c r="B19" s="1">
        <v>852</v>
      </c>
      <c r="C19" s="1"/>
      <c r="D19" s="1"/>
    </row>
    <row r="20" spans="1:4">
      <c r="A20" s="12" t="s">
        <v>60</v>
      </c>
      <c r="B20" s="1" t="s">
        <v>61</v>
      </c>
      <c r="C20" s="1"/>
      <c r="D20" s="1"/>
    </row>
    <row r="21" spans="1:4">
      <c r="A21" s="12" t="s">
        <v>62</v>
      </c>
      <c r="B21" s="1" t="s">
        <v>63</v>
      </c>
      <c r="C21" s="1"/>
      <c r="D21" s="1"/>
    </row>
    <row r="22" spans="1:4">
      <c r="A22" s="12" t="s">
        <v>64</v>
      </c>
      <c r="B22" s="1" t="s">
        <v>65</v>
      </c>
      <c r="C22" s="1"/>
      <c r="D22" s="1"/>
    </row>
    <row r="23" spans="1:4">
      <c r="A23" s="12" t="s">
        <v>66</v>
      </c>
      <c r="B23" s="1" t="s">
        <v>67</v>
      </c>
      <c r="C23" s="1"/>
      <c r="D23" s="1"/>
    </row>
    <row r="24" spans="1:4">
      <c r="A24" s="12" t="s">
        <v>68</v>
      </c>
      <c r="B24" s="1">
        <v>120</v>
      </c>
      <c r="C24" s="1"/>
      <c r="D24" s="1"/>
    </row>
    <row r="25" spans="1:4">
      <c r="A25" s="12" t="s">
        <v>69</v>
      </c>
      <c r="B25" s="1">
        <v>100</v>
      </c>
      <c r="C25" s="1"/>
      <c r="D25" s="1"/>
    </row>
    <row r="26" spans="1:4">
      <c r="A26" s="12" t="s">
        <v>70</v>
      </c>
      <c r="B26" s="1" t="s">
        <v>2</v>
      </c>
      <c r="C26" s="1" t="s">
        <v>3</v>
      </c>
      <c r="D26" s="1" t="s">
        <v>4</v>
      </c>
    </row>
    <row r="27" spans="1:4">
      <c r="A27" s="12" t="s">
        <v>71</v>
      </c>
      <c r="B27" s="1">
        <v>2.5</v>
      </c>
      <c r="C27" s="1">
        <v>2.5</v>
      </c>
      <c r="D27" s="1">
        <v>2.5</v>
      </c>
    </row>
    <row r="28" spans="1:4">
      <c r="A28" s="12" t="s">
        <v>72</v>
      </c>
      <c r="B28" s="1">
        <v>1.5</v>
      </c>
      <c r="C28" s="1">
        <v>1.5</v>
      </c>
      <c r="D28" s="1">
        <v>1.5</v>
      </c>
    </row>
    <row r="29" spans="1:4">
      <c r="A29" s="12" t="s">
        <v>73</v>
      </c>
      <c r="B29" s="1">
        <v>124</v>
      </c>
      <c r="C29" s="1">
        <v>124</v>
      </c>
      <c r="D29" s="1">
        <v>124</v>
      </c>
    </row>
    <row r="30" spans="1:4">
      <c r="A30" t="s">
        <v>75</v>
      </c>
    </row>
  </sheetData>
  <phoneticPr fontId="6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etc.</vt:lpstr>
      <vt:lpstr>distributed load data</vt:lpstr>
      <vt:lpstr>line data</vt:lpstr>
      <vt:lpstr>Regulator Data</vt:lpstr>
    </vt:vector>
  </TitlesOfParts>
  <Company>The George 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Yifu</dc:creator>
  <cp:lastModifiedBy>Leonardo Felipe da Silva dos Santos</cp:lastModifiedBy>
  <dcterms:created xsi:type="dcterms:W3CDTF">2019-10-06T03:04:18Z</dcterms:created>
  <dcterms:modified xsi:type="dcterms:W3CDTF">2024-01-23T17:33:27Z</dcterms:modified>
</cp:coreProperties>
</file>