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leo7s\Documents\Universidad\03 APM\07 mod Gestión Económica\"/>
    </mc:Choice>
  </mc:AlternateContent>
  <xr:revisionPtr revIDLastSave="0" documentId="13_ncr:1_{C06929BE-D2FB-4E71-830C-1DA781C56CDB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EVALUACION PRY OPCION 2" sheetId="2" r:id="rId1"/>
    <sheet name="Oferta" sheetId="4" r:id="rId2"/>
    <sheet name="COSTOS PRY" sheetId="3" r:id="rId3"/>
  </sheets>
  <definedNames>
    <definedName name="Inflacion1">#REF!</definedName>
    <definedName name="Inflacion2">#REF!</definedName>
    <definedName name="Inflacion3">#REF!</definedName>
    <definedName name="Inflacion4">#REF!</definedName>
    <definedName name="Inflacion5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2" l="1"/>
  <c r="DF13" i="2"/>
  <c r="DF16" i="2" s="1"/>
  <c r="CT13" i="2"/>
  <c r="CT16" i="2" s="1"/>
  <c r="CH13" i="2"/>
  <c r="CH16" i="2" s="1"/>
  <c r="BV13" i="2"/>
  <c r="BJ13" i="2"/>
  <c r="DR13" i="2"/>
  <c r="DR16" i="2" s="1"/>
  <c r="AX13" i="2"/>
  <c r="AX16" i="2" s="1"/>
  <c r="AL13" i="2"/>
  <c r="AL16" i="2" s="1"/>
  <c r="Z13" i="2"/>
  <c r="B16" i="2"/>
  <c r="DR15" i="2"/>
  <c r="DR14" i="2"/>
  <c r="DF15" i="2"/>
  <c r="DF14" i="2"/>
  <c r="CT15" i="2"/>
  <c r="CT14" i="2"/>
  <c r="CH15" i="2"/>
  <c r="CH14" i="2"/>
  <c r="BV15" i="2"/>
  <c r="BV14" i="2"/>
  <c r="BJ15" i="2"/>
  <c r="BJ14" i="2"/>
  <c r="AX15" i="2"/>
  <c r="AX14" i="2"/>
  <c r="AL15" i="2"/>
  <c r="AL14" i="2"/>
  <c r="AU14" i="2"/>
  <c r="AU15" i="2"/>
  <c r="AU16" i="2"/>
  <c r="Z15" i="2"/>
  <c r="Z14" i="2"/>
  <c r="BJ16" i="2" l="1"/>
  <c r="B42" i="2"/>
  <c r="BV16" i="2"/>
  <c r="B47" i="2" l="1"/>
  <c r="P14" i="2"/>
  <c r="Q14" i="2"/>
  <c r="R14" i="2"/>
  <c r="S14" i="2"/>
  <c r="T14" i="2"/>
  <c r="U14" i="2"/>
  <c r="V14" i="2"/>
  <c r="W14" i="2"/>
  <c r="X14" i="2"/>
  <c r="Y14" i="2"/>
  <c r="AA14" i="2"/>
  <c r="AB14" i="2"/>
  <c r="AC14" i="2"/>
  <c r="AD14" i="2"/>
  <c r="AE14" i="2"/>
  <c r="AF14" i="2"/>
  <c r="AG14" i="2"/>
  <c r="AH14" i="2"/>
  <c r="AI14" i="2"/>
  <c r="AJ14" i="2"/>
  <c r="AK14" i="2"/>
  <c r="AM14" i="2"/>
  <c r="AN14" i="2"/>
  <c r="AO14" i="2"/>
  <c r="AP14" i="2"/>
  <c r="AQ14" i="2"/>
  <c r="AR14" i="2"/>
  <c r="AS14" i="2"/>
  <c r="AT14" i="2"/>
  <c r="AV14" i="2"/>
  <c r="AW14" i="2"/>
  <c r="AY14" i="2"/>
  <c r="AZ14" i="2"/>
  <c r="BA14" i="2"/>
  <c r="BB14" i="2"/>
  <c r="BC14" i="2"/>
  <c r="BD14" i="2"/>
  <c r="BE14" i="2"/>
  <c r="BF14" i="2"/>
  <c r="BG14" i="2"/>
  <c r="BH14" i="2"/>
  <c r="BI14" i="2"/>
  <c r="BK14" i="2"/>
  <c r="BL14" i="2"/>
  <c r="BM14" i="2"/>
  <c r="BN14" i="2"/>
  <c r="BO14" i="2"/>
  <c r="BP14" i="2"/>
  <c r="BQ14" i="2"/>
  <c r="BR14" i="2"/>
  <c r="BS14" i="2"/>
  <c r="BT14" i="2"/>
  <c r="BU14" i="2"/>
  <c r="BW14" i="2"/>
  <c r="BX14" i="2"/>
  <c r="BY14" i="2"/>
  <c r="BZ14" i="2"/>
  <c r="CA14" i="2"/>
  <c r="CB14" i="2"/>
  <c r="CC14" i="2"/>
  <c r="CD14" i="2"/>
  <c r="CE14" i="2"/>
  <c r="CF14" i="2"/>
  <c r="CG14" i="2"/>
  <c r="CI14" i="2"/>
  <c r="CJ14" i="2"/>
  <c r="CK14" i="2"/>
  <c r="CL14" i="2"/>
  <c r="CM14" i="2"/>
  <c r="CN14" i="2"/>
  <c r="CO14" i="2"/>
  <c r="CP14" i="2"/>
  <c r="CQ14" i="2"/>
  <c r="CR14" i="2"/>
  <c r="CS14" i="2"/>
  <c r="CU14" i="2"/>
  <c r="CV14" i="2"/>
  <c r="CW14" i="2"/>
  <c r="CX14" i="2"/>
  <c r="CY14" i="2"/>
  <c r="CZ14" i="2"/>
  <c r="DA14" i="2"/>
  <c r="DB14" i="2"/>
  <c r="DC14" i="2"/>
  <c r="DD14" i="2"/>
  <c r="DE14" i="2"/>
  <c r="DG14" i="2"/>
  <c r="DH14" i="2"/>
  <c r="DI14" i="2"/>
  <c r="DJ14" i="2"/>
  <c r="DK14" i="2"/>
  <c r="DL14" i="2"/>
  <c r="DM14" i="2"/>
  <c r="DN14" i="2"/>
  <c r="DO14" i="2"/>
  <c r="DP14" i="2"/>
  <c r="DQ14" i="2"/>
  <c r="O14" i="2"/>
  <c r="P19" i="2"/>
  <c r="Q19" i="2"/>
  <c r="R19" i="2"/>
  <c r="S19" i="2"/>
  <c r="T19" i="2"/>
  <c r="U19" i="2"/>
  <c r="V19" i="2"/>
  <c r="W19" i="2"/>
  <c r="X19" i="2"/>
  <c r="Y19" i="2"/>
  <c r="Z19" i="2"/>
  <c r="AB19" i="2"/>
  <c r="AC19" i="2"/>
  <c r="AD19" i="2"/>
  <c r="AE19" i="2"/>
  <c r="AF19" i="2"/>
  <c r="AG19" i="2"/>
  <c r="AH19" i="2"/>
  <c r="AI19" i="2"/>
  <c r="AJ19" i="2"/>
  <c r="AK19" i="2"/>
  <c r="AL19" i="2"/>
  <c r="AN19" i="2"/>
  <c r="AO19" i="2"/>
  <c r="AP19" i="2"/>
  <c r="AQ19" i="2"/>
  <c r="AR19" i="2"/>
  <c r="AS19" i="2"/>
  <c r="AT19" i="2"/>
  <c r="AU19" i="2"/>
  <c r="AV19" i="2"/>
  <c r="AW19" i="2"/>
  <c r="AX19" i="2"/>
  <c r="AZ19" i="2"/>
  <c r="BA19" i="2"/>
  <c r="BB19" i="2"/>
  <c r="BC19" i="2"/>
  <c r="BD19" i="2"/>
  <c r="BE19" i="2"/>
  <c r="BF19" i="2"/>
  <c r="BG19" i="2"/>
  <c r="BH19" i="2"/>
  <c r="BI19" i="2"/>
  <c r="BJ19" i="2"/>
  <c r="BL19" i="2"/>
  <c r="BM19" i="2"/>
  <c r="BN19" i="2"/>
  <c r="BO19" i="2"/>
  <c r="BP19" i="2"/>
  <c r="BQ19" i="2"/>
  <c r="BR19" i="2"/>
  <c r="BS19" i="2"/>
  <c r="BT19" i="2"/>
  <c r="BU19" i="2"/>
  <c r="BV19" i="2"/>
  <c r="E19" i="2"/>
  <c r="F19" i="2"/>
  <c r="G19" i="2"/>
  <c r="H19" i="2"/>
  <c r="I19" i="2"/>
  <c r="J19" i="2"/>
  <c r="K19" i="2"/>
  <c r="L19" i="2"/>
  <c r="M19" i="2"/>
  <c r="N19" i="2"/>
  <c r="D19" i="2"/>
  <c r="O8" i="2"/>
  <c r="O9" i="2" s="1"/>
  <c r="P8" i="2"/>
  <c r="P9" i="2" s="1"/>
  <c r="Q8" i="2"/>
  <c r="Q9" i="2" s="1"/>
  <c r="R8" i="2"/>
  <c r="R9" i="2" s="1"/>
  <c r="S8" i="2"/>
  <c r="T8" i="2"/>
  <c r="U8" i="2"/>
  <c r="U9" i="2" s="1"/>
  <c r="V8" i="2"/>
  <c r="V9" i="2" s="1"/>
  <c r="W8" i="2"/>
  <c r="W9" i="2" s="1"/>
  <c r="X8" i="2"/>
  <c r="X9" i="2" s="1"/>
  <c r="Y8" i="2"/>
  <c r="Y9" i="2" s="1"/>
  <c r="Z8" i="2"/>
  <c r="Z9" i="2" s="1"/>
  <c r="AA8" i="2"/>
  <c r="AA9" i="2" s="1"/>
  <c r="AB8" i="2"/>
  <c r="AB9" i="2" s="1"/>
  <c r="AC8" i="2"/>
  <c r="AC9" i="2" s="1"/>
  <c r="AD8" i="2"/>
  <c r="AD9" i="2" s="1"/>
  <c r="AE8" i="2"/>
  <c r="AE9" i="2" s="1"/>
  <c r="AF8" i="2"/>
  <c r="AF9" i="2" s="1"/>
  <c r="AG8" i="2"/>
  <c r="AG9" i="2" s="1"/>
  <c r="AH8" i="2"/>
  <c r="AH9" i="2" s="1"/>
  <c r="AI8" i="2"/>
  <c r="AI9" i="2" s="1"/>
  <c r="AJ8" i="2"/>
  <c r="AJ9" i="2" s="1"/>
  <c r="AK8" i="2"/>
  <c r="AK9" i="2" s="1"/>
  <c r="AL8" i="2"/>
  <c r="AL9" i="2" s="1"/>
  <c r="AM8" i="2"/>
  <c r="AM9" i="2" s="1"/>
  <c r="AN8" i="2"/>
  <c r="AN9" i="2" s="1"/>
  <c r="AO8" i="2"/>
  <c r="AO9" i="2" s="1"/>
  <c r="AP8" i="2"/>
  <c r="AP9" i="2" s="1"/>
  <c r="AQ8" i="2"/>
  <c r="AQ9" i="2" s="1"/>
  <c r="AR8" i="2"/>
  <c r="AR9" i="2" s="1"/>
  <c r="AS8" i="2"/>
  <c r="AS9" i="2" s="1"/>
  <c r="AT8" i="2"/>
  <c r="AT9" i="2" s="1"/>
  <c r="AU8" i="2"/>
  <c r="AU9" i="2" s="1"/>
  <c r="AV8" i="2"/>
  <c r="AV9" i="2" s="1"/>
  <c r="AW8" i="2"/>
  <c r="AW9" i="2" s="1"/>
  <c r="AX8" i="2"/>
  <c r="AX9" i="2" s="1"/>
  <c r="AY8" i="2"/>
  <c r="AY9" i="2" s="1"/>
  <c r="AZ8" i="2"/>
  <c r="AZ9" i="2" s="1"/>
  <c r="BA8" i="2"/>
  <c r="BA9" i="2" s="1"/>
  <c r="BB8" i="2"/>
  <c r="BB9" i="2" s="1"/>
  <c r="BC8" i="2"/>
  <c r="BC9" i="2" s="1"/>
  <c r="BD8" i="2"/>
  <c r="BD9" i="2" s="1"/>
  <c r="BE8" i="2"/>
  <c r="BE9" i="2" s="1"/>
  <c r="BF8" i="2"/>
  <c r="BF9" i="2" s="1"/>
  <c r="BG8" i="2"/>
  <c r="BG9" i="2" s="1"/>
  <c r="BH8" i="2"/>
  <c r="BH9" i="2" s="1"/>
  <c r="BI8" i="2"/>
  <c r="BI9" i="2" s="1"/>
  <c r="BJ8" i="2"/>
  <c r="BJ9" i="2" s="1"/>
  <c r="BK8" i="2"/>
  <c r="BK9" i="2" s="1"/>
  <c r="BL8" i="2"/>
  <c r="BL9" i="2" s="1"/>
  <c r="BM8" i="2"/>
  <c r="BM9" i="2" s="1"/>
  <c r="BN8" i="2"/>
  <c r="BN9" i="2" s="1"/>
  <c r="BO8" i="2"/>
  <c r="BO9" i="2" s="1"/>
  <c r="BP8" i="2"/>
  <c r="BP9" i="2" s="1"/>
  <c r="BQ8" i="2"/>
  <c r="BQ9" i="2" s="1"/>
  <c r="BR8" i="2"/>
  <c r="BR9" i="2" s="1"/>
  <c r="BS8" i="2"/>
  <c r="BS9" i="2" s="1"/>
  <c r="BT8" i="2"/>
  <c r="BT9" i="2" s="1"/>
  <c r="BU8" i="2"/>
  <c r="BU9" i="2" s="1"/>
  <c r="BV8" i="2"/>
  <c r="BV9" i="2" s="1"/>
  <c r="BW8" i="2"/>
  <c r="BW9" i="2" s="1"/>
  <c r="BX8" i="2"/>
  <c r="BX9" i="2" s="1"/>
  <c r="BY8" i="2"/>
  <c r="BY9" i="2" s="1"/>
  <c r="BZ8" i="2"/>
  <c r="BZ9" i="2" s="1"/>
  <c r="CA8" i="2"/>
  <c r="CA9" i="2" s="1"/>
  <c r="CB8" i="2"/>
  <c r="CB9" i="2" s="1"/>
  <c r="CC8" i="2"/>
  <c r="CC9" i="2" s="1"/>
  <c r="CD8" i="2"/>
  <c r="CD9" i="2" s="1"/>
  <c r="CE8" i="2"/>
  <c r="CE9" i="2" s="1"/>
  <c r="CF8" i="2"/>
  <c r="CF9" i="2" s="1"/>
  <c r="CG8" i="2"/>
  <c r="CG9" i="2" s="1"/>
  <c r="CH8" i="2"/>
  <c r="CH9" i="2" s="1"/>
  <c r="CI8" i="2"/>
  <c r="CI9" i="2" s="1"/>
  <c r="CJ8" i="2"/>
  <c r="CJ9" i="2" s="1"/>
  <c r="CK8" i="2"/>
  <c r="CK9" i="2" s="1"/>
  <c r="CL8" i="2"/>
  <c r="CL9" i="2" s="1"/>
  <c r="CM8" i="2"/>
  <c r="CM9" i="2" s="1"/>
  <c r="CN8" i="2"/>
  <c r="CN9" i="2" s="1"/>
  <c r="CO8" i="2"/>
  <c r="CO9" i="2" s="1"/>
  <c r="CP8" i="2"/>
  <c r="CP9" i="2" s="1"/>
  <c r="CQ8" i="2"/>
  <c r="CQ9" i="2" s="1"/>
  <c r="CR8" i="2"/>
  <c r="CR9" i="2" s="1"/>
  <c r="CS8" i="2"/>
  <c r="CS9" i="2" s="1"/>
  <c r="CT8" i="2"/>
  <c r="CT9" i="2" s="1"/>
  <c r="CU8" i="2"/>
  <c r="CU9" i="2" s="1"/>
  <c r="CV8" i="2"/>
  <c r="CV9" i="2" s="1"/>
  <c r="CW8" i="2"/>
  <c r="CW9" i="2" s="1"/>
  <c r="CX8" i="2"/>
  <c r="CX9" i="2" s="1"/>
  <c r="CY8" i="2"/>
  <c r="CY9" i="2" s="1"/>
  <c r="CZ8" i="2"/>
  <c r="CZ9" i="2" s="1"/>
  <c r="DA8" i="2"/>
  <c r="DA9" i="2" s="1"/>
  <c r="DB8" i="2"/>
  <c r="DB9" i="2" s="1"/>
  <c r="DC8" i="2"/>
  <c r="DC9" i="2" s="1"/>
  <c r="DD8" i="2"/>
  <c r="DD9" i="2" s="1"/>
  <c r="DE8" i="2"/>
  <c r="DE9" i="2" s="1"/>
  <c r="DF8" i="2"/>
  <c r="DF9" i="2" s="1"/>
  <c r="DG8" i="2"/>
  <c r="DG9" i="2" s="1"/>
  <c r="DH8" i="2"/>
  <c r="DH9" i="2" s="1"/>
  <c r="DI8" i="2"/>
  <c r="DI9" i="2" s="1"/>
  <c r="DJ8" i="2"/>
  <c r="DJ9" i="2" s="1"/>
  <c r="DK8" i="2"/>
  <c r="DK9" i="2" s="1"/>
  <c r="DL8" i="2"/>
  <c r="DL9" i="2" s="1"/>
  <c r="DM8" i="2"/>
  <c r="DM9" i="2" s="1"/>
  <c r="DN8" i="2"/>
  <c r="DN9" i="2" s="1"/>
  <c r="DO8" i="2"/>
  <c r="DO9" i="2" s="1"/>
  <c r="DP8" i="2"/>
  <c r="DP9" i="2" s="1"/>
  <c r="DQ8" i="2"/>
  <c r="DQ9" i="2" s="1"/>
  <c r="DR8" i="2"/>
  <c r="DR9" i="2" s="1"/>
  <c r="S9" i="2"/>
  <c r="T9" i="2"/>
  <c r="C5" i="3"/>
  <c r="C4" i="3"/>
  <c r="C12" i="3"/>
  <c r="C11" i="3"/>
  <c r="C10" i="3"/>
  <c r="C9" i="3"/>
  <c r="N14" i="2"/>
  <c r="M14" i="2"/>
  <c r="L14" i="2"/>
  <c r="K14" i="2"/>
  <c r="J14" i="2"/>
  <c r="I14" i="2"/>
  <c r="H14" i="2"/>
  <c r="G14" i="2"/>
  <c r="F14" i="2"/>
  <c r="E14" i="2"/>
  <c r="D14" i="2"/>
  <c r="C14" i="2"/>
  <c r="N8" i="2"/>
  <c r="N9" i="2" s="1"/>
  <c r="M8" i="2"/>
  <c r="M9" i="2" s="1"/>
  <c r="L8" i="2"/>
  <c r="L9" i="2" s="1"/>
  <c r="K8" i="2"/>
  <c r="K9" i="2" s="1"/>
  <c r="J8" i="2"/>
  <c r="J9" i="2" s="1"/>
  <c r="I8" i="2"/>
  <c r="I9" i="2" s="1"/>
  <c r="H8" i="2"/>
  <c r="H9" i="2" s="1"/>
  <c r="G8" i="2"/>
  <c r="G9" i="2" s="1"/>
  <c r="F8" i="2"/>
  <c r="F9" i="2" s="1"/>
  <c r="E8" i="2"/>
  <c r="E9" i="2" s="1"/>
  <c r="D8" i="2"/>
  <c r="D9" i="2" s="1"/>
  <c r="C8" i="2"/>
  <c r="B44" i="2" l="1"/>
  <c r="C9" i="2"/>
  <c r="B41" i="2"/>
  <c r="C16" i="3"/>
  <c r="C15" i="3"/>
  <c r="C17" i="3"/>
  <c r="C18" i="3"/>
  <c r="C14" i="3"/>
  <c r="F4" i="3" s="1"/>
  <c r="B2" i="2" l="1"/>
  <c r="C19" i="3"/>
  <c r="Q15" i="2" l="1"/>
  <c r="Q16" i="2" s="1"/>
  <c r="Q18" i="2" s="1"/>
  <c r="Q20" i="2" s="1"/>
  <c r="Q34" i="2" s="1"/>
  <c r="Y15" i="2"/>
  <c r="Y16" i="2" s="1"/>
  <c r="Y18" i="2" s="1"/>
  <c r="Y20" i="2" s="1"/>
  <c r="Y34" i="2" s="1"/>
  <c r="AG15" i="2"/>
  <c r="AG16" i="2" s="1"/>
  <c r="AG18" i="2" s="1"/>
  <c r="AG20" i="2" s="1"/>
  <c r="AG34" i="2" s="1"/>
  <c r="AO15" i="2"/>
  <c r="AO16" i="2" s="1"/>
  <c r="AO18" i="2" s="1"/>
  <c r="AO20" i="2" s="1"/>
  <c r="AO34" i="2" s="1"/>
  <c r="AW15" i="2"/>
  <c r="AW16" i="2" s="1"/>
  <c r="AW18" i="2" s="1"/>
  <c r="AW20" i="2" s="1"/>
  <c r="AW34" i="2" s="1"/>
  <c r="BE15" i="2"/>
  <c r="BE16" i="2" s="1"/>
  <c r="BE18" i="2" s="1"/>
  <c r="BE20" i="2" s="1"/>
  <c r="BE34" i="2" s="1"/>
  <c r="BM15" i="2"/>
  <c r="BM16" i="2" s="1"/>
  <c r="BM18" i="2" s="1"/>
  <c r="BM20" i="2" s="1"/>
  <c r="BM34" i="2" s="1"/>
  <c r="BU15" i="2"/>
  <c r="BU16" i="2" s="1"/>
  <c r="BU18" i="2" s="1"/>
  <c r="BU20" i="2" s="1"/>
  <c r="BU34" i="2" s="1"/>
  <c r="CC15" i="2"/>
  <c r="CC16" i="2" s="1"/>
  <c r="CC18" i="2" s="1"/>
  <c r="CC20" i="2" s="1"/>
  <c r="CC34" i="2" s="1"/>
  <c r="CK15" i="2"/>
  <c r="CK16" i="2" s="1"/>
  <c r="CK18" i="2" s="1"/>
  <c r="CK20" i="2" s="1"/>
  <c r="CK34" i="2" s="1"/>
  <c r="CS15" i="2"/>
  <c r="CS16" i="2" s="1"/>
  <c r="CS18" i="2" s="1"/>
  <c r="CS20" i="2" s="1"/>
  <c r="CS34" i="2" s="1"/>
  <c r="DA15" i="2"/>
  <c r="DA16" i="2" s="1"/>
  <c r="DA18" i="2" s="1"/>
  <c r="DA20" i="2" s="1"/>
  <c r="DA34" i="2" s="1"/>
  <c r="DI15" i="2"/>
  <c r="DI16" i="2" s="1"/>
  <c r="DI18" i="2" s="1"/>
  <c r="DI20" i="2" s="1"/>
  <c r="DI34" i="2" s="1"/>
  <c r="DQ15" i="2"/>
  <c r="DQ16" i="2" s="1"/>
  <c r="DQ18" i="2" s="1"/>
  <c r="DQ20" i="2" s="1"/>
  <c r="DQ34" i="2" s="1"/>
  <c r="T15" i="2"/>
  <c r="T16" i="2" s="1"/>
  <c r="T18" i="2" s="1"/>
  <c r="T20" i="2" s="1"/>
  <c r="T34" i="2" s="1"/>
  <c r="AR15" i="2"/>
  <c r="AR16" i="2" s="1"/>
  <c r="AR18" i="2" s="1"/>
  <c r="AR20" i="2" s="1"/>
  <c r="AR34" i="2" s="1"/>
  <c r="BX15" i="2"/>
  <c r="BX16" i="2" s="1"/>
  <c r="BX18" i="2" s="1"/>
  <c r="BX20" i="2" s="1"/>
  <c r="BX34" i="2" s="1"/>
  <c r="DD15" i="2"/>
  <c r="DD16" i="2" s="1"/>
  <c r="DD18" i="2" s="1"/>
  <c r="DD20" i="2" s="1"/>
  <c r="DD34" i="2" s="1"/>
  <c r="DF18" i="2"/>
  <c r="DF20" i="2" s="1"/>
  <c r="DF34" i="2" s="1"/>
  <c r="AE15" i="2"/>
  <c r="AE16" i="2" s="1"/>
  <c r="AE18" i="2" s="1"/>
  <c r="AE20" i="2" s="1"/>
  <c r="AE34" i="2" s="1"/>
  <c r="BK15" i="2"/>
  <c r="BK16" i="2" s="1"/>
  <c r="BK18" i="2" s="1"/>
  <c r="BK20" i="2" s="1"/>
  <c r="BK34" i="2" s="1"/>
  <c r="BK35" i="2" s="1"/>
  <c r="CI15" i="2"/>
  <c r="CI16" i="2" s="1"/>
  <c r="CI18" i="2" s="1"/>
  <c r="CI20" i="2" s="1"/>
  <c r="CI34" i="2" s="1"/>
  <c r="CI35" i="2" s="1"/>
  <c r="CY15" i="2"/>
  <c r="CY16" i="2" s="1"/>
  <c r="CY18" i="2" s="1"/>
  <c r="CY20" i="2" s="1"/>
  <c r="CY34" i="2" s="1"/>
  <c r="AF15" i="2"/>
  <c r="AF16" i="2" s="1"/>
  <c r="AF18" i="2" s="1"/>
  <c r="AF20" i="2" s="1"/>
  <c r="AF34" i="2" s="1"/>
  <c r="DP15" i="2"/>
  <c r="DP16" i="2" s="1"/>
  <c r="DP18" i="2" s="1"/>
  <c r="DP20" i="2" s="1"/>
  <c r="DP34" i="2" s="1"/>
  <c r="R15" i="2"/>
  <c r="R16" i="2" s="1"/>
  <c r="R18" i="2" s="1"/>
  <c r="R20" i="2" s="1"/>
  <c r="R34" i="2" s="1"/>
  <c r="Z16" i="2"/>
  <c r="Z18" i="2" s="1"/>
  <c r="Z20" i="2" s="1"/>
  <c r="Z34" i="2" s="1"/>
  <c r="AH15" i="2"/>
  <c r="AH16" i="2" s="1"/>
  <c r="AH18" i="2" s="1"/>
  <c r="AH20" i="2" s="1"/>
  <c r="AH34" i="2" s="1"/>
  <c r="AP15" i="2"/>
  <c r="AP16" i="2" s="1"/>
  <c r="AP18" i="2" s="1"/>
  <c r="AP20" i="2" s="1"/>
  <c r="AP34" i="2" s="1"/>
  <c r="AX18" i="2"/>
  <c r="AX20" i="2" s="1"/>
  <c r="AX34" i="2" s="1"/>
  <c r="BF15" i="2"/>
  <c r="BF16" i="2" s="1"/>
  <c r="BF18" i="2" s="1"/>
  <c r="BF20" i="2" s="1"/>
  <c r="BF34" i="2" s="1"/>
  <c r="BN15" i="2"/>
  <c r="BN16" i="2" s="1"/>
  <c r="BN18" i="2" s="1"/>
  <c r="BN20" i="2" s="1"/>
  <c r="BN34" i="2" s="1"/>
  <c r="BV18" i="2"/>
  <c r="BV20" i="2" s="1"/>
  <c r="BV34" i="2" s="1"/>
  <c r="CD15" i="2"/>
  <c r="CD16" i="2" s="1"/>
  <c r="CD18" i="2" s="1"/>
  <c r="CD20" i="2" s="1"/>
  <c r="CD34" i="2" s="1"/>
  <c r="CL15" i="2"/>
  <c r="CL16" i="2" s="1"/>
  <c r="CL18" i="2" s="1"/>
  <c r="CL20" i="2" s="1"/>
  <c r="CL34" i="2" s="1"/>
  <c r="CT18" i="2"/>
  <c r="CT20" i="2" s="1"/>
  <c r="CT34" i="2" s="1"/>
  <c r="DB15" i="2"/>
  <c r="DB16" i="2" s="1"/>
  <c r="DB18" i="2" s="1"/>
  <c r="DB20" i="2" s="1"/>
  <c r="DB34" i="2" s="1"/>
  <c r="DJ15" i="2"/>
  <c r="DJ16" i="2" s="1"/>
  <c r="DJ18" i="2" s="1"/>
  <c r="DJ20" i="2" s="1"/>
  <c r="DJ34" i="2" s="1"/>
  <c r="DR18" i="2"/>
  <c r="DR20" i="2" s="1"/>
  <c r="DR34" i="2" s="1"/>
  <c r="BP15" i="2"/>
  <c r="BP16" i="2" s="1"/>
  <c r="BP18" i="2" s="1"/>
  <c r="BP20" i="2" s="1"/>
  <c r="BP34" i="2" s="1"/>
  <c r="CP15" i="2"/>
  <c r="CP16" i="2" s="1"/>
  <c r="CP18" i="2" s="1"/>
  <c r="CP20" i="2" s="1"/>
  <c r="CP34" i="2" s="1"/>
  <c r="AM15" i="2"/>
  <c r="AM16" i="2" s="1"/>
  <c r="AM18" i="2" s="1"/>
  <c r="AM20" i="2" s="1"/>
  <c r="AM34" i="2" s="1"/>
  <c r="AM35" i="2" s="1"/>
  <c r="BS15" i="2"/>
  <c r="BS16" i="2" s="1"/>
  <c r="BS18" i="2" s="1"/>
  <c r="BS20" i="2" s="1"/>
  <c r="BS34" i="2" s="1"/>
  <c r="CQ15" i="2"/>
  <c r="CQ16" i="2" s="1"/>
  <c r="CQ18" i="2" s="1"/>
  <c r="CQ20" i="2" s="1"/>
  <c r="CQ34" i="2" s="1"/>
  <c r="AV15" i="2"/>
  <c r="AV16" i="2" s="1"/>
  <c r="AV18" i="2" s="1"/>
  <c r="AV20" i="2" s="1"/>
  <c r="AV34" i="2" s="1"/>
  <c r="CZ15" i="2"/>
  <c r="CZ16" i="2" s="1"/>
  <c r="CZ18" i="2" s="1"/>
  <c r="CZ20" i="2" s="1"/>
  <c r="CZ34" i="2" s="1"/>
  <c r="S15" i="2"/>
  <c r="S16" i="2" s="1"/>
  <c r="S18" i="2" s="1"/>
  <c r="S20" i="2" s="1"/>
  <c r="S34" i="2" s="1"/>
  <c r="AA15" i="2"/>
  <c r="AA16" i="2" s="1"/>
  <c r="AA18" i="2" s="1"/>
  <c r="AA20" i="2" s="1"/>
  <c r="AA34" i="2" s="1"/>
  <c r="AA35" i="2" s="1"/>
  <c r="AI15" i="2"/>
  <c r="AI16" i="2" s="1"/>
  <c r="AI18" i="2" s="1"/>
  <c r="AI20" i="2" s="1"/>
  <c r="AI34" i="2" s="1"/>
  <c r="AQ15" i="2"/>
  <c r="AQ16" i="2" s="1"/>
  <c r="AQ18" i="2" s="1"/>
  <c r="AQ20" i="2" s="1"/>
  <c r="AQ34" i="2" s="1"/>
  <c r="AY15" i="2"/>
  <c r="AY16" i="2" s="1"/>
  <c r="AY18" i="2" s="1"/>
  <c r="AY20" i="2" s="1"/>
  <c r="AY34" i="2" s="1"/>
  <c r="AY35" i="2" s="1"/>
  <c r="BG15" i="2"/>
  <c r="BG16" i="2" s="1"/>
  <c r="BG18" i="2" s="1"/>
  <c r="BG20" i="2" s="1"/>
  <c r="BG34" i="2" s="1"/>
  <c r="BO15" i="2"/>
  <c r="BO16" i="2" s="1"/>
  <c r="BO18" i="2" s="1"/>
  <c r="BO20" i="2" s="1"/>
  <c r="BO34" i="2" s="1"/>
  <c r="BW15" i="2"/>
  <c r="BW16" i="2" s="1"/>
  <c r="BW18" i="2" s="1"/>
  <c r="BW20" i="2" s="1"/>
  <c r="BW34" i="2" s="1"/>
  <c r="BW35" i="2" s="1"/>
  <c r="CE15" i="2"/>
  <c r="CE16" i="2" s="1"/>
  <c r="CE18" i="2" s="1"/>
  <c r="CE20" i="2" s="1"/>
  <c r="CE34" i="2" s="1"/>
  <c r="CM15" i="2"/>
  <c r="CM16" i="2" s="1"/>
  <c r="CM18" i="2" s="1"/>
  <c r="CM20" i="2" s="1"/>
  <c r="CM34" i="2" s="1"/>
  <c r="CU15" i="2"/>
  <c r="CU16" i="2" s="1"/>
  <c r="CU18" i="2" s="1"/>
  <c r="CU20" i="2" s="1"/>
  <c r="CU34" i="2" s="1"/>
  <c r="CU35" i="2" s="1"/>
  <c r="DC15" i="2"/>
  <c r="DC16" i="2" s="1"/>
  <c r="DC18" i="2" s="1"/>
  <c r="DC20" i="2" s="1"/>
  <c r="DC34" i="2" s="1"/>
  <c r="DK15" i="2"/>
  <c r="DK16" i="2" s="1"/>
  <c r="DK18" i="2" s="1"/>
  <c r="DK20" i="2" s="1"/>
  <c r="DK34" i="2" s="1"/>
  <c r="O15" i="2"/>
  <c r="O16" i="2" s="1"/>
  <c r="O18" i="2" s="1"/>
  <c r="O20" i="2" s="1"/>
  <c r="O34" i="2" s="1"/>
  <c r="O35" i="2" s="1"/>
  <c r="AJ15" i="2"/>
  <c r="AJ16" i="2" s="1"/>
  <c r="AJ18" i="2" s="1"/>
  <c r="AJ20" i="2" s="1"/>
  <c r="AJ34" i="2" s="1"/>
  <c r="AZ15" i="2"/>
  <c r="AZ16" i="2" s="1"/>
  <c r="AZ18" i="2" s="1"/>
  <c r="AZ20" i="2" s="1"/>
  <c r="AZ34" i="2" s="1"/>
  <c r="BH15" i="2"/>
  <c r="BH16" i="2" s="1"/>
  <c r="BH18" i="2" s="1"/>
  <c r="BH20" i="2" s="1"/>
  <c r="BH34" i="2" s="1"/>
  <c r="CN15" i="2"/>
  <c r="CN16" i="2" s="1"/>
  <c r="CN18" i="2" s="1"/>
  <c r="CN20" i="2" s="1"/>
  <c r="CN34" i="2" s="1"/>
  <c r="CV15" i="2"/>
  <c r="CV16" i="2" s="1"/>
  <c r="CV18" i="2" s="1"/>
  <c r="CV20" i="2" s="1"/>
  <c r="CV34" i="2" s="1"/>
  <c r="DL15" i="2"/>
  <c r="DL16" i="2" s="1"/>
  <c r="DL18" i="2" s="1"/>
  <c r="DL20" i="2" s="1"/>
  <c r="DL34" i="2" s="1"/>
  <c r="X15" i="2"/>
  <c r="X16" i="2" s="1"/>
  <c r="X18" i="2" s="1"/>
  <c r="X20" i="2" s="1"/>
  <c r="X34" i="2" s="1"/>
  <c r="BL15" i="2"/>
  <c r="BL16" i="2" s="1"/>
  <c r="BL18" i="2" s="1"/>
  <c r="BL20" i="2" s="1"/>
  <c r="BL34" i="2" s="1"/>
  <c r="CB15" i="2"/>
  <c r="CB16" i="2" s="1"/>
  <c r="CB18" i="2" s="1"/>
  <c r="CB20" i="2" s="1"/>
  <c r="CB34" i="2" s="1"/>
  <c r="DH15" i="2"/>
  <c r="DH16" i="2" s="1"/>
  <c r="DH18" i="2" s="1"/>
  <c r="DH20" i="2" s="1"/>
  <c r="DH34" i="2" s="1"/>
  <c r="AB15" i="2"/>
  <c r="AB16" i="2" s="1"/>
  <c r="AB18" i="2" s="1"/>
  <c r="AB20" i="2" s="1"/>
  <c r="AB34" i="2" s="1"/>
  <c r="CF15" i="2"/>
  <c r="CF16" i="2" s="1"/>
  <c r="CF18" i="2" s="1"/>
  <c r="CF20" i="2" s="1"/>
  <c r="CF34" i="2" s="1"/>
  <c r="DN15" i="2"/>
  <c r="DN16" i="2" s="1"/>
  <c r="DN18" i="2" s="1"/>
  <c r="DN20" i="2" s="1"/>
  <c r="DN34" i="2" s="1"/>
  <c r="AU18" i="2"/>
  <c r="AU20" i="2" s="1"/>
  <c r="AU34" i="2" s="1"/>
  <c r="CA15" i="2"/>
  <c r="CA16" i="2" s="1"/>
  <c r="CA18" i="2" s="1"/>
  <c r="CA20" i="2" s="1"/>
  <c r="CA34" i="2" s="1"/>
  <c r="DG15" i="2"/>
  <c r="DG16" i="2" s="1"/>
  <c r="DG18" i="2" s="1"/>
  <c r="DG20" i="2" s="1"/>
  <c r="DG34" i="2" s="1"/>
  <c r="DG35" i="2" s="1"/>
  <c r="P15" i="2"/>
  <c r="P16" i="2" s="1"/>
  <c r="P18" i="2" s="1"/>
  <c r="P20" i="2" s="1"/>
  <c r="P34" i="2" s="1"/>
  <c r="CJ15" i="2"/>
  <c r="CJ16" i="2" s="1"/>
  <c r="CJ18" i="2" s="1"/>
  <c r="CJ20" i="2" s="1"/>
  <c r="CJ34" i="2" s="1"/>
  <c r="U15" i="2"/>
  <c r="U16" i="2" s="1"/>
  <c r="U18" i="2" s="1"/>
  <c r="U20" i="2" s="1"/>
  <c r="U34" i="2" s="1"/>
  <c r="AC15" i="2"/>
  <c r="AC16" i="2" s="1"/>
  <c r="AC18" i="2" s="1"/>
  <c r="AC20" i="2" s="1"/>
  <c r="AC34" i="2" s="1"/>
  <c r="AK15" i="2"/>
  <c r="AK16" i="2" s="1"/>
  <c r="AK18" i="2" s="1"/>
  <c r="AK20" i="2" s="1"/>
  <c r="AK34" i="2" s="1"/>
  <c r="AS15" i="2"/>
  <c r="AS16" i="2" s="1"/>
  <c r="AS18" i="2" s="1"/>
  <c r="AS20" i="2" s="1"/>
  <c r="AS34" i="2" s="1"/>
  <c r="BA15" i="2"/>
  <c r="BA16" i="2" s="1"/>
  <c r="BA18" i="2" s="1"/>
  <c r="BA20" i="2" s="1"/>
  <c r="BA34" i="2" s="1"/>
  <c r="BI15" i="2"/>
  <c r="BI16" i="2" s="1"/>
  <c r="BI18" i="2" s="1"/>
  <c r="BI20" i="2" s="1"/>
  <c r="BI34" i="2" s="1"/>
  <c r="BQ15" i="2"/>
  <c r="BQ16" i="2" s="1"/>
  <c r="BQ18" i="2" s="1"/>
  <c r="BQ20" i="2" s="1"/>
  <c r="BQ34" i="2" s="1"/>
  <c r="BY15" i="2"/>
  <c r="BY16" i="2" s="1"/>
  <c r="BY18" i="2" s="1"/>
  <c r="BY20" i="2" s="1"/>
  <c r="BY34" i="2" s="1"/>
  <c r="CG15" i="2"/>
  <c r="CG16" i="2" s="1"/>
  <c r="CG18" i="2" s="1"/>
  <c r="CG20" i="2" s="1"/>
  <c r="CG34" i="2" s="1"/>
  <c r="CO15" i="2"/>
  <c r="CO16" i="2" s="1"/>
  <c r="CO18" i="2" s="1"/>
  <c r="CO20" i="2" s="1"/>
  <c r="CO34" i="2" s="1"/>
  <c r="CW15" i="2"/>
  <c r="CW16" i="2" s="1"/>
  <c r="CW18" i="2" s="1"/>
  <c r="CW20" i="2" s="1"/>
  <c r="CW34" i="2" s="1"/>
  <c r="DE15" i="2"/>
  <c r="DE16" i="2" s="1"/>
  <c r="DE18" i="2" s="1"/>
  <c r="DE20" i="2" s="1"/>
  <c r="DE34" i="2" s="1"/>
  <c r="DM15" i="2"/>
  <c r="DM16" i="2" s="1"/>
  <c r="DM18" i="2" s="1"/>
  <c r="DM20" i="2" s="1"/>
  <c r="DM34" i="2" s="1"/>
  <c r="V15" i="2"/>
  <c r="V16" i="2" s="1"/>
  <c r="V18" i="2" s="1"/>
  <c r="V20" i="2" s="1"/>
  <c r="V34" i="2" s="1"/>
  <c r="AD15" i="2"/>
  <c r="AD16" i="2" s="1"/>
  <c r="AD18" i="2" s="1"/>
  <c r="AD20" i="2" s="1"/>
  <c r="AD34" i="2" s="1"/>
  <c r="AL18" i="2"/>
  <c r="AL20" i="2" s="1"/>
  <c r="AL34" i="2" s="1"/>
  <c r="AT15" i="2"/>
  <c r="AT16" i="2" s="1"/>
  <c r="AT18" i="2" s="1"/>
  <c r="AT20" i="2" s="1"/>
  <c r="AT34" i="2" s="1"/>
  <c r="BB15" i="2"/>
  <c r="BB16" i="2" s="1"/>
  <c r="BB18" i="2" s="1"/>
  <c r="BB20" i="2" s="1"/>
  <c r="BB34" i="2" s="1"/>
  <c r="BJ18" i="2"/>
  <c r="BJ20" i="2" s="1"/>
  <c r="BJ34" i="2" s="1"/>
  <c r="BR15" i="2"/>
  <c r="BR16" i="2" s="1"/>
  <c r="BR18" i="2" s="1"/>
  <c r="BR20" i="2" s="1"/>
  <c r="BR34" i="2" s="1"/>
  <c r="BZ15" i="2"/>
  <c r="BZ16" i="2" s="1"/>
  <c r="BZ18" i="2" s="1"/>
  <c r="BZ20" i="2" s="1"/>
  <c r="BZ34" i="2" s="1"/>
  <c r="CH18" i="2"/>
  <c r="CH20" i="2" s="1"/>
  <c r="CH34" i="2" s="1"/>
  <c r="CX15" i="2"/>
  <c r="CX16" i="2" s="1"/>
  <c r="CX18" i="2" s="1"/>
  <c r="CX20" i="2" s="1"/>
  <c r="CX34" i="2" s="1"/>
  <c r="BC15" i="2"/>
  <c r="BC16" i="2" s="1"/>
  <c r="BC18" i="2" s="1"/>
  <c r="BC20" i="2" s="1"/>
  <c r="BC34" i="2" s="1"/>
  <c r="DO15" i="2"/>
  <c r="DO16" i="2" s="1"/>
  <c r="DO18" i="2" s="1"/>
  <c r="DO20" i="2" s="1"/>
  <c r="DO34" i="2" s="1"/>
  <c r="BD15" i="2"/>
  <c r="BD16" i="2" s="1"/>
  <c r="BD18" i="2" s="1"/>
  <c r="BD20" i="2" s="1"/>
  <c r="BD34" i="2" s="1"/>
  <c r="W15" i="2"/>
  <c r="W16" i="2" s="1"/>
  <c r="W18" i="2" s="1"/>
  <c r="W20" i="2" s="1"/>
  <c r="W34" i="2" s="1"/>
  <c r="AN15" i="2"/>
  <c r="AN16" i="2" s="1"/>
  <c r="AN18" i="2" s="1"/>
  <c r="AN20" i="2" s="1"/>
  <c r="AN34" i="2" s="1"/>
  <c r="BT15" i="2"/>
  <c r="BT16" i="2" s="1"/>
  <c r="BT18" i="2" s="1"/>
  <c r="BT20" i="2" s="1"/>
  <c r="BT34" i="2" s="1"/>
  <c r="CR15" i="2"/>
  <c r="CR16" i="2" s="1"/>
  <c r="CR18" i="2" s="1"/>
  <c r="CR20" i="2" s="1"/>
  <c r="CR34" i="2" s="1"/>
  <c r="B12" i="2"/>
  <c r="J15" i="2"/>
  <c r="J16" i="2" s="1"/>
  <c r="J18" i="2" s="1"/>
  <c r="J20" i="2" s="1"/>
  <c r="J34" i="2" s="1"/>
  <c r="M15" i="2"/>
  <c r="M16" i="2" s="1"/>
  <c r="M18" i="2" s="1"/>
  <c r="M20" i="2" s="1"/>
  <c r="M34" i="2" s="1"/>
  <c r="G15" i="2"/>
  <c r="G16" i="2" s="1"/>
  <c r="G18" i="2" s="1"/>
  <c r="G20" i="2" s="1"/>
  <c r="G34" i="2" s="1"/>
  <c r="I15" i="2"/>
  <c r="I16" i="2" s="1"/>
  <c r="I18" i="2" s="1"/>
  <c r="I20" i="2" s="1"/>
  <c r="I34" i="2" s="1"/>
  <c r="E15" i="2"/>
  <c r="K15" i="2"/>
  <c r="K16" i="2" s="1"/>
  <c r="K18" i="2" s="1"/>
  <c r="K20" i="2" s="1"/>
  <c r="K34" i="2" s="1"/>
  <c r="F15" i="2"/>
  <c r="F16" i="2" s="1"/>
  <c r="F18" i="2" s="1"/>
  <c r="F20" i="2" s="1"/>
  <c r="F34" i="2" s="1"/>
  <c r="H15" i="2"/>
  <c r="H16" i="2" s="1"/>
  <c r="H18" i="2" s="1"/>
  <c r="H20" i="2" s="1"/>
  <c r="H34" i="2" s="1"/>
  <c r="D15" i="2"/>
  <c r="D16" i="2" s="1"/>
  <c r="D18" i="2" s="1"/>
  <c r="D20" i="2" s="1"/>
  <c r="D34" i="2" s="1"/>
  <c r="L15" i="2"/>
  <c r="L16" i="2" s="1"/>
  <c r="L18" i="2" s="1"/>
  <c r="L20" i="2" s="1"/>
  <c r="L34" i="2" s="1"/>
  <c r="C15" i="2"/>
  <c r="N15" i="2"/>
  <c r="N16" i="2" s="1"/>
  <c r="N18" i="2" s="1"/>
  <c r="N20" i="2" s="1"/>
  <c r="N34" i="2" s="1"/>
  <c r="BX35" i="2" l="1"/>
  <c r="DH35" i="2"/>
  <c r="DI35" i="2" s="1"/>
  <c r="DJ35" i="2" s="1"/>
  <c r="DK35" i="2" s="1"/>
  <c r="DL35" i="2" s="1"/>
  <c r="DM35" i="2" s="1"/>
  <c r="DN35" i="2" s="1"/>
  <c r="DO35" i="2" s="1"/>
  <c r="DP35" i="2" s="1"/>
  <c r="DQ35" i="2" s="1"/>
  <c r="DR35" i="2" s="1"/>
  <c r="BL35" i="2"/>
  <c r="BM35" i="2" s="1"/>
  <c r="BN35" i="2" s="1"/>
  <c r="BO35" i="2" s="1"/>
  <c r="BP35" i="2" s="1"/>
  <c r="BQ35" i="2" s="1"/>
  <c r="BR35" i="2" s="1"/>
  <c r="BS35" i="2" s="1"/>
  <c r="BT35" i="2" s="1"/>
  <c r="BU35" i="2" s="1"/>
  <c r="BV35" i="2" s="1"/>
  <c r="CV35" i="2"/>
  <c r="CW35" i="2" s="1"/>
  <c r="CX35" i="2" s="1"/>
  <c r="CY35" i="2" s="1"/>
  <c r="CZ35" i="2" s="1"/>
  <c r="DA35" i="2" s="1"/>
  <c r="DB35" i="2" s="1"/>
  <c r="DC35" i="2" s="1"/>
  <c r="DD35" i="2" s="1"/>
  <c r="DE35" i="2" s="1"/>
  <c r="DF35" i="2" s="1"/>
  <c r="CJ35" i="2"/>
  <c r="CK35" i="2" s="1"/>
  <c r="CL35" i="2" s="1"/>
  <c r="CM35" i="2" s="1"/>
  <c r="CN35" i="2" s="1"/>
  <c r="CO35" i="2" s="1"/>
  <c r="CP35" i="2" s="1"/>
  <c r="CQ35" i="2" s="1"/>
  <c r="CR35" i="2" s="1"/>
  <c r="CS35" i="2" s="1"/>
  <c r="CT35" i="2" s="1"/>
  <c r="C16" i="2"/>
  <c r="C18" i="2" s="1"/>
  <c r="C20" i="2" s="1"/>
  <c r="C34" i="2" s="1"/>
  <c r="C35" i="2" s="1"/>
  <c r="D35" i="2" s="1"/>
  <c r="B43" i="2"/>
  <c r="B45" i="2" s="1"/>
  <c r="B46" i="2" s="1"/>
  <c r="B48" i="2" s="1"/>
  <c r="AB35" i="2"/>
  <c r="AC35" i="2" s="1"/>
  <c r="AD35" i="2" s="1"/>
  <c r="AE35" i="2" s="1"/>
  <c r="AF35" i="2" s="1"/>
  <c r="AG35" i="2" s="1"/>
  <c r="AH35" i="2" s="1"/>
  <c r="AI35" i="2" s="1"/>
  <c r="AJ35" i="2" s="1"/>
  <c r="AK35" i="2" s="1"/>
  <c r="AL35" i="2" s="1"/>
  <c r="P35" i="2"/>
  <c r="Q35" i="2" s="1"/>
  <c r="R35" i="2" s="1"/>
  <c r="S35" i="2" s="1"/>
  <c r="T35" i="2" s="1"/>
  <c r="U35" i="2" s="1"/>
  <c r="V35" i="2" s="1"/>
  <c r="W35" i="2" s="1"/>
  <c r="X35" i="2" s="1"/>
  <c r="Y35" i="2" s="1"/>
  <c r="Z35" i="2" s="1"/>
  <c r="BY35" i="2"/>
  <c r="BZ35" i="2" s="1"/>
  <c r="CA35" i="2" s="1"/>
  <c r="CB35" i="2" s="1"/>
  <c r="CC35" i="2" s="1"/>
  <c r="CD35" i="2" s="1"/>
  <c r="CE35" i="2" s="1"/>
  <c r="CF35" i="2" s="1"/>
  <c r="CG35" i="2" s="1"/>
  <c r="CH35" i="2" s="1"/>
  <c r="AZ35" i="2"/>
  <c r="BA35" i="2" s="1"/>
  <c r="BB35" i="2" s="1"/>
  <c r="BC35" i="2" s="1"/>
  <c r="BD35" i="2" s="1"/>
  <c r="BE35" i="2" s="1"/>
  <c r="BF35" i="2" s="1"/>
  <c r="BG35" i="2" s="1"/>
  <c r="BH35" i="2" s="1"/>
  <c r="BI35" i="2" s="1"/>
  <c r="BJ35" i="2" s="1"/>
  <c r="AN35" i="2"/>
  <c r="AO35" i="2" s="1"/>
  <c r="AP35" i="2" s="1"/>
  <c r="AQ35" i="2" s="1"/>
  <c r="AR35" i="2" s="1"/>
  <c r="AS35" i="2" s="1"/>
  <c r="AT35" i="2" s="1"/>
  <c r="AU35" i="2" s="1"/>
  <c r="AV35" i="2" s="1"/>
  <c r="AW35" i="2" s="1"/>
  <c r="AX35" i="2" s="1"/>
  <c r="E16" i="2"/>
  <c r="E18" i="2" s="1"/>
  <c r="E20" i="2" s="1"/>
  <c r="B27" i="2"/>
  <c r="C27" i="2" s="1"/>
  <c r="B18" i="2" l="1"/>
  <c r="B20" i="2" s="1"/>
  <c r="B29" i="2" s="1"/>
  <c r="B28" i="2"/>
  <c r="C28" i="2" s="1"/>
  <c r="E34" i="2"/>
  <c r="E35" i="2" s="1"/>
  <c r="F35" i="2" s="1"/>
  <c r="G35" i="2" s="1"/>
  <c r="H35" i="2" s="1"/>
  <c r="I35" i="2" s="1"/>
  <c r="J35" i="2" s="1"/>
  <c r="K35" i="2" s="1"/>
  <c r="L35" i="2" s="1"/>
  <c r="M35" i="2" s="1"/>
  <c r="N35" i="2" s="1"/>
</calcChain>
</file>

<file path=xl/sharedStrings.xml><?xml version="1.0" encoding="utf-8"?>
<sst xmlns="http://schemas.openxmlformats.org/spreadsheetml/2006/main" count="300" uniqueCount="59">
  <si>
    <t>MENSUALIDAD CLIENTE (MILLONES)</t>
  </si>
  <si>
    <t>SALARIO NETO INGENIERO MENSUAL</t>
  </si>
  <si>
    <t>COSTOS FIJOS MENSUAL</t>
  </si>
  <si>
    <t>MES</t>
  </si>
  <si>
    <t>INGRESOS</t>
  </si>
  <si>
    <t>SERVICIO AUTOMATIZACION</t>
  </si>
  <si>
    <t>TOTAL INGRESOS</t>
  </si>
  <si>
    <t>EGRESOS</t>
  </si>
  <si>
    <t xml:space="preserve"> </t>
  </si>
  <si>
    <t>INVERSION</t>
  </si>
  <si>
    <t>OTROS COSTOS (ARRIENDOS, SERVICIOS ETC)</t>
  </si>
  <si>
    <t>COSTOS FIJOS (NOMINA)</t>
  </si>
  <si>
    <t>TOTAL EGRESOS</t>
  </si>
  <si>
    <t>FLUJO NETO ECONOMICO</t>
  </si>
  <si>
    <t>PAGO DEUDA</t>
  </si>
  <si>
    <t>FLUJO NETO FINANCIERO</t>
  </si>
  <si>
    <t>GANANCIA 
        O
COSTO OPORTUNIDAD</t>
  </si>
  <si>
    <t>FLUJO NETO FINANCIADO</t>
  </si>
  <si>
    <t>VA</t>
  </si>
  <si>
    <t>VAN</t>
  </si>
  <si>
    <t>TIR</t>
  </si>
  <si>
    <t>VALOR ACTUAL</t>
  </si>
  <si>
    <t>VALOR ACTUA ACUMULADO</t>
  </si>
  <si>
    <t>PAYBACK</t>
  </si>
  <si>
    <t>ESTADO DE PERDIDAS Y GANANCIAS</t>
  </si>
  <si>
    <t>VENTAS</t>
  </si>
  <si>
    <t>COSTOS</t>
  </si>
  <si>
    <t>UTILIDAD BRUTA</t>
  </si>
  <si>
    <t>GASTOS FINANCIEROS</t>
  </si>
  <si>
    <t>IMPUESTOS</t>
  </si>
  <si>
    <t>UTILIDAD NETA DEL EJERCICIO</t>
  </si>
  <si>
    <t>HARDWARE</t>
  </si>
  <si>
    <t>PLCs</t>
  </si>
  <si>
    <t>Robots</t>
  </si>
  <si>
    <t>Sensores</t>
  </si>
  <si>
    <t>SOFTWARE</t>
  </si>
  <si>
    <t>Studio 5000</t>
  </si>
  <si>
    <t>Siemenx NX</t>
  </si>
  <si>
    <t>Ignition</t>
  </si>
  <si>
    <t>NOMINA</t>
  </si>
  <si>
    <t>Ingeniero 1</t>
  </si>
  <si>
    <t>Ingeniero 2</t>
  </si>
  <si>
    <t>Ingeniero 3</t>
  </si>
  <si>
    <t>Ingeniero 4</t>
  </si>
  <si>
    <t>Ingeniero 5</t>
  </si>
  <si>
    <t>ITEM</t>
  </si>
  <si>
    <t>VALOR</t>
  </si>
  <si>
    <t>SubTotal</t>
  </si>
  <si>
    <t>Dólar</t>
  </si>
  <si>
    <t>Actuadores</t>
  </si>
  <si>
    <t>TOTAL</t>
  </si>
  <si>
    <t>Duración Proyecto</t>
  </si>
  <si>
    <t xml:space="preserve">Nomina mensual </t>
  </si>
  <si>
    <t>RECUPERACIÓN DE ACTIVOS</t>
  </si>
  <si>
    <t>OPCION : Pago en mensualidades y el cliente paga por alquiler de maquinas.</t>
  </si>
  <si>
    <t>MANTENIMIENTO</t>
  </si>
  <si>
    <t>Meses</t>
  </si>
  <si>
    <t>Valor</t>
  </si>
  <si>
    <t>UTILIDAD ANTES DE 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</si>
</sst>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\ * #,##0.00_-;\-&quot;$&quot;\ * #,##0.00_-;_-&quot;$&quot;\ * &quot;-&quot;??_-;_-@_-"/>
    <numFmt numFmtId="164" formatCode="&quot;$&quot;#,##0"/>
    <numFmt numFmtId="165" formatCode="&quot;$&quot;#,##0.00"/>
    <numFmt numFmtId="166" formatCode="_-&quot;$&quot;\ * #,##0_-;\-&quot;$&quot;\ * #,##0_-;_-&quot;$&quot;\ * &quot;-&quot;??_-;_-@_-"/>
    <numFmt numFmtId="167" formatCode="&quot;$&quot;#,##0.0"/>
    <numFmt numFmtId="168" formatCode="0.0%"/>
    <numFmt numFmtId="169" formatCode="&quot;$&quot;\ #,##0.0"/>
  </numFmts>
  <fonts count="1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Calibri"/>
    </font>
    <font>
      <sz val="10"/>
      <color rgb="FF000000"/>
      <name val="Arial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379"/>
        <bgColor rgb="FFFF9379"/>
      </patternFill>
    </fill>
    <fill>
      <patternFill patternType="solid">
        <fgColor rgb="FFB4C6E7"/>
        <bgColor rgb="FFB4C6E7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rgb="FFFFC0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65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165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165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165" fontId="2" fillId="5" borderId="1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165" fontId="2" fillId="6" borderId="1" xfId="0" applyNumberFormat="1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6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164" fontId="2" fillId="3" borderId="2" xfId="0" applyNumberFormat="1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0" xfId="0" applyFont="1"/>
    <xf numFmtId="0" fontId="0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9" fillId="0" borderId="3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166" fontId="0" fillId="0" borderId="3" xfId="1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66" fontId="0" fillId="0" borderId="3" xfId="0" applyNumberFormat="1" applyFont="1" applyBorder="1" applyAlignment="1">
      <alignment horizontal="center" vertical="center"/>
    </xf>
    <xf numFmtId="44" fontId="0" fillId="0" borderId="3" xfId="1" applyFont="1" applyBorder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166" fontId="10" fillId="0" borderId="3" xfId="1" applyNumberFormat="1" applyFont="1" applyBorder="1" applyAlignment="1">
      <alignment horizontal="center" vertical="center"/>
    </xf>
    <xf numFmtId="167" fontId="2" fillId="3" borderId="1" xfId="0" applyNumberFormat="1" applyFont="1" applyFill="1" applyBorder="1" applyAlignment="1">
      <alignment horizontal="center" vertical="center"/>
    </xf>
    <xf numFmtId="166" fontId="0" fillId="0" borderId="0" xfId="0" applyNumberFormat="1" applyFont="1" applyAlignment="1"/>
    <xf numFmtId="166" fontId="10" fillId="0" borderId="0" xfId="0" applyNumberFormat="1" applyFont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168" fontId="2" fillId="0" borderId="2" xfId="0" applyNumberFormat="1" applyFont="1" applyBorder="1" applyAlignment="1">
      <alignment horizontal="center" vertical="center"/>
    </xf>
    <xf numFmtId="168" fontId="2" fillId="3" borderId="2" xfId="0" applyNumberFormat="1" applyFont="1" applyFill="1" applyBorder="1" applyAlignment="1">
      <alignment vertical="center"/>
    </xf>
    <xf numFmtId="169" fontId="2" fillId="0" borderId="0" xfId="0" applyNumberFormat="1" applyFont="1" applyAlignment="1">
      <alignment vertical="center"/>
    </xf>
    <xf numFmtId="168" fontId="2" fillId="0" borderId="0" xfId="2" applyNumberFormat="1" applyFont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2" fillId="7" borderId="0" xfId="0" applyFont="1" applyFill="1" applyAlignment="1">
      <alignment vertical="center" wrapText="1"/>
    </xf>
    <xf numFmtId="0" fontId="2" fillId="7" borderId="0" xfId="0" applyFont="1" applyFill="1" applyAlignment="1">
      <alignment vertical="center"/>
    </xf>
    <xf numFmtId="0" fontId="7" fillId="9" borderId="3" xfId="0" applyFont="1" applyFill="1" applyBorder="1"/>
    <xf numFmtId="0" fontId="8" fillId="9" borderId="3" xfId="0" applyFont="1" applyFill="1" applyBorder="1"/>
    <xf numFmtId="0" fontId="8" fillId="9" borderId="3" xfId="0" applyFont="1" applyFill="1" applyBorder="1" applyAlignment="1">
      <alignment horizontal="center"/>
    </xf>
    <xf numFmtId="0" fontId="10" fillId="9" borderId="3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165" fontId="2" fillId="0" borderId="3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166" fontId="14" fillId="0" borderId="3" xfId="1" applyNumberFormat="1" applyFont="1" applyBorder="1" applyAlignment="1">
      <alignment horizontal="center" vertical="center"/>
    </xf>
    <xf numFmtId="165" fontId="2" fillId="0" borderId="1" xfId="0" applyNumberFormat="1" applyFont="1" applyFill="1" applyBorder="1" applyAlignment="1">
      <alignment vertical="center"/>
    </xf>
    <xf numFmtId="9" fontId="2" fillId="5" borderId="1" xfId="2" applyFont="1" applyFill="1" applyBorder="1" applyAlignment="1">
      <alignment vertical="center"/>
    </xf>
    <xf numFmtId="166" fontId="2" fillId="0" borderId="3" xfId="1" applyNumberFormat="1" applyFont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165" fontId="12" fillId="0" borderId="3" xfId="0" applyNumberFormat="1" applyFont="1" applyFill="1" applyBorder="1" applyAlignment="1">
      <alignment horizontal="center" vertic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R1001"/>
  <sheetViews>
    <sheetView tabSelected="1" topLeftCell="A28" zoomScale="115" zoomScaleNormal="115" workbookViewId="0">
      <selection activeCell="D45" sqref="D45"/>
    </sheetView>
  </sheetViews>
  <sheetFormatPr baseColWidth="10" defaultColWidth="14.44140625" defaultRowHeight="15" customHeight="1" x14ac:dyDescent="0.25"/>
  <cols>
    <col min="1" max="1" width="18.44140625" customWidth="1"/>
    <col min="2" max="2" width="19.88671875" bestFit="1" customWidth="1"/>
    <col min="3" max="3" width="22.109375" customWidth="1"/>
    <col min="4" max="5" width="16.5546875" customWidth="1"/>
    <col min="6" max="6" width="21.33203125" customWidth="1"/>
    <col min="7" max="7" width="18.88671875" customWidth="1"/>
    <col min="8" max="8" width="19" customWidth="1"/>
    <col min="9" max="9" width="19.44140625" customWidth="1"/>
    <col min="10" max="13" width="16.5546875" customWidth="1"/>
    <col min="14" max="14" width="17.109375" customWidth="1"/>
    <col min="15" max="15" width="16.33203125" bestFit="1" customWidth="1"/>
    <col min="16" max="122" width="15.109375" bestFit="1" customWidth="1"/>
  </cols>
  <sheetData>
    <row r="1" spans="1:122" ht="12.75" customHeight="1" x14ac:dyDescent="0.25">
      <c r="A1" s="1" t="s">
        <v>0</v>
      </c>
      <c r="B1" s="4">
        <v>141.85366820227071</v>
      </c>
      <c r="C1" s="2"/>
      <c r="D1" s="3" t="s">
        <v>54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122" ht="12.75" customHeight="1" x14ac:dyDescent="0.25">
      <c r="A2" s="1" t="s">
        <v>1</v>
      </c>
      <c r="B2" s="38">
        <f>('COSTOS PRY'!F4)/1000000</f>
        <v>5.1978370833333329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122" ht="12.75" customHeight="1" x14ac:dyDescent="0.25">
      <c r="A3" s="1" t="s">
        <v>2</v>
      </c>
      <c r="B3" s="38">
        <v>1.5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122" ht="12.75" customHeight="1" x14ac:dyDescent="0.25">
      <c r="A4" s="5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122" ht="12.75" customHeight="1" x14ac:dyDescent="0.25">
      <c r="A5" s="7"/>
      <c r="B5" s="8" t="s">
        <v>3</v>
      </c>
      <c r="C5" s="8" t="s">
        <v>3</v>
      </c>
      <c r="D5" s="8" t="s">
        <v>3</v>
      </c>
      <c r="E5" s="8" t="s">
        <v>3</v>
      </c>
      <c r="F5" s="8" t="s">
        <v>3</v>
      </c>
      <c r="G5" s="8" t="s">
        <v>3</v>
      </c>
      <c r="H5" s="8" t="s">
        <v>3</v>
      </c>
      <c r="I5" s="8" t="s">
        <v>3</v>
      </c>
      <c r="J5" s="8" t="s">
        <v>3</v>
      </c>
      <c r="K5" s="8" t="s">
        <v>3</v>
      </c>
      <c r="L5" s="8" t="s">
        <v>3</v>
      </c>
      <c r="M5" s="8" t="s">
        <v>3</v>
      </c>
      <c r="N5" s="8" t="s">
        <v>3</v>
      </c>
      <c r="O5" s="8" t="s">
        <v>3</v>
      </c>
      <c r="P5" s="8" t="s">
        <v>3</v>
      </c>
      <c r="Q5" s="8" t="s">
        <v>3</v>
      </c>
      <c r="R5" s="8" t="s">
        <v>3</v>
      </c>
      <c r="S5" s="8" t="s">
        <v>3</v>
      </c>
      <c r="T5" s="8" t="s">
        <v>3</v>
      </c>
      <c r="U5" s="8" t="s">
        <v>3</v>
      </c>
      <c r="V5" s="8" t="s">
        <v>3</v>
      </c>
      <c r="W5" s="8" t="s">
        <v>3</v>
      </c>
      <c r="X5" s="8" t="s">
        <v>3</v>
      </c>
      <c r="Y5" s="8" t="s">
        <v>3</v>
      </c>
      <c r="Z5" s="8" t="s">
        <v>3</v>
      </c>
      <c r="AA5" s="8" t="s">
        <v>3</v>
      </c>
      <c r="AB5" s="8" t="s">
        <v>3</v>
      </c>
      <c r="AC5" s="8" t="s">
        <v>3</v>
      </c>
      <c r="AD5" s="8" t="s">
        <v>3</v>
      </c>
      <c r="AE5" s="8" t="s">
        <v>3</v>
      </c>
      <c r="AF5" s="8" t="s">
        <v>3</v>
      </c>
      <c r="AG5" s="8" t="s">
        <v>3</v>
      </c>
      <c r="AH5" s="8" t="s">
        <v>3</v>
      </c>
      <c r="AI5" s="8" t="s">
        <v>3</v>
      </c>
      <c r="AJ5" s="8" t="s">
        <v>3</v>
      </c>
      <c r="AK5" s="8" t="s">
        <v>3</v>
      </c>
      <c r="AL5" s="8" t="s">
        <v>3</v>
      </c>
      <c r="AM5" s="8" t="s">
        <v>3</v>
      </c>
      <c r="AN5" s="8" t="s">
        <v>3</v>
      </c>
      <c r="AO5" s="8" t="s">
        <v>3</v>
      </c>
      <c r="AP5" s="8" t="s">
        <v>3</v>
      </c>
      <c r="AQ5" s="8" t="s">
        <v>3</v>
      </c>
      <c r="AR5" s="8" t="s">
        <v>3</v>
      </c>
      <c r="AS5" s="8" t="s">
        <v>3</v>
      </c>
      <c r="AT5" s="8" t="s">
        <v>3</v>
      </c>
      <c r="AU5" s="8" t="s">
        <v>3</v>
      </c>
      <c r="AV5" s="8" t="s">
        <v>3</v>
      </c>
      <c r="AW5" s="8" t="s">
        <v>3</v>
      </c>
      <c r="AX5" s="8" t="s">
        <v>3</v>
      </c>
      <c r="AY5" s="8" t="s">
        <v>3</v>
      </c>
      <c r="AZ5" s="8" t="s">
        <v>3</v>
      </c>
      <c r="BA5" s="8" t="s">
        <v>3</v>
      </c>
      <c r="BB5" s="8" t="s">
        <v>3</v>
      </c>
      <c r="BC5" s="8" t="s">
        <v>3</v>
      </c>
      <c r="BD5" s="8" t="s">
        <v>3</v>
      </c>
      <c r="BE5" s="8" t="s">
        <v>3</v>
      </c>
      <c r="BF5" s="8" t="s">
        <v>3</v>
      </c>
      <c r="BG5" s="8" t="s">
        <v>3</v>
      </c>
      <c r="BH5" s="8" t="s">
        <v>3</v>
      </c>
      <c r="BI5" s="8" t="s">
        <v>3</v>
      </c>
      <c r="BJ5" s="8" t="s">
        <v>3</v>
      </c>
      <c r="BK5" s="8" t="s">
        <v>3</v>
      </c>
      <c r="BL5" s="8" t="s">
        <v>3</v>
      </c>
      <c r="BM5" s="8" t="s">
        <v>3</v>
      </c>
      <c r="BN5" s="8" t="s">
        <v>3</v>
      </c>
      <c r="BO5" s="8" t="s">
        <v>3</v>
      </c>
      <c r="BP5" s="8" t="s">
        <v>3</v>
      </c>
      <c r="BQ5" s="8" t="s">
        <v>3</v>
      </c>
      <c r="BR5" s="8" t="s">
        <v>3</v>
      </c>
      <c r="BS5" s="8" t="s">
        <v>3</v>
      </c>
      <c r="BT5" s="8" t="s">
        <v>3</v>
      </c>
      <c r="BU5" s="8" t="s">
        <v>3</v>
      </c>
      <c r="BV5" s="8" t="s">
        <v>3</v>
      </c>
      <c r="BW5" s="8" t="s">
        <v>3</v>
      </c>
      <c r="BX5" s="8" t="s">
        <v>3</v>
      </c>
      <c r="BY5" s="8" t="s">
        <v>3</v>
      </c>
      <c r="BZ5" s="8" t="s">
        <v>3</v>
      </c>
      <c r="CA5" s="8" t="s">
        <v>3</v>
      </c>
      <c r="CB5" s="8" t="s">
        <v>3</v>
      </c>
      <c r="CC5" s="8" t="s">
        <v>3</v>
      </c>
      <c r="CD5" s="8" t="s">
        <v>3</v>
      </c>
      <c r="CE5" s="8" t="s">
        <v>3</v>
      </c>
      <c r="CF5" s="8" t="s">
        <v>3</v>
      </c>
      <c r="CG5" s="8" t="s">
        <v>3</v>
      </c>
      <c r="CH5" s="8" t="s">
        <v>3</v>
      </c>
      <c r="CI5" s="8" t="s">
        <v>3</v>
      </c>
      <c r="CJ5" s="8" t="s">
        <v>3</v>
      </c>
      <c r="CK5" s="8" t="s">
        <v>3</v>
      </c>
      <c r="CL5" s="8" t="s">
        <v>3</v>
      </c>
      <c r="CM5" s="8" t="s">
        <v>3</v>
      </c>
      <c r="CN5" s="8" t="s">
        <v>3</v>
      </c>
      <c r="CO5" s="8" t="s">
        <v>3</v>
      </c>
      <c r="CP5" s="8" t="s">
        <v>3</v>
      </c>
      <c r="CQ5" s="8" t="s">
        <v>3</v>
      </c>
      <c r="CR5" s="8" t="s">
        <v>3</v>
      </c>
      <c r="CS5" s="8" t="s">
        <v>3</v>
      </c>
      <c r="CT5" s="8" t="s">
        <v>3</v>
      </c>
      <c r="CU5" s="8" t="s">
        <v>3</v>
      </c>
      <c r="CV5" s="8" t="s">
        <v>3</v>
      </c>
      <c r="CW5" s="8" t="s">
        <v>3</v>
      </c>
      <c r="CX5" s="8" t="s">
        <v>3</v>
      </c>
      <c r="CY5" s="8" t="s">
        <v>3</v>
      </c>
      <c r="CZ5" s="8" t="s">
        <v>3</v>
      </c>
      <c r="DA5" s="8" t="s">
        <v>3</v>
      </c>
      <c r="DB5" s="8" t="s">
        <v>3</v>
      </c>
      <c r="DC5" s="8" t="s">
        <v>3</v>
      </c>
      <c r="DD5" s="8" t="s">
        <v>3</v>
      </c>
      <c r="DE5" s="8" t="s">
        <v>3</v>
      </c>
      <c r="DF5" s="8" t="s">
        <v>3</v>
      </c>
      <c r="DG5" s="8" t="s">
        <v>3</v>
      </c>
      <c r="DH5" s="8" t="s">
        <v>3</v>
      </c>
      <c r="DI5" s="8" t="s">
        <v>3</v>
      </c>
      <c r="DJ5" s="8" t="s">
        <v>3</v>
      </c>
      <c r="DK5" s="8" t="s">
        <v>3</v>
      </c>
      <c r="DL5" s="8" t="s">
        <v>3</v>
      </c>
      <c r="DM5" s="8" t="s">
        <v>3</v>
      </c>
      <c r="DN5" s="8" t="s">
        <v>3</v>
      </c>
      <c r="DO5" s="8" t="s">
        <v>3</v>
      </c>
      <c r="DP5" s="8" t="s">
        <v>3</v>
      </c>
      <c r="DQ5" s="8" t="s">
        <v>3</v>
      </c>
      <c r="DR5" s="8" t="s">
        <v>3</v>
      </c>
    </row>
    <row r="6" spans="1:122" ht="12.75" customHeight="1" x14ac:dyDescent="0.25">
      <c r="A6" s="7"/>
      <c r="B6" s="8">
        <v>0</v>
      </c>
      <c r="C6" s="8">
        <v>1</v>
      </c>
      <c r="D6" s="8">
        <v>2</v>
      </c>
      <c r="E6" s="8">
        <v>3</v>
      </c>
      <c r="F6" s="8">
        <v>4</v>
      </c>
      <c r="G6" s="8">
        <v>5</v>
      </c>
      <c r="H6" s="8">
        <v>6</v>
      </c>
      <c r="I6" s="8">
        <v>7</v>
      </c>
      <c r="J6" s="8">
        <v>8</v>
      </c>
      <c r="K6" s="8">
        <v>9</v>
      </c>
      <c r="L6" s="8">
        <v>10</v>
      </c>
      <c r="M6" s="8">
        <v>11</v>
      </c>
      <c r="N6" s="8">
        <v>12</v>
      </c>
      <c r="O6" s="8">
        <v>13</v>
      </c>
      <c r="P6" s="8">
        <v>14</v>
      </c>
      <c r="Q6" s="8">
        <v>15</v>
      </c>
      <c r="R6" s="8">
        <v>16</v>
      </c>
      <c r="S6" s="8">
        <v>17</v>
      </c>
      <c r="T6" s="8">
        <v>18</v>
      </c>
      <c r="U6" s="8">
        <v>19</v>
      </c>
      <c r="V6" s="8">
        <v>20</v>
      </c>
      <c r="W6" s="8">
        <v>21</v>
      </c>
      <c r="X6" s="8">
        <v>22</v>
      </c>
      <c r="Y6" s="8">
        <v>23</v>
      </c>
      <c r="Z6" s="8">
        <v>24</v>
      </c>
      <c r="AA6" s="8">
        <v>25</v>
      </c>
      <c r="AB6" s="8">
        <v>26</v>
      </c>
      <c r="AC6" s="8">
        <v>27</v>
      </c>
      <c r="AD6" s="8">
        <v>28</v>
      </c>
      <c r="AE6" s="8">
        <v>29</v>
      </c>
      <c r="AF6" s="8">
        <v>30</v>
      </c>
      <c r="AG6" s="8">
        <v>31</v>
      </c>
      <c r="AH6" s="8">
        <v>32</v>
      </c>
      <c r="AI6" s="8">
        <v>33</v>
      </c>
      <c r="AJ6" s="8">
        <v>34</v>
      </c>
      <c r="AK6" s="8">
        <v>35</v>
      </c>
      <c r="AL6" s="8">
        <v>36</v>
      </c>
      <c r="AM6" s="8">
        <v>37</v>
      </c>
      <c r="AN6" s="8">
        <v>38</v>
      </c>
      <c r="AO6" s="8">
        <v>39</v>
      </c>
      <c r="AP6" s="8">
        <v>40</v>
      </c>
      <c r="AQ6" s="8">
        <v>41</v>
      </c>
      <c r="AR6" s="8">
        <v>42</v>
      </c>
      <c r="AS6" s="8">
        <v>43</v>
      </c>
      <c r="AT6" s="8">
        <v>44</v>
      </c>
      <c r="AU6" s="8">
        <v>45</v>
      </c>
      <c r="AV6" s="8">
        <v>46</v>
      </c>
      <c r="AW6" s="8">
        <v>47</v>
      </c>
      <c r="AX6" s="8">
        <v>48</v>
      </c>
      <c r="AY6" s="8">
        <v>49</v>
      </c>
      <c r="AZ6" s="8">
        <v>50</v>
      </c>
      <c r="BA6" s="8">
        <v>51</v>
      </c>
      <c r="BB6" s="8">
        <v>52</v>
      </c>
      <c r="BC6" s="8">
        <v>53</v>
      </c>
      <c r="BD6" s="8">
        <v>54</v>
      </c>
      <c r="BE6" s="8">
        <v>55</v>
      </c>
      <c r="BF6" s="8">
        <v>56</v>
      </c>
      <c r="BG6" s="8">
        <v>57</v>
      </c>
      <c r="BH6" s="8">
        <v>58</v>
      </c>
      <c r="BI6" s="8">
        <v>59</v>
      </c>
      <c r="BJ6" s="8">
        <v>60</v>
      </c>
      <c r="BK6" s="8">
        <v>61</v>
      </c>
      <c r="BL6" s="8">
        <v>62</v>
      </c>
      <c r="BM6" s="8">
        <v>63</v>
      </c>
      <c r="BN6" s="8">
        <v>64</v>
      </c>
      <c r="BO6" s="8">
        <v>65</v>
      </c>
      <c r="BP6" s="8">
        <v>66</v>
      </c>
      <c r="BQ6" s="8">
        <v>67</v>
      </c>
      <c r="BR6" s="8">
        <v>68</v>
      </c>
      <c r="BS6" s="8">
        <v>69</v>
      </c>
      <c r="BT6" s="8">
        <v>70</v>
      </c>
      <c r="BU6" s="8">
        <v>71</v>
      </c>
      <c r="BV6" s="8">
        <v>72</v>
      </c>
      <c r="BW6" s="8">
        <v>73</v>
      </c>
      <c r="BX6" s="8">
        <v>74</v>
      </c>
      <c r="BY6" s="8">
        <v>75</v>
      </c>
      <c r="BZ6" s="8">
        <v>76</v>
      </c>
      <c r="CA6" s="8">
        <v>77</v>
      </c>
      <c r="CB6" s="8">
        <v>78</v>
      </c>
      <c r="CC6" s="8">
        <v>79</v>
      </c>
      <c r="CD6" s="8">
        <v>80</v>
      </c>
      <c r="CE6" s="8">
        <v>81</v>
      </c>
      <c r="CF6" s="8">
        <v>82</v>
      </c>
      <c r="CG6" s="8">
        <v>83</v>
      </c>
      <c r="CH6" s="8">
        <v>84</v>
      </c>
      <c r="CI6" s="8">
        <v>85</v>
      </c>
      <c r="CJ6" s="8">
        <v>86</v>
      </c>
      <c r="CK6" s="8">
        <v>87</v>
      </c>
      <c r="CL6" s="8">
        <v>88</v>
      </c>
      <c r="CM6" s="8">
        <v>89</v>
      </c>
      <c r="CN6" s="8">
        <v>90</v>
      </c>
      <c r="CO6" s="8">
        <v>91</v>
      </c>
      <c r="CP6" s="8">
        <v>92</v>
      </c>
      <c r="CQ6" s="8">
        <v>93</v>
      </c>
      <c r="CR6" s="8">
        <v>94</v>
      </c>
      <c r="CS6" s="8">
        <v>95</v>
      </c>
      <c r="CT6" s="8">
        <v>96</v>
      </c>
      <c r="CU6" s="8">
        <v>97</v>
      </c>
      <c r="CV6" s="8">
        <v>98</v>
      </c>
      <c r="CW6" s="8">
        <v>99</v>
      </c>
      <c r="CX6" s="8">
        <v>100</v>
      </c>
      <c r="CY6" s="8">
        <v>101</v>
      </c>
      <c r="CZ6" s="8">
        <v>102</v>
      </c>
      <c r="DA6" s="8">
        <v>103</v>
      </c>
      <c r="DB6" s="8">
        <v>104</v>
      </c>
      <c r="DC6" s="8">
        <v>105</v>
      </c>
      <c r="DD6" s="8">
        <v>106</v>
      </c>
      <c r="DE6" s="8">
        <v>107</v>
      </c>
      <c r="DF6" s="8">
        <v>108</v>
      </c>
      <c r="DG6" s="8">
        <v>109</v>
      </c>
      <c r="DH6" s="8">
        <v>110</v>
      </c>
      <c r="DI6" s="8">
        <v>111</v>
      </c>
      <c r="DJ6" s="8">
        <v>112</v>
      </c>
      <c r="DK6" s="8">
        <v>113</v>
      </c>
      <c r="DL6" s="8">
        <v>114</v>
      </c>
      <c r="DM6" s="8">
        <v>115</v>
      </c>
      <c r="DN6" s="8">
        <v>116</v>
      </c>
      <c r="DO6" s="8">
        <v>117</v>
      </c>
      <c r="DP6" s="8">
        <v>118</v>
      </c>
      <c r="DQ6" s="8">
        <v>119</v>
      </c>
      <c r="DR6" s="8">
        <v>120</v>
      </c>
    </row>
    <row r="7" spans="1:122" ht="12.75" customHeight="1" x14ac:dyDescent="0.25">
      <c r="A7" s="9" t="s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</row>
    <row r="8" spans="1:122" ht="12.75" customHeight="1" x14ac:dyDescent="0.25">
      <c r="A8" s="11" t="s">
        <v>5</v>
      </c>
      <c r="B8" s="10"/>
      <c r="C8" s="10">
        <f t="shared" ref="C8:BN8" si="0">$B$1*1000000</f>
        <v>141853668.20227072</v>
      </c>
      <c r="D8" s="10">
        <f t="shared" si="0"/>
        <v>141853668.20227072</v>
      </c>
      <c r="E8" s="10">
        <f t="shared" si="0"/>
        <v>141853668.20227072</v>
      </c>
      <c r="F8" s="10">
        <f t="shared" si="0"/>
        <v>141853668.20227072</v>
      </c>
      <c r="G8" s="10">
        <f t="shared" si="0"/>
        <v>141853668.20227072</v>
      </c>
      <c r="H8" s="10">
        <f t="shared" si="0"/>
        <v>141853668.20227072</v>
      </c>
      <c r="I8" s="10">
        <f t="shared" si="0"/>
        <v>141853668.20227072</v>
      </c>
      <c r="J8" s="10">
        <f t="shared" si="0"/>
        <v>141853668.20227072</v>
      </c>
      <c r="K8" s="10">
        <f t="shared" si="0"/>
        <v>141853668.20227072</v>
      </c>
      <c r="L8" s="10">
        <f t="shared" si="0"/>
        <v>141853668.20227072</v>
      </c>
      <c r="M8" s="10">
        <f t="shared" si="0"/>
        <v>141853668.20227072</v>
      </c>
      <c r="N8" s="10">
        <f t="shared" si="0"/>
        <v>141853668.20227072</v>
      </c>
      <c r="O8" s="10">
        <f t="shared" si="0"/>
        <v>141853668.20227072</v>
      </c>
      <c r="P8" s="10">
        <f t="shared" si="0"/>
        <v>141853668.20227072</v>
      </c>
      <c r="Q8" s="10">
        <f t="shared" si="0"/>
        <v>141853668.20227072</v>
      </c>
      <c r="R8" s="10">
        <f t="shared" si="0"/>
        <v>141853668.20227072</v>
      </c>
      <c r="S8" s="10">
        <f t="shared" si="0"/>
        <v>141853668.20227072</v>
      </c>
      <c r="T8" s="10">
        <f t="shared" si="0"/>
        <v>141853668.20227072</v>
      </c>
      <c r="U8" s="10">
        <f t="shared" si="0"/>
        <v>141853668.20227072</v>
      </c>
      <c r="V8" s="10">
        <f t="shared" si="0"/>
        <v>141853668.20227072</v>
      </c>
      <c r="W8" s="10">
        <f t="shared" si="0"/>
        <v>141853668.20227072</v>
      </c>
      <c r="X8" s="10">
        <f t="shared" si="0"/>
        <v>141853668.20227072</v>
      </c>
      <c r="Y8" s="10">
        <f t="shared" si="0"/>
        <v>141853668.20227072</v>
      </c>
      <c r="Z8" s="10">
        <f t="shared" si="0"/>
        <v>141853668.20227072</v>
      </c>
      <c r="AA8" s="10">
        <f t="shared" si="0"/>
        <v>141853668.20227072</v>
      </c>
      <c r="AB8" s="10">
        <f t="shared" si="0"/>
        <v>141853668.20227072</v>
      </c>
      <c r="AC8" s="10">
        <f t="shared" si="0"/>
        <v>141853668.20227072</v>
      </c>
      <c r="AD8" s="10">
        <f t="shared" si="0"/>
        <v>141853668.20227072</v>
      </c>
      <c r="AE8" s="10">
        <f t="shared" si="0"/>
        <v>141853668.20227072</v>
      </c>
      <c r="AF8" s="10">
        <f t="shared" si="0"/>
        <v>141853668.20227072</v>
      </c>
      <c r="AG8" s="10">
        <f t="shared" si="0"/>
        <v>141853668.20227072</v>
      </c>
      <c r="AH8" s="10">
        <f t="shared" si="0"/>
        <v>141853668.20227072</v>
      </c>
      <c r="AI8" s="10">
        <f t="shared" si="0"/>
        <v>141853668.20227072</v>
      </c>
      <c r="AJ8" s="10">
        <f t="shared" si="0"/>
        <v>141853668.20227072</v>
      </c>
      <c r="AK8" s="10">
        <f t="shared" si="0"/>
        <v>141853668.20227072</v>
      </c>
      <c r="AL8" s="10">
        <f t="shared" si="0"/>
        <v>141853668.20227072</v>
      </c>
      <c r="AM8" s="10">
        <f t="shared" si="0"/>
        <v>141853668.20227072</v>
      </c>
      <c r="AN8" s="10">
        <f t="shared" si="0"/>
        <v>141853668.20227072</v>
      </c>
      <c r="AO8" s="10">
        <f t="shared" si="0"/>
        <v>141853668.20227072</v>
      </c>
      <c r="AP8" s="10">
        <f t="shared" si="0"/>
        <v>141853668.20227072</v>
      </c>
      <c r="AQ8" s="10">
        <f t="shared" si="0"/>
        <v>141853668.20227072</v>
      </c>
      <c r="AR8" s="10">
        <f t="shared" si="0"/>
        <v>141853668.20227072</v>
      </c>
      <c r="AS8" s="10">
        <f t="shared" si="0"/>
        <v>141853668.20227072</v>
      </c>
      <c r="AT8" s="10">
        <f t="shared" si="0"/>
        <v>141853668.20227072</v>
      </c>
      <c r="AU8" s="10">
        <f t="shared" si="0"/>
        <v>141853668.20227072</v>
      </c>
      <c r="AV8" s="10">
        <f t="shared" si="0"/>
        <v>141853668.20227072</v>
      </c>
      <c r="AW8" s="10">
        <f t="shared" si="0"/>
        <v>141853668.20227072</v>
      </c>
      <c r="AX8" s="10">
        <f t="shared" si="0"/>
        <v>141853668.20227072</v>
      </c>
      <c r="AY8" s="10">
        <f t="shared" si="0"/>
        <v>141853668.20227072</v>
      </c>
      <c r="AZ8" s="10">
        <f t="shared" si="0"/>
        <v>141853668.20227072</v>
      </c>
      <c r="BA8" s="10">
        <f t="shared" si="0"/>
        <v>141853668.20227072</v>
      </c>
      <c r="BB8" s="10">
        <f t="shared" si="0"/>
        <v>141853668.20227072</v>
      </c>
      <c r="BC8" s="10">
        <f t="shared" si="0"/>
        <v>141853668.20227072</v>
      </c>
      <c r="BD8" s="10">
        <f t="shared" si="0"/>
        <v>141853668.20227072</v>
      </c>
      <c r="BE8" s="10">
        <f t="shared" si="0"/>
        <v>141853668.20227072</v>
      </c>
      <c r="BF8" s="10">
        <f t="shared" si="0"/>
        <v>141853668.20227072</v>
      </c>
      <c r="BG8" s="10">
        <f t="shared" si="0"/>
        <v>141853668.20227072</v>
      </c>
      <c r="BH8" s="10">
        <f t="shared" si="0"/>
        <v>141853668.20227072</v>
      </c>
      <c r="BI8" s="10">
        <f t="shared" si="0"/>
        <v>141853668.20227072</v>
      </c>
      <c r="BJ8" s="10">
        <f t="shared" si="0"/>
        <v>141853668.20227072</v>
      </c>
      <c r="BK8" s="10">
        <f t="shared" si="0"/>
        <v>141853668.20227072</v>
      </c>
      <c r="BL8" s="10">
        <f t="shared" si="0"/>
        <v>141853668.20227072</v>
      </c>
      <c r="BM8" s="10">
        <f t="shared" si="0"/>
        <v>141853668.20227072</v>
      </c>
      <c r="BN8" s="10">
        <f t="shared" si="0"/>
        <v>141853668.20227072</v>
      </c>
      <c r="BO8" s="10">
        <f t="shared" ref="BO8:DR8" si="1">$B$1*1000000</f>
        <v>141853668.20227072</v>
      </c>
      <c r="BP8" s="10">
        <f t="shared" si="1"/>
        <v>141853668.20227072</v>
      </c>
      <c r="BQ8" s="10">
        <f t="shared" si="1"/>
        <v>141853668.20227072</v>
      </c>
      <c r="BR8" s="10">
        <f t="shared" si="1"/>
        <v>141853668.20227072</v>
      </c>
      <c r="BS8" s="10">
        <f t="shared" si="1"/>
        <v>141853668.20227072</v>
      </c>
      <c r="BT8" s="10">
        <f t="shared" si="1"/>
        <v>141853668.20227072</v>
      </c>
      <c r="BU8" s="10">
        <f t="shared" si="1"/>
        <v>141853668.20227072</v>
      </c>
      <c r="BV8" s="10">
        <f t="shared" si="1"/>
        <v>141853668.20227072</v>
      </c>
      <c r="BW8" s="10">
        <f t="shared" si="1"/>
        <v>141853668.20227072</v>
      </c>
      <c r="BX8" s="10">
        <f t="shared" si="1"/>
        <v>141853668.20227072</v>
      </c>
      <c r="BY8" s="10">
        <f t="shared" si="1"/>
        <v>141853668.20227072</v>
      </c>
      <c r="BZ8" s="10">
        <f t="shared" si="1"/>
        <v>141853668.20227072</v>
      </c>
      <c r="CA8" s="10">
        <f t="shared" si="1"/>
        <v>141853668.20227072</v>
      </c>
      <c r="CB8" s="10">
        <f t="shared" si="1"/>
        <v>141853668.20227072</v>
      </c>
      <c r="CC8" s="10">
        <f t="shared" si="1"/>
        <v>141853668.20227072</v>
      </c>
      <c r="CD8" s="10">
        <f t="shared" si="1"/>
        <v>141853668.20227072</v>
      </c>
      <c r="CE8" s="10">
        <f t="shared" si="1"/>
        <v>141853668.20227072</v>
      </c>
      <c r="CF8" s="10">
        <f t="shared" si="1"/>
        <v>141853668.20227072</v>
      </c>
      <c r="CG8" s="10">
        <f t="shared" si="1"/>
        <v>141853668.20227072</v>
      </c>
      <c r="CH8" s="10">
        <f t="shared" si="1"/>
        <v>141853668.20227072</v>
      </c>
      <c r="CI8" s="10">
        <f t="shared" si="1"/>
        <v>141853668.20227072</v>
      </c>
      <c r="CJ8" s="10">
        <f t="shared" si="1"/>
        <v>141853668.20227072</v>
      </c>
      <c r="CK8" s="10">
        <f t="shared" si="1"/>
        <v>141853668.20227072</v>
      </c>
      <c r="CL8" s="10">
        <f t="shared" si="1"/>
        <v>141853668.20227072</v>
      </c>
      <c r="CM8" s="10">
        <f t="shared" si="1"/>
        <v>141853668.20227072</v>
      </c>
      <c r="CN8" s="10">
        <f t="shared" si="1"/>
        <v>141853668.20227072</v>
      </c>
      <c r="CO8" s="10">
        <f t="shared" si="1"/>
        <v>141853668.20227072</v>
      </c>
      <c r="CP8" s="10">
        <f t="shared" si="1"/>
        <v>141853668.20227072</v>
      </c>
      <c r="CQ8" s="10">
        <f t="shared" si="1"/>
        <v>141853668.20227072</v>
      </c>
      <c r="CR8" s="10">
        <f t="shared" si="1"/>
        <v>141853668.20227072</v>
      </c>
      <c r="CS8" s="10">
        <f t="shared" si="1"/>
        <v>141853668.20227072</v>
      </c>
      <c r="CT8" s="10">
        <f t="shared" si="1"/>
        <v>141853668.20227072</v>
      </c>
      <c r="CU8" s="10">
        <f t="shared" si="1"/>
        <v>141853668.20227072</v>
      </c>
      <c r="CV8" s="10">
        <f t="shared" si="1"/>
        <v>141853668.20227072</v>
      </c>
      <c r="CW8" s="10">
        <f t="shared" si="1"/>
        <v>141853668.20227072</v>
      </c>
      <c r="CX8" s="10">
        <f t="shared" si="1"/>
        <v>141853668.20227072</v>
      </c>
      <c r="CY8" s="10">
        <f t="shared" si="1"/>
        <v>141853668.20227072</v>
      </c>
      <c r="CZ8" s="10">
        <f t="shared" si="1"/>
        <v>141853668.20227072</v>
      </c>
      <c r="DA8" s="10">
        <f t="shared" si="1"/>
        <v>141853668.20227072</v>
      </c>
      <c r="DB8" s="10">
        <f t="shared" si="1"/>
        <v>141853668.20227072</v>
      </c>
      <c r="DC8" s="10">
        <f t="shared" si="1"/>
        <v>141853668.20227072</v>
      </c>
      <c r="DD8" s="10">
        <f t="shared" si="1"/>
        <v>141853668.20227072</v>
      </c>
      <c r="DE8" s="10">
        <f t="shared" si="1"/>
        <v>141853668.20227072</v>
      </c>
      <c r="DF8" s="10">
        <f t="shared" si="1"/>
        <v>141853668.20227072</v>
      </c>
      <c r="DG8" s="10">
        <f t="shared" si="1"/>
        <v>141853668.20227072</v>
      </c>
      <c r="DH8" s="10">
        <f t="shared" si="1"/>
        <v>141853668.20227072</v>
      </c>
      <c r="DI8" s="10">
        <f t="shared" si="1"/>
        <v>141853668.20227072</v>
      </c>
      <c r="DJ8" s="10">
        <f t="shared" si="1"/>
        <v>141853668.20227072</v>
      </c>
      <c r="DK8" s="10">
        <f t="shared" si="1"/>
        <v>141853668.20227072</v>
      </c>
      <c r="DL8" s="10">
        <f t="shared" si="1"/>
        <v>141853668.20227072</v>
      </c>
      <c r="DM8" s="10">
        <f t="shared" si="1"/>
        <v>141853668.20227072</v>
      </c>
      <c r="DN8" s="10">
        <f t="shared" si="1"/>
        <v>141853668.20227072</v>
      </c>
      <c r="DO8" s="10">
        <f t="shared" si="1"/>
        <v>141853668.20227072</v>
      </c>
      <c r="DP8" s="10">
        <f t="shared" si="1"/>
        <v>141853668.20227072</v>
      </c>
      <c r="DQ8" s="10">
        <f t="shared" si="1"/>
        <v>141853668.20227072</v>
      </c>
      <c r="DR8" s="10">
        <f t="shared" si="1"/>
        <v>141853668.20227072</v>
      </c>
    </row>
    <row r="9" spans="1:122" ht="12.75" customHeight="1" x14ac:dyDescent="0.25">
      <c r="A9" s="11" t="s">
        <v>6</v>
      </c>
      <c r="B9" s="10"/>
      <c r="C9" s="10">
        <f t="shared" ref="C9:N9" si="2">SUM(C8)</f>
        <v>141853668.20227072</v>
      </c>
      <c r="D9" s="10">
        <f t="shared" si="2"/>
        <v>141853668.20227072</v>
      </c>
      <c r="E9" s="10">
        <f t="shared" si="2"/>
        <v>141853668.20227072</v>
      </c>
      <c r="F9" s="10">
        <f t="shared" si="2"/>
        <v>141853668.20227072</v>
      </c>
      <c r="G9" s="10">
        <f t="shared" si="2"/>
        <v>141853668.20227072</v>
      </c>
      <c r="H9" s="10">
        <f t="shared" si="2"/>
        <v>141853668.20227072</v>
      </c>
      <c r="I9" s="10">
        <f t="shared" si="2"/>
        <v>141853668.20227072</v>
      </c>
      <c r="J9" s="10">
        <f t="shared" si="2"/>
        <v>141853668.20227072</v>
      </c>
      <c r="K9" s="10">
        <f t="shared" si="2"/>
        <v>141853668.20227072</v>
      </c>
      <c r="L9" s="10">
        <f t="shared" si="2"/>
        <v>141853668.20227072</v>
      </c>
      <c r="M9" s="10">
        <f t="shared" si="2"/>
        <v>141853668.20227072</v>
      </c>
      <c r="N9" s="10">
        <f t="shared" si="2"/>
        <v>141853668.20227072</v>
      </c>
      <c r="O9" s="10">
        <f t="shared" ref="O9:BZ9" si="3">SUM(O8)</f>
        <v>141853668.20227072</v>
      </c>
      <c r="P9" s="10">
        <f t="shared" si="3"/>
        <v>141853668.20227072</v>
      </c>
      <c r="Q9" s="10">
        <f t="shared" si="3"/>
        <v>141853668.20227072</v>
      </c>
      <c r="R9" s="10">
        <f t="shared" si="3"/>
        <v>141853668.20227072</v>
      </c>
      <c r="S9" s="10">
        <f t="shared" si="3"/>
        <v>141853668.20227072</v>
      </c>
      <c r="T9" s="10">
        <f t="shared" si="3"/>
        <v>141853668.20227072</v>
      </c>
      <c r="U9" s="10">
        <f t="shared" si="3"/>
        <v>141853668.20227072</v>
      </c>
      <c r="V9" s="10">
        <f t="shared" si="3"/>
        <v>141853668.20227072</v>
      </c>
      <c r="W9" s="10">
        <f t="shared" si="3"/>
        <v>141853668.20227072</v>
      </c>
      <c r="X9" s="10">
        <f t="shared" si="3"/>
        <v>141853668.20227072</v>
      </c>
      <c r="Y9" s="10">
        <f t="shared" si="3"/>
        <v>141853668.20227072</v>
      </c>
      <c r="Z9" s="10">
        <f t="shared" si="3"/>
        <v>141853668.20227072</v>
      </c>
      <c r="AA9" s="10">
        <f t="shared" si="3"/>
        <v>141853668.20227072</v>
      </c>
      <c r="AB9" s="10">
        <f t="shared" si="3"/>
        <v>141853668.20227072</v>
      </c>
      <c r="AC9" s="10">
        <f t="shared" si="3"/>
        <v>141853668.20227072</v>
      </c>
      <c r="AD9" s="10">
        <f t="shared" si="3"/>
        <v>141853668.20227072</v>
      </c>
      <c r="AE9" s="10">
        <f t="shared" si="3"/>
        <v>141853668.20227072</v>
      </c>
      <c r="AF9" s="10">
        <f t="shared" si="3"/>
        <v>141853668.20227072</v>
      </c>
      <c r="AG9" s="10">
        <f t="shared" si="3"/>
        <v>141853668.20227072</v>
      </c>
      <c r="AH9" s="10">
        <f t="shared" si="3"/>
        <v>141853668.20227072</v>
      </c>
      <c r="AI9" s="10">
        <f t="shared" si="3"/>
        <v>141853668.20227072</v>
      </c>
      <c r="AJ9" s="10">
        <f t="shared" si="3"/>
        <v>141853668.20227072</v>
      </c>
      <c r="AK9" s="10">
        <f t="shared" si="3"/>
        <v>141853668.20227072</v>
      </c>
      <c r="AL9" s="10">
        <f t="shared" si="3"/>
        <v>141853668.20227072</v>
      </c>
      <c r="AM9" s="10">
        <f t="shared" si="3"/>
        <v>141853668.20227072</v>
      </c>
      <c r="AN9" s="10">
        <f t="shared" si="3"/>
        <v>141853668.20227072</v>
      </c>
      <c r="AO9" s="10">
        <f t="shared" si="3"/>
        <v>141853668.20227072</v>
      </c>
      <c r="AP9" s="10">
        <f t="shared" si="3"/>
        <v>141853668.20227072</v>
      </c>
      <c r="AQ9" s="10">
        <f t="shared" si="3"/>
        <v>141853668.20227072</v>
      </c>
      <c r="AR9" s="10">
        <f t="shared" si="3"/>
        <v>141853668.20227072</v>
      </c>
      <c r="AS9" s="10">
        <f t="shared" si="3"/>
        <v>141853668.20227072</v>
      </c>
      <c r="AT9" s="10">
        <f t="shared" si="3"/>
        <v>141853668.20227072</v>
      </c>
      <c r="AU9" s="10">
        <f t="shared" si="3"/>
        <v>141853668.20227072</v>
      </c>
      <c r="AV9" s="10">
        <f t="shared" si="3"/>
        <v>141853668.20227072</v>
      </c>
      <c r="AW9" s="10">
        <f t="shared" si="3"/>
        <v>141853668.20227072</v>
      </c>
      <c r="AX9" s="10">
        <f t="shared" si="3"/>
        <v>141853668.20227072</v>
      </c>
      <c r="AY9" s="10">
        <f t="shared" si="3"/>
        <v>141853668.20227072</v>
      </c>
      <c r="AZ9" s="10">
        <f t="shared" si="3"/>
        <v>141853668.20227072</v>
      </c>
      <c r="BA9" s="10">
        <f t="shared" si="3"/>
        <v>141853668.20227072</v>
      </c>
      <c r="BB9" s="10">
        <f t="shared" si="3"/>
        <v>141853668.20227072</v>
      </c>
      <c r="BC9" s="10">
        <f t="shared" si="3"/>
        <v>141853668.20227072</v>
      </c>
      <c r="BD9" s="10">
        <f t="shared" si="3"/>
        <v>141853668.20227072</v>
      </c>
      <c r="BE9" s="10">
        <f t="shared" si="3"/>
        <v>141853668.20227072</v>
      </c>
      <c r="BF9" s="10">
        <f t="shared" si="3"/>
        <v>141853668.20227072</v>
      </c>
      <c r="BG9" s="10">
        <f t="shared" si="3"/>
        <v>141853668.20227072</v>
      </c>
      <c r="BH9" s="10">
        <f t="shared" si="3"/>
        <v>141853668.20227072</v>
      </c>
      <c r="BI9" s="10">
        <f t="shared" si="3"/>
        <v>141853668.20227072</v>
      </c>
      <c r="BJ9" s="10">
        <f t="shared" si="3"/>
        <v>141853668.20227072</v>
      </c>
      <c r="BK9" s="10">
        <f t="shared" si="3"/>
        <v>141853668.20227072</v>
      </c>
      <c r="BL9" s="10">
        <f t="shared" si="3"/>
        <v>141853668.20227072</v>
      </c>
      <c r="BM9" s="10">
        <f t="shared" si="3"/>
        <v>141853668.20227072</v>
      </c>
      <c r="BN9" s="10">
        <f t="shared" si="3"/>
        <v>141853668.20227072</v>
      </c>
      <c r="BO9" s="10">
        <f t="shared" si="3"/>
        <v>141853668.20227072</v>
      </c>
      <c r="BP9" s="10">
        <f t="shared" si="3"/>
        <v>141853668.20227072</v>
      </c>
      <c r="BQ9" s="10">
        <f t="shared" si="3"/>
        <v>141853668.20227072</v>
      </c>
      <c r="BR9" s="10">
        <f t="shared" si="3"/>
        <v>141853668.20227072</v>
      </c>
      <c r="BS9" s="10">
        <f t="shared" si="3"/>
        <v>141853668.20227072</v>
      </c>
      <c r="BT9" s="10">
        <f t="shared" si="3"/>
        <v>141853668.20227072</v>
      </c>
      <c r="BU9" s="10">
        <f t="shared" si="3"/>
        <v>141853668.20227072</v>
      </c>
      <c r="BV9" s="10">
        <f t="shared" si="3"/>
        <v>141853668.20227072</v>
      </c>
      <c r="BW9" s="10">
        <f t="shared" si="3"/>
        <v>141853668.20227072</v>
      </c>
      <c r="BX9" s="10">
        <f t="shared" si="3"/>
        <v>141853668.20227072</v>
      </c>
      <c r="BY9" s="10">
        <f t="shared" si="3"/>
        <v>141853668.20227072</v>
      </c>
      <c r="BZ9" s="10">
        <f t="shared" si="3"/>
        <v>141853668.20227072</v>
      </c>
      <c r="CA9" s="10">
        <f t="shared" ref="CA9:DR9" si="4">SUM(CA8)</f>
        <v>141853668.20227072</v>
      </c>
      <c r="CB9" s="10">
        <f t="shared" si="4"/>
        <v>141853668.20227072</v>
      </c>
      <c r="CC9" s="10">
        <f t="shared" si="4"/>
        <v>141853668.20227072</v>
      </c>
      <c r="CD9" s="10">
        <f t="shared" si="4"/>
        <v>141853668.20227072</v>
      </c>
      <c r="CE9" s="10">
        <f t="shared" si="4"/>
        <v>141853668.20227072</v>
      </c>
      <c r="CF9" s="10">
        <f t="shared" si="4"/>
        <v>141853668.20227072</v>
      </c>
      <c r="CG9" s="10">
        <f t="shared" si="4"/>
        <v>141853668.20227072</v>
      </c>
      <c r="CH9" s="10">
        <f t="shared" si="4"/>
        <v>141853668.20227072</v>
      </c>
      <c r="CI9" s="10">
        <f t="shared" si="4"/>
        <v>141853668.20227072</v>
      </c>
      <c r="CJ9" s="10">
        <f t="shared" si="4"/>
        <v>141853668.20227072</v>
      </c>
      <c r="CK9" s="10">
        <f t="shared" si="4"/>
        <v>141853668.20227072</v>
      </c>
      <c r="CL9" s="10">
        <f t="shared" si="4"/>
        <v>141853668.20227072</v>
      </c>
      <c r="CM9" s="10">
        <f t="shared" si="4"/>
        <v>141853668.20227072</v>
      </c>
      <c r="CN9" s="10">
        <f t="shared" si="4"/>
        <v>141853668.20227072</v>
      </c>
      <c r="CO9" s="10">
        <f t="shared" si="4"/>
        <v>141853668.20227072</v>
      </c>
      <c r="CP9" s="10">
        <f t="shared" si="4"/>
        <v>141853668.20227072</v>
      </c>
      <c r="CQ9" s="10">
        <f t="shared" si="4"/>
        <v>141853668.20227072</v>
      </c>
      <c r="CR9" s="10">
        <f t="shared" si="4"/>
        <v>141853668.20227072</v>
      </c>
      <c r="CS9" s="10">
        <f t="shared" si="4"/>
        <v>141853668.20227072</v>
      </c>
      <c r="CT9" s="10">
        <f t="shared" si="4"/>
        <v>141853668.20227072</v>
      </c>
      <c r="CU9" s="10">
        <f t="shared" si="4"/>
        <v>141853668.20227072</v>
      </c>
      <c r="CV9" s="10">
        <f t="shared" si="4"/>
        <v>141853668.20227072</v>
      </c>
      <c r="CW9" s="10">
        <f t="shared" si="4"/>
        <v>141853668.20227072</v>
      </c>
      <c r="CX9" s="10">
        <f t="shared" si="4"/>
        <v>141853668.20227072</v>
      </c>
      <c r="CY9" s="10">
        <f t="shared" si="4"/>
        <v>141853668.20227072</v>
      </c>
      <c r="CZ9" s="10">
        <f t="shared" si="4"/>
        <v>141853668.20227072</v>
      </c>
      <c r="DA9" s="10">
        <f t="shared" si="4"/>
        <v>141853668.20227072</v>
      </c>
      <c r="DB9" s="10">
        <f t="shared" si="4"/>
        <v>141853668.20227072</v>
      </c>
      <c r="DC9" s="10">
        <f t="shared" si="4"/>
        <v>141853668.20227072</v>
      </c>
      <c r="DD9" s="10">
        <f t="shared" si="4"/>
        <v>141853668.20227072</v>
      </c>
      <c r="DE9" s="10">
        <f t="shared" si="4"/>
        <v>141853668.20227072</v>
      </c>
      <c r="DF9" s="10">
        <f t="shared" si="4"/>
        <v>141853668.20227072</v>
      </c>
      <c r="DG9" s="10">
        <f t="shared" si="4"/>
        <v>141853668.20227072</v>
      </c>
      <c r="DH9" s="10">
        <f t="shared" si="4"/>
        <v>141853668.20227072</v>
      </c>
      <c r="DI9" s="10">
        <f t="shared" si="4"/>
        <v>141853668.20227072</v>
      </c>
      <c r="DJ9" s="10">
        <f t="shared" si="4"/>
        <v>141853668.20227072</v>
      </c>
      <c r="DK9" s="10">
        <f t="shared" si="4"/>
        <v>141853668.20227072</v>
      </c>
      <c r="DL9" s="10">
        <f t="shared" si="4"/>
        <v>141853668.20227072</v>
      </c>
      <c r="DM9" s="10">
        <f t="shared" si="4"/>
        <v>141853668.20227072</v>
      </c>
      <c r="DN9" s="10">
        <f t="shared" si="4"/>
        <v>141853668.20227072</v>
      </c>
      <c r="DO9" s="10">
        <f t="shared" si="4"/>
        <v>141853668.20227072</v>
      </c>
      <c r="DP9" s="10">
        <f t="shared" si="4"/>
        <v>141853668.20227072</v>
      </c>
      <c r="DQ9" s="10">
        <f t="shared" si="4"/>
        <v>141853668.20227072</v>
      </c>
      <c r="DR9" s="10">
        <f t="shared" si="4"/>
        <v>141853668.20227072</v>
      </c>
    </row>
    <row r="10" spans="1:122" ht="12.75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122" ht="12.75" customHeight="1" x14ac:dyDescent="0.25">
      <c r="A11" s="12" t="s">
        <v>7</v>
      </c>
      <c r="B11" s="13" t="s">
        <v>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</row>
    <row r="12" spans="1:122" ht="12.75" customHeight="1" x14ac:dyDescent="0.25">
      <c r="A12" s="14" t="s">
        <v>9</v>
      </c>
      <c r="B12" s="13">
        <f>'COSTOS PRY'!C19</f>
        <v>997984720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</row>
    <row r="13" spans="1:122" ht="13.2" x14ac:dyDescent="0.25">
      <c r="A13" s="14" t="s">
        <v>55</v>
      </c>
      <c r="B13" s="60">
        <v>0.15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>
        <f>$B$12*$B$13</f>
        <v>149697708</v>
      </c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>
        <f>$B$12*$B$13</f>
        <v>149697708</v>
      </c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>
        <f>$B$12*$B$13</f>
        <v>149697708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>
        <f>$B$12*$B$13</f>
        <v>149697708</v>
      </c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>
        <f>$B$12*$B$13</f>
        <v>149697708</v>
      </c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>
        <f>$B$12*$B$13</f>
        <v>149697708</v>
      </c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>
        <f>$B$12*$B$13</f>
        <v>149697708</v>
      </c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>
        <f>$B$12*$B$13</f>
        <v>149697708</v>
      </c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>
        <f>$B$12*$B$13</f>
        <v>149697708</v>
      </c>
    </row>
    <row r="14" spans="1:122" ht="12.75" customHeight="1" x14ac:dyDescent="0.25">
      <c r="A14" s="14" t="s">
        <v>10</v>
      </c>
      <c r="B14" s="13"/>
      <c r="C14" s="13">
        <f t="shared" ref="C14:N14" si="5">$B$3*1000000</f>
        <v>1500000</v>
      </c>
      <c r="D14" s="13">
        <f t="shared" si="5"/>
        <v>1500000</v>
      </c>
      <c r="E14" s="13">
        <f t="shared" si="5"/>
        <v>1500000</v>
      </c>
      <c r="F14" s="13">
        <f t="shared" si="5"/>
        <v>1500000</v>
      </c>
      <c r="G14" s="13">
        <f t="shared" si="5"/>
        <v>1500000</v>
      </c>
      <c r="H14" s="13">
        <f t="shared" si="5"/>
        <v>1500000</v>
      </c>
      <c r="I14" s="13">
        <f t="shared" si="5"/>
        <v>1500000</v>
      </c>
      <c r="J14" s="13">
        <f t="shared" si="5"/>
        <v>1500000</v>
      </c>
      <c r="K14" s="13">
        <f t="shared" si="5"/>
        <v>1500000</v>
      </c>
      <c r="L14" s="13">
        <f t="shared" si="5"/>
        <v>1500000</v>
      </c>
      <c r="M14" s="13">
        <f t="shared" si="5"/>
        <v>1500000</v>
      </c>
      <c r="N14" s="13">
        <f t="shared" si="5"/>
        <v>1500000</v>
      </c>
      <c r="O14" s="13">
        <f>$B$3*1000000*0.2</f>
        <v>300000</v>
      </c>
      <c r="P14" s="13">
        <f t="shared" ref="P14:CA14" si="6">$B$3*1000000*0.2</f>
        <v>300000</v>
      </c>
      <c r="Q14" s="13">
        <f t="shared" si="6"/>
        <v>300000</v>
      </c>
      <c r="R14" s="13">
        <f t="shared" si="6"/>
        <v>300000</v>
      </c>
      <c r="S14" s="13">
        <f t="shared" si="6"/>
        <v>300000</v>
      </c>
      <c r="T14" s="13">
        <f t="shared" si="6"/>
        <v>300000</v>
      </c>
      <c r="U14" s="13">
        <f t="shared" si="6"/>
        <v>300000</v>
      </c>
      <c r="V14" s="13">
        <f t="shared" si="6"/>
        <v>300000</v>
      </c>
      <c r="W14" s="13">
        <f t="shared" si="6"/>
        <v>300000</v>
      </c>
      <c r="X14" s="13">
        <f t="shared" si="6"/>
        <v>300000</v>
      </c>
      <c r="Y14" s="13">
        <f t="shared" si="6"/>
        <v>300000</v>
      </c>
      <c r="Z14" s="13">
        <f>$B$3*1000000</f>
        <v>1500000</v>
      </c>
      <c r="AA14" s="13">
        <f t="shared" si="6"/>
        <v>300000</v>
      </c>
      <c r="AB14" s="13">
        <f t="shared" si="6"/>
        <v>300000</v>
      </c>
      <c r="AC14" s="13">
        <f t="shared" si="6"/>
        <v>300000</v>
      </c>
      <c r="AD14" s="13">
        <f t="shared" si="6"/>
        <v>300000</v>
      </c>
      <c r="AE14" s="13">
        <f t="shared" si="6"/>
        <v>300000</v>
      </c>
      <c r="AF14" s="13">
        <f t="shared" si="6"/>
        <v>300000</v>
      </c>
      <c r="AG14" s="13">
        <f t="shared" si="6"/>
        <v>300000</v>
      </c>
      <c r="AH14" s="13">
        <f t="shared" si="6"/>
        <v>300000</v>
      </c>
      <c r="AI14" s="13">
        <f t="shared" si="6"/>
        <v>300000</v>
      </c>
      <c r="AJ14" s="13">
        <f t="shared" si="6"/>
        <v>300000</v>
      </c>
      <c r="AK14" s="13">
        <f t="shared" si="6"/>
        <v>300000</v>
      </c>
      <c r="AL14" s="13">
        <f>$B$3*1000000</f>
        <v>1500000</v>
      </c>
      <c r="AM14" s="13">
        <f t="shared" si="6"/>
        <v>300000</v>
      </c>
      <c r="AN14" s="13">
        <f t="shared" si="6"/>
        <v>300000</v>
      </c>
      <c r="AO14" s="13">
        <f t="shared" si="6"/>
        <v>300000</v>
      </c>
      <c r="AP14" s="13">
        <f t="shared" si="6"/>
        <v>300000</v>
      </c>
      <c r="AQ14" s="13">
        <f t="shared" si="6"/>
        <v>300000</v>
      </c>
      <c r="AR14" s="13">
        <f t="shared" si="6"/>
        <v>300000</v>
      </c>
      <c r="AS14" s="13">
        <f t="shared" si="6"/>
        <v>300000</v>
      </c>
      <c r="AT14" s="13">
        <f t="shared" si="6"/>
        <v>300000</v>
      </c>
      <c r="AU14" s="13">
        <f t="shared" si="6"/>
        <v>300000</v>
      </c>
      <c r="AV14" s="13">
        <f t="shared" si="6"/>
        <v>300000</v>
      </c>
      <c r="AW14" s="13">
        <f t="shared" si="6"/>
        <v>300000</v>
      </c>
      <c r="AX14" s="13">
        <f>$B$3*1000000</f>
        <v>1500000</v>
      </c>
      <c r="AY14" s="13">
        <f t="shared" si="6"/>
        <v>300000</v>
      </c>
      <c r="AZ14" s="13">
        <f t="shared" si="6"/>
        <v>300000</v>
      </c>
      <c r="BA14" s="13">
        <f t="shared" si="6"/>
        <v>300000</v>
      </c>
      <c r="BB14" s="13">
        <f t="shared" si="6"/>
        <v>300000</v>
      </c>
      <c r="BC14" s="13">
        <f t="shared" si="6"/>
        <v>300000</v>
      </c>
      <c r="BD14" s="13">
        <f t="shared" si="6"/>
        <v>300000</v>
      </c>
      <c r="BE14" s="13">
        <f t="shared" si="6"/>
        <v>300000</v>
      </c>
      <c r="BF14" s="13">
        <f t="shared" si="6"/>
        <v>300000</v>
      </c>
      <c r="BG14" s="13">
        <f t="shared" si="6"/>
        <v>300000</v>
      </c>
      <c r="BH14" s="13">
        <f t="shared" si="6"/>
        <v>300000</v>
      </c>
      <c r="BI14" s="13">
        <f t="shared" si="6"/>
        <v>300000</v>
      </c>
      <c r="BJ14" s="13">
        <f>$B$3*1000000</f>
        <v>1500000</v>
      </c>
      <c r="BK14" s="13">
        <f t="shared" si="6"/>
        <v>300000</v>
      </c>
      <c r="BL14" s="13">
        <f t="shared" si="6"/>
        <v>300000</v>
      </c>
      <c r="BM14" s="13">
        <f t="shared" si="6"/>
        <v>300000</v>
      </c>
      <c r="BN14" s="13">
        <f t="shared" si="6"/>
        <v>300000</v>
      </c>
      <c r="BO14" s="13">
        <f t="shared" si="6"/>
        <v>300000</v>
      </c>
      <c r="BP14" s="13">
        <f t="shared" si="6"/>
        <v>300000</v>
      </c>
      <c r="BQ14" s="13">
        <f t="shared" si="6"/>
        <v>300000</v>
      </c>
      <c r="BR14" s="13">
        <f t="shared" si="6"/>
        <v>300000</v>
      </c>
      <c r="BS14" s="13">
        <f t="shared" si="6"/>
        <v>300000</v>
      </c>
      <c r="BT14" s="13">
        <f t="shared" si="6"/>
        <v>300000</v>
      </c>
      <c r="BU14" s="13">
        <f t="shared" si="6"/>
        <v>300000</v>
      </c>
      <c r="BV14" s="13">
        <f>$B$3*1000000</f>
        <v>1500000</v>
      </c>
      <c r="BW14" s="13">
        <f t="shared" si="6"/>
        <v>300000</v>
      </c>
      <c r="BX14" s="13">
        <f t="shared" si="6"/>
        <v>300000</v>
      </c>
      <c r="BY14" s="13">
        <f t="shared" si="6"/>
        <v>300000</v>
      </c>
      <c r="BZ14" s="13">
        <f t="shared" si="6"/>
        <v>300000</v>
      </c>
      <c r="CA14" s="13">
        <f t="shared" si="6"/>
        <v>300000</v>
      </c>
      <c r="CB14" s="13">
        <f t="shared" ref="CB14:DQ14" si="7">$B$3*1000000*0.2</f>
        <v>300000</v>
      </c>
      <c r="CC14" s="13">
        <f t="shared" si="7"/>
        <v>300000</v>
      </c>
      <c r="CD14" s="13">
        <f t="shared" si="7"/>
        <v>300000</v>
      </c>
      <c r="CE14" s="13">
        <f t="shared" si="7"/>
        <v>300000</v>
      </c>
      <c r="CF14" s="13">
        <f t="shared" si="7"/>
        <v>300000</v>
      </c>
      <c r="CG14" s="13">
        <f t="shared" si="7"/>
        <v>300000</v>
      </c>
      <c r="CH14" s="13">
        <f>$B$3*1000000</f>
        <v>1500000</v>
      </c>
      <c r="CI14" s="13">
        <f t="shared" si="7"/>
        <v>300000</v>
      </c>
      <c r="CJ14" s="13">
        <f t="shared" si="7"/>
        <v>300000</v>
      </c>
      <c r="CK14" s="13">
        <f t="shared" si="7"/>
        <v>300000</v>
      </c>
      <c r="CL14" s="13">
        <f t="shared" si="7"/>
        <v>300000</v>
      </c>
      <c r="CM14" s="13">
        <f t="shared" si="7"/>
        <v>300000</v>
      </c>
      <c r="CN14" s="13">
        <f t="shared" si="7"/>
        <v>300000</v>
      </c>
      <c r="CO14" s="13">
        <f t="shared" si="7"/>
        <v>300000</v>
      </c>
      <c r="CP14" s="13">
        <f t="shared" si="7"/>
        <v>300000</v>
      </c>
      <c r="CQ14" s="13">
        <f t="shared" si="7"/>
        <v>300000</v>
      </c>
      <c r="CR14" s="13">
        <f t="shared" si="7"/>
        <v>300000</v>
      </c>
      <c r="CS14" s="13">
        <f t="shared" si="7"/>
        <v>300000</v>
      </c>
      <c r="CT14" s="13">
        <f>$B$3*1000000</f>
        <v>1500000</v>
      </c>
      <c r="CU14" s="13">
        <f t="shared" si="7"/>
        <v>300000</v>
      </c>
      <c r="CV14" s="13">
        <f t="shared" si="7"/>
        <v>300000</v>
      </c>
      <c r="CW14" s="13">
        <f t="shared" si="7"/>
        <v>300000</v>
      </c>
      <c r="CX14" s="13">
        <f t="shared" si="7"/>
        <v>300000</v>
      </c>
      <c r="CY14" s="13">
        <f t="shared" si="7"/>
        <v>300000</v>
      </c>
      <c r="CZ14" s="13">
        <f t="shared" si="7"/>
        <v>300000</v>
      </c>
      <c r="DA14" s="13">
        <f t="shared" si="7"/>
        <v>300000</v>
      </c>
      <c r="DB14" s="13">
        <f t="shared" si="7"/>
        <v>300000</v>
      </c>
      <c r="DC14" s="13">
        <f t="shared" si="7"/>
        <v>300000</v>
      </c>
      <c r="DD14" s="13">
        <f t="shared" si="7"/>
        <v>300000</v>
      </c>
      <c r="DE14" s="13">
        <f t="shared" si="7"/>
        <v>300000</v>
      </c>
      <c r="DF14" s="13">
        <f>$B$3*1000000</f>
        <v>1500000</v>
      </c>
      <c r="DG14" s="13">
        <f t="shared" si="7"/>
        <v>300000</v>
      </c>
      <c r="DH14" s="13">
        <f t="shared" si="7"/>
        <v>300000</v>
      </c>
      <c r="DI14" s="13">
        <f t="shared" si="7"/>
        <v>300000</v>
      </c>
      <c r="DJ14" s="13">
        <f t="shared" si="7"/>
        <v>300000</v>
      </c>
      <c r="DK14" s="13">
        <f t="shared" si="7"/>
        <v>300000</v>
      </c>
      <c r="DL14" s="13">
        <f t="shared" si="7"/>
        <v>300000</v>
      </c>
      <c r="DM14" s="13">
        <f t="shared" si="7"/>
        <v>300000</v>
      </c>
      <c r="DN14" s="13">
        <f t="shared" si="7"/>
        <v>300000</v>
      </c>
      <c r="DO14" s="13">
        <f t="shared" si="7"/>
        <v>300000</v>
      </c>
      <c r="DP14" s="13">
        <f t="shared" si="7"/>
        <v>300000</v>
      </c>
      <c r="DQ14" s="13">
        <f t="shared" si="7"/>
        <v>300000</v>
      </c>
      <c r="DR14" s="13">
        <f>$B$3*1000000</f>
        <v>1500000</v>
      </c>
    </row>
    <row r="15" spans="1:122" ht="26.4" x14ac:dyDescent="0.25">
      <c r="A15" s="14" t="s">
        <v>11</v>
      </c>
      <c r="B15" s="13"/>
      <c r="C15" s="13">
        <f>($B$2*1000000*1.6)*5</f>
        <v>41582696.666666664</v>
      </c>
      <c r="D15" s="13">
        <f t="shared" ref="D15:N15" si="8">($B$2*1000000*1.6)*5</f>
        <v>41582696.666666664</v>
      </c>
      <c r="E15" s="13">
        <f t="shared" si="8"/>
        <v>41582696.666666664</v>
      </c>
      <c r="F15" s="13">
        <f t="shared" si="8"/>
        <v>41582696.666666664</v>
      </c>
      <c r="G15" s="13">
        <f t="shared" si="8"/>
        <v>41582696.666666664</v>
      </c>
      <c r="H15" s="13">
        <f t="shared" si="8"/>
        <v>41582696.666666664</v>
      </c>
      <c r="I15" s="13">
        <f t="shared" si="8"/>
        <v>41582696.666666664</v>
      </c>
      <c r="J15" s="13">
        <f t="shared" si="8"/>
        <v>41582696.666666664</v>
      </c>
      <c r="K15" s="13">
        <f t="shared" si="8"/>
        <v>41582696.666666664</v>
      </c>
      <c r="L15" s="13">
        <f t="shared" si="8"/>
        <v>41582696.666666664</v>
      </c>
      <c r="M15" s="13">
        <f t="shared" si="8"/>
        <v>41582696.666666664</v>
      </c>
      <c r="N15" s="13">
        <f t="shared" si="8"/>
        <v>41582696.666666664</v>
      </c>
      <c r="O15" s="13">
        <f>($B$2*1000000*1.6)*0.5</f>
        <v>4158269.6666666665</v>
      </c>
      <c r="P15" s="13">
        <f t="shared" ref="P15:CA15" si="9">($B$2*1000000*1.6)*0.5</f>
        <v>4158269.6666666665</v>
      </c>
      <c r="Q15" s="13">
        <f t="shared" si="9"/>
        <v>4158269.6666666665</v>
      </c>
      <c r="R15" s="13">
        <f t="shared" si="9"/>
        <v>4158269.6666666665</v>
      </c>
      <c r="S15" s="13">
        <f t="shared" si="9"/>
        <v>4158269.6666666665</v>
      </c>
      <c r="T15" s="13">
        <f t="shared" si="9"/>
        <v>4158269.6666666665</v>
      </c>
      <c r="U15" s="13">
        <f t="shared" si="9"/>
        <v>4158269.6666666665</v>
      </c>
      <c r="V15" s="13">
        <f t="shared" si="9"/>
        <v>4158269.6666666665</v>
      </c>
      <c r="W15" s="13">
        <f t="shared" si="9"/>
        <v>4158269.6666666665</v>
      </c>
      <c r="X15" s="13">
        <f t="shared" si="9"/>
        <v>4158269.6666666665</v>
      </c>
      <c r="Y15" s="13">
        <f t="shared" si="9"/>
        <v>4158269.6666666665</v>
      </c>
      <c r="Z15" s="13">
        <f>($B$2*1000000*1.6)*2</f>
        <v>16633078.666666666</v>
      </c>
      <c r="AA15" s="13">
        <f t="shared" si="9"/>
        <v>4158269.6666666665</v>
      </c>
      <c r="AB15" s="13">
        <f t="shared" si="9"/>
        <v>4158269.6666666665</v>
      </c>
      <c r="AC15" s="13">
        <f t="shared" si="9"/>
        <v>4158269.6666666665</v>
      </c>
      <c r="AD15" s="13">
        <f t="shared" si="9"/>
        <v>4158269.6666666665</v>
      </c>
      <c r="AE15" s="13">
        <f t="shared" si="9"/>
        <v>4158269.6666666665</v>
      </c>
      <c r="AF15" s="13">
        <f t="shared" si="9"/>
        <v>4158269.6666666665</v>
      </c>
      <c r="AG15" s="13">
        <f t="shared" si="9"/>
        <v>4158269.6666666665</v>
      </c>
      <c r="AH15" s="13">
        <f t="shared" si="9"/>
        <v>4158269.6666666665</v>
      </c>
      <c r="AI15" s="13">
        <f t="shared" si="9"/>
        <v>4158269.6666666665</v>
      </c>
      <c r="AJ15" s="13">
        <f t="shared" si="9"/>
        <v>4158269.6666666665</v>
      </c>
      <c r="AK15" s="13">
        <f t="shared" si="9"/>
        <v>4158269.6666666665</v>
      </c>
      <c r="AL15" s="13">
        <f>($B$2*1000000*1.6)*2</f>
        <v>16633078.666666666</v>
      </c>
      <c r="AM15" s="13">
        <f t="shared" si="9"/>
        <v>4158269.6666666665</v>
      </c>
      <c r="AN15" s="13">
        <f t="shared" si="9"/>
        <v>4158269.6666666665</v>
      </c>
      <c r="AO15" s="13">
        <f t="shared" si="9"/>
        <v>4158269.6666666665</v>
      </c>
      <c r="AP15" s="13">
        <f t="shared" si="9"/>
        <v>4158269.6666666665</v>
      </c>
      <c r="AQ15" s="13">
        <f t="shared" si="9"/>
        <v>4158269.6666666665</v>
      </c>
      <c r="AR15" s="13">
        <f t="shared" si="9"/>
        <v>4158269.6666666665</v>
      </c>
      <c r="AS15" s="13">
        <f t="shared" si="9"/>
        <v>4158269.6666666665</v>
      </c>
      <c r="AT15" s="13">
        <f t="shared" si="9"/>
        <v>4158269.6666666665</v>
      </c>
      <c r="AU15" s="13">
        <f t="shared" si="9"/>
        <v>4158269.6666666665</v>
      </c>
      <c r="AV15" s="13">
        <f t="shared" si="9"/>
        <v>4158269.6666666665</v>
      </c>
      <c r="AW15" s="13">
        <f t="shared" si="9"/>
        <v>4158269.6666666665</v>
      </c>
      <c r="AX15" s="13">
        <f>($B$2*1000000*1.6)*2</f>
        <v>16633078.666666666</v>
      </c>
      <c r="AY15" s="13">
        <f t="shared" si="9"/>
        <v>4158269.6666666665</v>
      </c>
      <c r="AZ15" s="13">
        <f t="shared" si="9"/>
        <v>4158269.6666666665</v>
      </c>
      <c r="BA15" s="13">
        <f t="shared" si="9"/>
        <v>4158269.6666666665</v>
      </c>
      <c r="BB15" s="13">
        <f t="shared" si="9"/>
        <v>4158269.6666666665</v>
      </c>
      <c r="BC15" s="13">
        <f t="shared" si="9"/>
        <v>4158269.6666666665</v>
      </c>
      <c r="BD15" s="13">
        <f t="shared" si="9"/>
        <v>4158269.6666666665</v>
      </c>
      <c r="BE15" s="13">
        <f t="shared" si="9"/>
        <v>4158269.6666666665</v>
      </c>
      <c r="BF15" s="13">
        <f t="shared" si="9"/>
        <v>4158269.6666666665</v>
      </c>
      <c r="BG15" s="13">
        <f t="shared" si="9"/>
        <v>4158269.6666666665</v>
      </c>
      <c r="BH15" s="13">
        <f t="shared" si="9"/>
        <v>4158269.6666666665</v>
      </c>
      <c r="BI15" s="13">
        <f t="shared" si="9"/>
        <v>4158269.6666666665</v>
      </c>
      <c r="BJ15" s="13">
        <f>($B$2*1000000*1.6)*2</f>
        <v>16633078.666666666</v>
      </c>
      <c r="BK15" s="13">
        <f t="shared" si="9"/>
        <v>4158269.6666666665</v>
      </c>
      <c r="BL15" s="13">
        <f t="shared" si="9"/>
        <v>4158269.6666666665</v>
      </c>
      <c r="BM15" s="13">
        <f t="shared" si="9"/>
        <v>4158269.6666666665</v>
      </c>
      <c r="BN15" s="13">
        <f t="shared" si="9"/>
        <v>4158269.6666666665</v>
      </c>
      <c r="BO15" s="13">
        <f t="shared" si="9"/>
        <v>4158269.6666666665</v>
      </c>
      <c r="BP15" s="13">
        <f t="shared" si="9"/>
        <v>4158269.6666666665</v>
      </c>
      <c r="BQ15" s="13">
        <f t="shared" si="9"/>
        <v>4158269.6666666665</v>
      </c>
      <c r="BR15" s="13">
        <f t="shared" si="9"/>
        <v>4158269.6666666665</v>
      </c>
      <c r="BS15" s="13">
        <f t="shared" si="9"/>
        <v>4158269.6666666665</v>
      </c>
      <c r="BT15" s="13">
        <f t="shared" si="9"/>
        <v>4158269.6666666665</v>
      </c>
      <c r="BU15" s="13">
        <f t="shared" si="9"/>
        <v>4158269.6666666665</v>
      </c>
      <c r="BV15" s="13">
        <f>($B$2*1000000*1.6)*2</f>
        <v>16633078.666666666</v>
      </c>
      <c r="BW15" s="13">
        <f t="shared" si="9"/>
        <v>4158269.6666666665</v>
      </c>
      <c r="BX15" s="13">
        <f t="shared" si="9"/>
        <v>4158269.6666666665</v>
      </c>
      <c r="BY15" s="13">
        <f t="shared" si="9"/>
        <v>4158269.6666666665</v>
      </c>
      <c r="BZ15" s="13">
        <f t="shared" si="9"/>
        <v>4158269.6666666665</v>
      </c>
      <c r="CA15" s="13">
        <f t="shared" si="9"/>
        <v>4158269.6666666665</v>
      </c>
      <c r="CB15" s="13">
        <f t="shared" ref="CB15:DQ15" si="10">($B$2*1000000*1.6)*0.5</f>
        <v>4158269.6666666665</v>
      </c>
      <c r="CC15" s="13">
        <f t="shared" si="10"/>
        <v>4158269.6666666665</v>
      </c>
      <c r="CD15" s="13">
        <f t="shared" si="10"/>
        <v>4158269.6666666665</v>
      </c>
      <c r="CE15" s="13">
        <f t="shared" si="10"/>
        <v>4158269.6666666665</v>
      </c>
      <c r="CF15" s="13">
        <f t="shared" si="10"/>
        <v>4158269.6666666665</v>
      </c>
      <c r="CG15" s="13">
        <f t="shared" si="10"/>
        <v>4158269.6666666665</v>
      </c>
      <c r="CH15" s="13">
        <f>($B$2*1000000*1.6)*2</f>
        <v>16633078.666666666</v>
      </c>
      <c r="CI15" s="13">
        <f t="shared" si="10"/>
        <v>4158269.6666666665</v>
      </c>
      <c r="CJ15" s="13">
        <f t="shared" si="10"/>
        <v>4158269.6666666665</v>
      </c>
      <c r="CK15" s="13">
        <f t="shared" si="10"/>
        <v>4158269.6666666665</v>
      </c>
      <c r="CL15" s="13">
        <f t="shared" si="10"/>
        <v>4158269.6666666665</v>
      </c>
      <c r="CM15" s="13">
        <f t="shared" si="10"/>
        <v>4158269.6666666665</v>
      </c>
      <c r="CN15" s="13">
        <f t="shared" si="10"/>
        <v>4158269.6666666665</v>
      </c>
      <c r="CO15" s="13">
        <f t="shared" si="10"/>
        <v>4158269.6666666665</v>
      </c>
      <c r="CP15" s="13">
        <f t="shared" si="10"/>
        <v>4158269.6666666665</v>
      </c>
      <c r="CQ15" s="13">
        <f t="shared" si="10"/>
        <v>4158269.6666666665</v>
      </c>
      <c r="CR15" s="13">
        <f t="shared" si="10"/>
        <v>4158269.6666666665</v>
      </c>
      <c r="CS15" s="13">
        <f t="shared" si="10"/>
        <v>4158269.6666666665</v>
      </c>
      <c r="CT15" s="13">
        <f>($B$2*1000000*1.6)*2</f>
        <v>16633078.666666666</v>
      </c>
      <c r="CU15" s="13">
        <f t="shared" si="10"/>
        <v>4158269.6666666665</v>
      </c>
      <c r="CV15" s="13">
        <f t="shared" si="10"/>
        <v>4158269.6666666665</v>
      </c>
      <c r="CW15" s="13">
        <f t="shared" si="10"/>
        <v>4158269.6666666665</v>
      </c>
      <c r="CX15" s="13">
        <f t="shared" si="10"/>
        <v>4158269.6666666665</v>
      </c>
      <c r="CY15" s="13">
        <f t="shared" si="10"/>
        <v>4158269.6666666665</v>
      </c>
      <c r="CZ15" s="13">
        <f t="shared" si="10"/>
        <v>4158269.6666666665</v>
      </c>
      <c r="DA15" s="13">
        <f t="shared" si="10"/>
        <v>4158269.6666666665</v>
      </c>
      <c r="DB15" s="13">
        <f t="shared" si="10"/>
        <v>4158269.6666666665</v>
      </c>
      <c r="DC15" s="13">
        <f t="shared" si="10"/>
        <v>4158269.6666666665</v>
      </c>
      <c r="DD15" s="13">
        <f t="shared" si="10"/>
        <v>4158269.6666666665</v>
      </c>
      <c r="DE15" s="13">
        <f t="shared" si="10"/>
        <v>4158269.6666666665</v>
      </c>
      <c r="DF15" s="13">
        <f>($B$2*1000000*1.6)*2</f>
        <v>16633078.666666666</v>
      </c>
      <c r="DG15" s="13">
        <f t="shared" si="10"/>
        <v>4158269.6666666665</v>
      </c>
      <c r="DH15" s="13">
        <f t="shared" si="10"/>
        <v>4158269.6666666665</v>
      </c>
      <c r="DI15" s="13">
        <f t="shared" si="10"/>
        <v>4158269.6666666665</v>
      </c>
      <c r="DJ15" s="13">
        <f t="shared" si="10"/>
        <v>4158269.6666666665</v>
      </c>
      <c r="DK15" s="13">
        <f t="shared" si="10"/>
        <v>4158269.6666666665</v>
      </c>
      <c r="DL15" s="13">
        <f t="shared" si="10"/>
        <v>4158269.6666666665</v>
      </c>
      <c r="DM15" s="13">
        <f t="shared" si="10"/>
        <v>4158269.6666666665</v>
      </c>
      <c r="DN15" s="13">
        <f t="shared" si="10"/>
        <v>4158269.6666666665</v>
      </c>
      <c r="DO15" s="13">
        <f t="shared" si="10"/>
        <v>4158269.6666666665</v>
      </c>
      <c r="DP15" s="13">
        <f t="shared" si="10"/>
        <v>4158269.6666666665</v>
      </c>
      <c r="DQ15" s="13">
        <f t="shared" si="10"/>
        <v>4158269.6666666665</v>
      </c>
      <c r="DR15" s="13">
        <f>($B$2*1000000*1.6)*2</f>
        <v>16633078.666666666</v>
      </c>
    </row>
    <row r="16" spans="1:122" ht="12.75" customHeight="1" x14ac:dyDescent="0.25">
      <c r="A16" s="14" t="s">
        <v>12</v>
      </c>
      <c r="B16" s="13">
        <f>B12</f>
        <v>997984720</v>
      </c>
      <c r="C16" s="13">
        <f t="shared" ref="C16:N16" si="11">SUM(C12:C15)</f>
        <v>43082696.666666664</v>
      </c>
      <c r="D16" s="13">
        <f t="shared" si="11"/>
        <v>43082696.666666664</v>
      </c>
      <c r="E16" s="13">
        <f t="shared" si="11"/>
        <v>43082696.666666664</v>
      </c>
      <c r="F16" s="13">
        <f t="shared" si="11"/>
        <v>43082696.666666664</v>
      </c>
      <c r="G16" s="13">
        <f t="shared" si="11"/>
        <v>43082696.666666664</v>
      </c>
      <c r="H16" s="13">
        <f t="shared" si="11"/>
        <v>43082696.666666664</v>
      </c>
      <c r="I16" s="13">
        <f t="shared" si="11"/>
        <v>43082696.666666664</v>
      </c>
      <c r="J16" s="13">
        <f t="shared" si="11"/>
        <v>43082696.666666664</v>
      </c>
      <c r="K16" s="13">
        <f t="shared" si="11"/>
        <v>43082696.666666664</v>
      </c>
      <c r="L16" s="13">
        <f t="shared" si="11"/>
        <v>43082696.666666664</v>
      </c>
      <c r="M16" s="13">
        <f t="shared" si="11"/>
        <v>43082696.666666664</v>
      </c>
      <c r="N16" s="13">
        <f t="shared" si="11"/>
        <v>43082696.666666664</v>
      </c>
      <c r="O16" s="13">
        <f t="shared" ref="O16:BZ16" si="12">SUM(O12:O15)</f>
        <v>4458269.666666666</v>
      </c>
      <c r="P16" s="13">
        <f t="shared" si="12"/>
        <v>4458269.666666666</v>
      </c>
      <c r="Q16" s="13">
        <f t="shared" si="12"/>
        <v>4458269.666666666</v>
      </c>
      <c r="R16" s="13">
        <f t="shared" si="12"/>
        <v>4458269.666666666</v>
      </c>
      <c r="S16" s="13">
        <f t="shared" si="12"/>
        <v>4458269.666666666</v>
      </c>
      <c r="T16" s="13">
        <f t="shared" si="12"/>
        <v>4458269.666666666</v>
      </c>
      <c r="U16" s="13">
        <f t="shared" si="12"/>
        <v>4458269.666666666</v>
      </c>
      <c r="V16" s="13">
        <f t="shared" si="12"/>
        <v>4458269.666666666</v>
      </c>
      <c r="W16" s="13">
        <f t="shared" si="12"/>
        <v>4458269.666666666</v>
      </c>
      <c r="X16" s="13">
        <f t="shared" si="12"/>
        <v>4458269.666666666</v>
      </c>
      <c r="Y16" s="13">
        <f t="shared" si="12"/>
        <v>4458269.666666666</v>
      </c>
      <c r="Z16" s="13">
        <f t="shared" si="12"/>
        <v>167830786.66666666</v>
      </c>
      <c r="AA16" s="13">
        <f t="shared" si="12"/>
        <v>4458269.666666666</v>
      </c>
      <c r="AB16" s="13">
        <f t="shared" si="12"/>
        <v>4458269.666666666</v>
      </c>
      <c r="AC16" s="13">
        <f t="shared" si="12"/>
        <v>4458269.666666666</v>
      </c>
      <c r="AD16" s="13">
        <f t="shared" si="12"/>
        <v>4458269.666666666</v>
      </c>
      <c r="AE16" s="13">
        <f t="shared" si="12"/>
        <v>4458269.666666666</v>
      </c>
      <c r="AF16" s="13">
        <f t="shared" si="12"/>
        <v>4458269.666666666</v>
      </c>
      <c r="AG16" s="13">
        <f t="shared" si="12"/>
        <v>4458269.666666666</v>
      </c>
      <c r="AH16" s="13">
        <f t="shared" si="12"/>
        <v>4458269.666666666</v>
      </c>
      <c r="AI16" s="13">
        <f t="shared" si="12"/>
        <v>4458269.666666666</v>
      </c>
      <c r="AJ16" s="13">
        <f t="shared" si="12"/>
        <v>4458269.666666666</v>
      </c>
      <c r="AK16" s="13">
        <f t="shared" si="12"/>
        <v>4458269.666666666</v>
      </c>
      <c r="AL16" s="13">
        <f t="shared" ref="AL16" si="13">SUM(AL12:AL15)</f>
        <v>167830786.66666666</v>
      </c>
      <c r="AM16" s="13">
        <f t="shared" si="12"/>
        <v>4458269.666666666</v>
      </c>
      <c r="AN16" s="13">
        <f t="shared" si="12"/>
        <v>4458269.666666666</v>
      </c>
      <c r="AO16" s="13">
        <f t="shared" si="12"/>
        <v>4458269.666666666</v>
      </c>
      <c r="AP16" s="13">
        <f t="shared" si="12"/>
        <v>4458269.666666666</v>
      </c>
      <c r="AQ16" s="13">
        <f t="shared" si="12"/>
        <v>4458269.666666666</v>
      </c>
      <c r="AR16" s="13">
        <f t="shared" si="12"/>
        <v>4458269.666666666</v>
      </c>
      <c r="AS16" s="13">
        <f t="shared" si="12"/>
        <v>4458269.666666666</v>
      </c>
      <c r="AT16" s="13">
        <f t="shared" si="12"/>
        <v>4458269.666666666</v>
      </c>
      <c r="AU16" s="13">
        <f t="shared" si="12"/>
        <v>4458269.666666666</v>
      </c>
      <c r="AV16" s="13">
        <f t="shared" si="12"/>
        <v>4458269.666666666</v>
      </c>
      <c r="AW16" s="13">
        <f t="shared" si="12"/>
        <v>4458269.666666666</v>
      </c>
      <c r="AX16" s="13">
        <f t="shared" si="12"/>
        <v>167830786.66666666</v>
      </c>
      <c r="AY16" s="13">
        <f t="shared" si="12"/>
        <v>4458269.666666666</v>
      </c>
      <c r="AZ16" s="13">
        <f t="shared" si="12"/>
        <v>4458269.666666666</v>
      </c>
      <c r="BA16" s="13">
        <f t="shared" si="12"/>
        <v>4458269.666666666</v>
      </c>
      <c r="BB16" s="13">
        <f t="shared" si="12"/>
        <v>4458269.666666666</v>
      </c>
      <c r="BC16" s="13">
        <f t="shared" si="12"/>
        <v>4458269.666666666</v>
      </c>
      <c r="BD16" s="13">
        <f t="shared" si="12"/>
        <v>4458269.666666666</v>
      </c>
      <c r="BE16" s="13">
        <f t="shared" si="12"/>
        <v>4458269.666666666</v>
      </c>
      <c r="BF16" s="13">
        <f t="shared" si="12"/>
        <v>4458269.666666666</v>
      </c>
      <c r="BG16" s="13">
        <f t="shared" si="12"/>
        <v>4458269.666666666</v>
      </c>
      <c r="BH16" s="13">
        <f t="shared" si="12"/>
        <v>4458269.666666666</v>
      </c>
      <c r="BI16" s="13">
        <f t="shared" si="12"/>
        <v>4458269.666666666</v>
      </c>
      <c r="BJ16" s="13">
        <f t="shared" ref="BJ16" si="14">SUM(BJ12:BJ15)</f>
        <v>167830786.66666666</v>
      </c>
      <c r="BK16" s="13">
        <f t="shared" si="12"/>
        <v>4458269.666666666</v>
      </c>
      <c r="BL16" s="13">
        <f t="shared" si="12"/>
        <v>4458269.666666666</v>
      </c>
      <c r="BM16" s="13">
        <f t="shared" si="12"/>
        <v>4458269.666666666</v>
      </c>
      <c r="BN16" s="13">
        <f t="shared" si="12"/>
        <v>4458269.666666666</v>
      </c>
      <c r="BO16" s="13">
        <f t="shared" si="12"/>
        <v>4458269.666666666</v>
      </c>
      <c r="BP16" s="13">
        <f t="shared" si="12"/>
        <v>4458269.666666666</v>
      </c>
      <c r="BQ16" s="13">
        <f t="shared" si="12"/>
        <v>4458269.666666666</v>
      </c>
      <c r="BR16" s="13">
        <f t="shared" si="12"/>
        <v>4458269.666666666</v>
      </c>
      <c r="BS16" s="13">
        <f t="shared" si="12"/>
        <v>4458269.666666666</v>
      </c>
      <c r="BT16" s="13">
        <f t="shared" si="12"/>
        <v>4458269.666666666</v>
      </c>
      <c r="BU16" s="13">
        <f t="shared" si="12"/>
        <v>4458269.666666666</v>
      </c>
      <c r="BV16" s="13">
        <f t="shared" si="12"/>
        <v>167830786.66666666</v>
      </c>
      <c r="BW16" s="13">
        <f t="shared" si="12"/>
        <v>4458269.666666666</v>
      </c>
      <c r="BX16" s="13">
        <f t="shared" si="12"/>
        <v>4458269.666666666</v>
      </c>
      <c r="BY16" s="13">
        <f t="shared" si="12"/>
        <v>4458269.666666666</v>
      </c>
      <c r="BZ16" s="13">
        <f t="shared" si="12"/>
        <v>4458269.666666666</v>
      </c>
      <c r="CA16" s="13">
        <f t="shared" ref="CA16:DQ16" si="15">SUM(CA12:CA15)</f>
        <v>4458269.666666666</v>
      </c>
      <c r="CB16" s="13">
        <f t="shared" si="15"/>
        <v>4458269.666666666</v>
      </c>
      <c r="CC16" s="13">
        <f t="shared" si="15"/>
        <v>4458269.666666666</v>
      </c>
      <c r="CD16" s="13">
        <f t="shared" si="15"/>
        <v>4458269.666666666</v>
      </c>
      <c r="CE16" s="13">
        <f t="shared" si="15"/>
        <v>4458269.666666666</v>
      </c>
      <c r="CF16" s="13">
        <f t="shared" si="15"/>
        <v>4458269.666666666</v>
      </c>
      <c r="CG16" s="13">
        <f t="shared" si="15"/>
        <v>4458269.666666666</v>
      </c>
      <c r="CH16" s="13">
        <f t="shared" si="15"/>
        <v>167830786.66666666</v>
      </c>
      <c r="CI16" s="13">
        <f t="shared" si="15"/>
        <v>4458269.666666666</v>
      </c>
      <c r="CJ16" s="13">
        <f t="shared" si="15"/>
        <v>4458269.666666666</v>
      </c>
      <c r="CK16" s="13">
        <f t="shared" si="15"/>
        <v>4458269.666666666</v>
      </c>
      <c r="CL16" s="13">
        <f t="shared" si="15"/>
        <v>4458269.666666666</v>
      </c>
      <c r="CM16" s="13">
        <f t="shared" si="15"/>
        <v>4458269.666666666</v>
      </c>
      <c r="CN16" s="13">
        <f t="shared" si="15"/>
        <v>4458269.666666666</v>
      </c>
      <c r="CO16" s="13">
        <f t="shared" si="15"/>
        <v>4458269.666666666</v>
      </c>
      <c r="CP16" s="13">
        <f t="shared" si="15"/>
        <v>4458269.666666666</v>
      </c>
      <c r="CQ16" s="13">
        <f t="shared" si="15"/>
        <v>4458269.666666666</v>
      </c>
      <c r="CR16" s="13">
        <f t="shared" si="15"/>
        <v>4458269.666666666</v>
      </c>
      <c r="CS16" s="13">
        <f t="shared" si="15"/>
        <v>4458269.666666666</v>
      </c>
      <c r="CT16" s="13">
        <f t="shared" ref="CT16" si="16">SUM(CT12:CT15)</f>
        <v>167830786.66666666</v>
      </c>
      <c r="CU16" s="13">
        <f t="shared" si="15"/>
        <v>4458269.666666666</v>
      </c>
      <c r="CV16" s="13">
        <f t="shared" si="15"/>
        <v>4458269.666666666</v>
      </c>
      <c r="CW16" s="13">
        <f t="shared" si="15"/>
        <v>4458269.666666666</v>
      </c>
      <c r="CX16" s="13">
        <f t="shared" si="15"/>
        <v>4458269.666666666</v>
      </c>
      <c r="CY16" s="13">
        <f t="shared" si="15"/>
        <v>4458269.666666666</v>
      </c>
      <c r="CZ16" s="13">
        <f t="shared" si="15"/>
        <v>4458269.666666666</v>
      </c>
      <c r="DA16" s="13">
        <f t="shared" si="15"/>
        <v>4458269.666666666</v>
      </c>
      <c r="DB16" s="13">
        <f t="shared" si="15"/>
        <v>4458269.666666666</v>
      </c>
      <c r="DC16" s="13">
        <f t="shared" si="15"/>
        <v>4458269.666666666</v>
      </c>
      <c r="DD16" s="13">
        <f t="shared" si="15"/>
        <v>4458269.666666666</v>
      </c>
      <c r="DE16" s="13">
        <f t="shared" si="15"/>
        <v>4458269.666666666</v>
      </c>
      <c r="DF16" s="13">
        <f t="shared" ref="DF16" si="17">SUM(DF12:DF15)</f>
        <v>167830786.66666666</v>
      </c>
      <c r="DG16" s="13">
        <f t="shared" si="15"/>
        <v>4458269.666666666</v>
      </c>
      <c r="DH16" s="13">
        <f t="shared" si="15"/>
        <v>4458269.666666666</v>
      </c>
      <c r="DI16" s="13">
        <f t="shared" si="15"/>
        <v>4458269.666666666</v>
      </c>
      <c r="DJ16" s="13">
        <f t="shared" si="15"/>
        <v>4458269.666666666</v>
      </c>
      <c r="DK16" s="13">
        <f t="shared" si="15"/>
        <v>4458269.666666666</v>
      </c>
      <c r="DL16" s="13">
        <f t="shared" si="15"/>
        <v>4458269.666666666</v>
      </c>
      <c r="DM16" s="13">
        <f t="shared" si="15"/>
        <v>4458269.666666666</v>
      </c>
      <c r="DN16" s="13">
        <f t="shared" si="15"/>
        <v>4458269.666666666</v>
      </c>
      <c r="DO16" s="13">
        <f t="shared" si="15"/>
        <v>4458269.666666666</v>
      </c>
      <c r="DP16" s="13">
        <f t="shared" si="15"/>
        <v>4458269.666666666</v>
      </c>
      <c r="DQ16" s="13">
        <f t="shared" si="15"/>
        <v>4458269.666666666</v>
      </c>
      <c r="DR16" s="13">
        <f t="shared" ref="DR16" si="18">SUM(DR12:DR15)</f>
        <v>167830786.66666666</v>
      </c>
    </row>
    <row r="17" spans="1:122" ht="12.75" customHeight="1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122" ht="12.75" customHeight="1" x14ac:dyDescent="0.25">
      <c r="A18" s="5" t="s">
        <v>13</v>
      </c>
      <c r="B18" s="6">
        <f>B9-B16</f>
        <v>-997984720</v>
      </c>
      <c r="C18" s="6">
        <f t="shared" ref="C18:N18" si="19">C9-C16</f>
        <v>98770971.53560406</v>
      </c>
      <c r="D18" s="6">
        <f t="shared" si="19"/>
        <v>98770971.53560406</v>
      </c>
      <c r="E18" s="6">
        <f t="shared" si="19"/>
        <v>98770971.53560406</v>
      </c>
      <c r="F18" s="6">
        <f t="shared" si="19"/>
        <v>98770971.53560406</v>
      </c>
      <c r="G18" s="6">
        <f t="shared" si="19"/>
        <v>98770971.53560406</v>
      </c>
      <c r="H18" s="6">
        <f t="shared" si="19"/>
        <v>98770971.53560406</v>
      </c>
      <c r="I18" s="6">
        <f t="shared" si="19"/>
        <v>98770971.53560406</v>
      </c>
      <c r="J18" s="6">
        <f t="shared" si="19"/>
        <v>98770971.53560406</v>
      </c>
      <c r="K18" s="6">
        <f t="shared" si="19"/>
        <v>98770971.53560406</v>
      </c>
      <c r="L18" s="6">
        <f t="shared" si="19"/>
        <v>98770971.53560406</v>
      </c>
      <c r="M18" s="6">
        <f t="shared" si="19"/>
        <v>98770971.53560406</v>
      </c>
      <c r="N18" s="6">
        <f t="shared" si="19"/>
        <v>98770971.53560406</v>
      </c>
      <c r="O18" s="6">
        <f t="shared" ref="O18:BZ18" si="20">O9-O16</f>
        <v>137395398.53560406</v>
      </c>
      <c r="P18" s="6">
        <f t="shared" si="20"/>
        <v>137395398.53560406</v>
      </c>
      <c r="Q18" s="6">
        <f t="shared" si="20"/>
        <v>137395398.53560406</v>
      </c>
      <c r="R18" s="6">
        <f t="shared" si="20"/>
        <v>137395398.53560406</v>
      </c>
      <c r="S18" s="6">
        <f t="shared" si="20"/>
        <v>137395398.53560406</v>
      </c>
      <c r="T18" s="6">
        <f t="shared" si="20"/>
        <v>137395398.53560406</v>
      </c>
      <c r="U18" s="6">
        <f t="shared" si="20"/>
        <v>137395398.53560406</v>
      </c>
      <c r="V18" s="6">
        <f t="shared" si="20"/>
        <v>137395398.53560406</v>
      </c>
      <c r="W18" s="6">
        <f t="shared" si="20"/>
        <v>137395398.53560406</v>
      </c>
      <c r="X18" s="6">
        <f t="shared" si="20"/>
        <v>137395398.53560406</v>
      </c>
      <c r="Y18" s="6">
        <f t="shared" si="20"/>
        <v>137395398.53560406</v>
      </c>
      <c r="Z18" s="6">
        <f t="shared" si="20"/>
        <v>-25977118.46439594</v>
      </c>
      <c r="AA18" s="6">
        <f t="shared" si="20"/>
        <v>137395398.53560406</v>
      </c>
      <c r="AB18" s="6">
        <f t="shared" si="20"/>
        <v>137395398.53560406</v>
      </c>
      <c r="AC18" s="6">
        <f t="shared" si="20"/>
        <v>137395398.53560406</v>
      </c>
      <c r="AD18" s="6">
        <f t="shared" si="20"/>
        <v>137395398.53560406</v>
      </c>
      <c r="AE18" s="6">
        <f t="shared" si="20"/>
        <v>137395398.53560406</v>
      </c>
      <c r="AF18" s="6">
        <f t="shared" si="20"/>
        <v>137395398.53560406</v>
      </c>
      <c r="AG18" s="6">
        <f t="shared" si="20"/>
        <v>137395398.53560406</v>
      </c>
      <c r="AH18" s="6">
        <f t="shared" si="20"/>
        <v>137395398.53560406</v>
      </c>
      <c r="AI18" s="6">
        <f t="shared" si="20"/>
        <v>137395398.53560406</v>
      </c>
      <c r="AJ18" s="6">
        <f t="shared" si="20"/>
        <v>137395398.53560406</v>
      </c>
      <c r="AK18" s="6">
        <f t="shared" si="20"/>
        <v>137395398.53560406</v>
      </c>
      <c r="AL18" s="6">
        <f t="shared" si="20"/>
        <v>-25977118.46439594</v>
      </c>
      <c r="AM18" s="6">
        <f t="shared" si="20"/>
        <v>137395398.53560406</v>
      </c>
      <c r="AN18" s="6">
        <f t="shared" si="20"/>
        <v>137395398.53560406</v>
      </c>
      <c r="AO18" s="6">
        <f t="shared" si="20"/>
        <v>137395398.53560406</v>
      </c>
      <c r="AP18" s="6">
        <f t="shared" si="20"/>
        <v>137395398.53560406</v>
      </c>
      <c r="AQ18" s="6">
        <f t="shared" si="20"/>
        <v>137395398.53560406</v>
      </c>
      <c r="AR18" s="6">
        <f t="shared" si="20"/>
        <v>137395398.53560406</v>
      </c>
      <c r="AS18" s="6">
        <f t="shared" si="20"/>
        <v>137395398.53560406</v>
      </c>
      <c r="AT18" s="6">
        <f t="shared" si="20"/>
        <v>137395398.53560406</v>
      </c>
      <c r="AU18" s="6">
        <f t="shared" si="20"/>
        <v>137395398.53560406</v>
      </c>
      <c r="AV18" s="6">
        <f t="shared" si="20"/>
        <v>137395398.53560406</v>
      </c>
      <c r="AW18" s="6">
        <f t="shared" si="20"/>
        <v>137395398.53560406</v>
      </c>
      <c r="AX18" s="6">
        <f t="shared" si="20"/>
        <v>-25977118.46439594</v>
      </c>
      <c r="AY18" s="6">
        <f t="shared" si="20"/>
        <v>137395398.53560406</v>
      </c>
      <c r="AZ18" s="6">
        <f t="shared" si="20"/>
        <v>137395398.53560406</v>
      </c>
      <c r="BA18" s="6">
        <f t="shared" si="20"/>
        <v>137395398.53560406</v>
      </c>
      <c r="BB18" s="6">
        <f t="shared" si="20"/>
        <v>137395398.53560406</v>
      </c>
      <c r="BC18" s="6">
        <f t="shared" si="20"/>
        <v>137395398.53560406</v>
      </c>
      <c r="BD18" s="6">
        <f t="shared" si="20"/>
        <v>137395398.53560406</v>
      </c>
      <c r="BE18" s="6">
        <f t="shared" si="20"/>
        <v>137395398.53560406</v>
      </c>
      <c r="BF18" s="6">
        <f t="shared" si="20"/>
        <v>137395398.53560406</v>
      </c>
      <c r="BG18" s="6">
        <f t="shared" si="20"/>
        <v>137395398.53560406</v>
      </c>
      <c r="BH18" s="6">
        <f t="shared" si="20"/>
        <v>137395398.53560406</v>
      </c>
      <c r="BI18" s="6">
        <f t="shared" si="20"/>
        <v>137395398.53560406</v>
      </c>
      <c r="BJ18" s="6">
        <f t="shared" si="20"/>
        <v>-25977118.46439594</v>
      </c>
      <c r="BK18" s="6">
        <f t="shared" si="20"/>
        <v>137395398.53560406</v>
      </c>
      <c r="BL18" s="6">
        <f t="shared" si="20"/>
        <v>137395398.53560406</v>
      </c>
      <c r="BM18" s="6">
        <f t="shared" si="20"/>
        <v>137395398.53560406</v>
      </c>
      <c r="BN18" s="6">
        <f t="shared" si="20"/>
        <v>137395398.53560406</v>
      </c>
      <c r="BO18" s="6">
        <f t="shared" si="20"/>
        <v>137395398.53560406</v>
      </c>
      <c r="BP18" s="6">
        <f t="shared" si="20"/>
        <v>137395398.53560406</v>
      </c>
      <c r="BQ18" s="6">
        <f t="shared" si="20"/>
        <v>137395398.53560406</v>
      </c>
      <c r="BR18" s="6">
        <f t="shared" si="20"/>
        <v>137395398.53560406</v>
      </c>
      <c r="BS18" s="6">
        <f t="shared" si="20"/>
        <v>137395398.53560406</v>
      </c>
      <c r="BT18" s="6">
        <f t="shared" si="20"/>
        <v>137395398.53560406</v>
      </c>
      <c r="BU18" s="6">
        <f t="shared" si="20"/>
        <v>137395398.53560406</v>
      </c>
      <c r="BV18" s="6">
        <f t="shared" si="20"/>
        <v>-25977118.46439594</v>
      </c>
      <c r="BW18" s="6">
        <f t="shared" si="20"/>
        <v>137395398.53560406</v>
      </c>
      <c r="BX18" s="6">
        <f t="shared" si="20"/>
        <v>137395398.53560406</v>
      </c>
      <c r="BY18" s="6">
        <f t="shared" si="20"/>
        <v>137395398.53560406</v>
      </c>
      <c r="BZ18" s="6">
        <f t="shared" si="20"/>
        <v>137395398.53560406</v>
      </c>
      <c r="CA18" s="6">
        <f t="shared" ref="CA18:DR18" si="21">CA9-CA16</f>
        <v>137395398.53560406</v>
      </c>
      <c r="CB18" s="6">
        <f t="shared" si="21"/>
        <v>137395398.53560406</v>
      </c>
      <c r="CC18" s="6">
        <f t="shared" si="21"/>
        <v>137395398.53560406</v>
      </c>
      <c r="CD18" s="6">
        <f t="shared" si="21"/>
        <v>137395398.53560406</v>
      </c>
      <c r="CE18" s="6">
        <f t="shared" si="21"/>
        <v>137395398.53560406</v>
      </c>
      <c r="CF18" s="6">
        <f t="shared" si="21"/>
        <v>137395398.53560406</v>
      </c>
      <c r="CG18" s="6">
        <f t="shared" si="21"/>
        <v>137395398.53560406</v>
      </c>
      <c r="CH18" s="6">
        <f t="shared" si="21"/>
        <v>-25977118.46439594</v>
      </c>
      <c r="CI18" s="6">
        <f t="shared" si="21"/>
        <v>137395398.53560406</v>
      </c>
      <c r="CJ18" s="6">
        <f t="shared" si="21"/>
        <v>137395398.53560406</v>
      </c>
      <c r="CK18" s="6">
        <f t="shared" si="21"/>
        <v>137395398.53560406</v>
      </c>
      <c r="CL18" s="6">
        <f t="shared" si="21"/>
        <v>137395398.53560406</v>
      </c>
      <c r="CM18" s="6">
        <f t="shared" si="21"/>
        <v>137395398.53560406</v>
      </c>
      <c r="CN18" s="6">
        <f t="shared" si="21"/>
        <v>137395398.53560406</v>
      </c>
      <c r="CO18" s="6">
        <f t="shared" si="21"/>
        <v>137395398.53560406</v>
      </c>
      <c r="CP18" s="6">
        <f t="shared" si="21"/>
        <v>137395398.53560406</v>
      </c>
      <c r="CQ18" s="6">
        <f t="shared" si="21"/>
        <v>137395398.53560406</v>
      </c>
      <c r="CR18" s="6">
        <f t="shared" si="21"/>
        <v>137395398.53560406</v>
      </c>
      <c r="CS18" s="6">
        <f t="shared" si="21"/>
        <v>137395398.53560406</v>
      </c>
      <c r="CT18" s="6">
        <f t="shared" si="21"/>
        <v>-25977118.46439594</v>
      </c>
      <c r="CU18" s="6">
        <f t="shared" si="21"/>
        <v>137395398.53560406</v>
      </c>
      <c r="CV18" s="6">
        <f t="shared" si="21"/>
        <v>137395398.53560406</v>
      </c>
      <c r="CW18" s="6">
        <f t="shared" si="21"/>
        <v>137395398.53560406</v>
      </c>
      <c r="CX18" s="6">
        <f t="shared" si="21"/>
        <v>137395398.53560406</v>
      </c>
      <c r="CY18" s="6">
        <f t="shared" si="21"/>
        <v>137395398.53560406</v>
      </c>
      <c r="CZ18" s="6">
        <f t="shared" si="21"/>
        <v>137395398.53560406</v>
      </c>
      <c r="DA18" s="6">
        <f t="shared" si="21"/>
        <v>137395398.53560406</v>
      </c>
      <c r="DB18" s="6">
        <f t="shared" si="21"/>
        <v>137395398.53560406</v>
      </c>
      <c r="DC18" s="6">
        <f t="shared" si="21"/>
        <v>137395398.53560406</v>
      </c>
      <c r="DD18" s="6">
        <f t="shared" si="21"/>
        <v>137395398.53560406</v>
      </c>
      <c r="DE18" s="6">
        <f t="shared" si="21"/>
        <v>137395398.53560406</v>
      </c>
      <c r="DF18" s="6">
        <f t="shared" si="21"/>
        <v>-25977118.46439594</v>
      </c>
      <c r="DG18" s="6">
        <f t="shared" si="21"/>
        <v>137395398.53560406</v>
      </c>
      <c r="DH18" s="6">
        <f t="shared" si="21"/>
        <v>137395398.53560406</v>
      </c>
      <c r="DI18" s="6">
        <f t="shared" si="21"/>
        <v>137395398.53560406</v>
      </c>
      <c r="DJ18" s="6">
        <f t="shared" si="21"/>
        <v>137395398.53560406</v>
      </c>
      <c r="DK18" s="6">
        <f t="shared" si="21"/>
        <v>137395398.53560406</v>
      </c>
      <c r="DL18" s="6">
        <f t="shared" si="21"/>
        <v>137395398.53560406</v>
      </c>
      <c r="DM18" s="6">
        <f t="shared" si="21"/>
        <v>137395398.53560406</v>
      </c>
      <c r="DN18" s="6">
        <f t="shared" si="21"/>
        <v>137395398.53560406</v>
      </c>
      <c r="DO18" s="6">
        <f t="shared" si="21"/>
        <v>137395398.53560406</v>
      </c>
      <c r="DP18" s="6">
        <f t="shared" si="21"/>
        <v>137395398.53560406</v>
      </c>
      <c r="DQ18" s="6">
        <f t="shared" si="21"/>
        <v>137395398.53560406</v>
      </c>
      <c r="DR18" s="6">
        <f t="shared" si="21"/>
        <v>-25977118.46439594</v>
      </c>
    </row>
    <row r="19" spans="1:122" ht="12.75" customHeight="1" x14ac:dyDescent="0.25">
      <c r="A19" s="5" t="s">
        <v>14</v>
      </c>
      <c r="B19" s="6"/>
      <c r="C19" s="6">
        <v>20974911</v>
      </c>
      <c r="D19" s="6">
        <f>$C$19</f>
        <v>20974911</v>
      </c>
      <c r="E19" s="6">
        <f t="shared" ref="E19:N19" si="22">$C$19</f>
        <v>20974911</v>
      </c>
      <c r="F19" s="6">
        <f t="shared" si="22"/>
        <v>20974911</v>
      </c>
      <c r="G19" s="6">
        <f t="shared" si="22"/>
        <v>20974911</v>
      </c>
      <c r="H19" s="6">
        <f t="shared" si="22"/>
        <v>20974911</v>
      </c>
      <c r="I19" s="6">
        <f t="shared" si="22"/>
        <v>20974911</v>
      </c>
      <c r="J19" s="6">
        <f t="shared" si="22"/>
        <v>20974911</v>
      </c>
      <c r="K19" s="6">
        <f t="shared" si="22"/>
        <v>20974911</v>
      </c>
      <c r="L19" s="6">
        <f t="shared" si="22"/>
        <v>20974911</v>
      </c>
      <c r="M19" s="6">
        <f t="shared" si="22"/>
        <v>20974911</v>
      </c>
      <c r="N19" s="6">
        <f t="shared" si="22"/>
        <v>20974911</v>
      </c>
      <c r="O19" s="6">
        <v>94654582</v>
      </c>
      <c r="P19" s="6">
        <f t="shared" ref="P19:Z19" si="23">$C$19</f>
        <v>20974911</v>
      </c>
      <c r="Q19" s="6">
        <f t="shared" si="23"/>
        <v>20974911</v>
      </c>
      <c r="R19" s="6">
        <f t="shared" si="23"/>
        <v>20974911</v>
      </c>
      <c r="S19" s="6">
        <f t="shared" si="23"/>
        <v>20974911</v>
      </c>
      <c r="T19" s="6">
        <f t="shared" si="23"/>
        <v>20974911</v>
      </c>
      <c r="U19" s="6">
        <f t="shared" si="23"/>
        <v>20974911</v>
      </c>
      <c r="V19" s="6">
        <f t="shared" si="23"/>
        <v>20974911</v>
      </c>
      <c r="W19" s="6">
        <f t="shared" si="23"/>
        <v>20974911</v>
      </c>
      <c r="X19" s="6">
        <f t="shared" si="23"/>
        <v>20974911</v>
      </c>
      <c r="Y19" s="6">
        <f t="shared" si="23"/>
        <v>20974911</v>
      </c>
      <c r="Z19" s="6">
        <f t="shared" si="23"/>
        <v>20974911</v>
      </c>
      <c r="AA19" s="6">
        <v>94654583</v>
      </c>
      <c r="AB19" s="6">
        <f t="shared" ref="AB19" si="24">$C$19</f>
        <v>20974911</v>
      </c>
      <c r="AC19" s="6">
        <f t="shared" ref="AC19:AL19" si="25">$C$19</f>
        <v>20974911</v>
      </c>
      <c r="AD19" s="6">
        <f t="shared" si="25"/>
        <v>20974911</v>
      </c>
      <c r="AE19" s="6">
        <f t="shared" si="25"/>
        <v>20974911</v>
      </c>
      <c r="AF19" s="6">
        <f t="shared" si="25"/>
        <v>20974911</v>
      </c>
      <c r="AG19" s="6">
        <f t="shared" si="25"/>
        <v>20974911</v>
      </c>
      <c r="AH19" s="6">
        <f t="shared" si="25"/>
        <v>20974911</v>
      </c>
      <c r="AI19" s="6">
        <f t="shared" si="25"/>
        <v>20974911</v>
      </c>
      <c r="AJ19" s="6">
        <f t="shared" si="25"/>
        <v>20974911</v>
      </c>
      <c r="AK19" s="6">
        <f t="shared" si="25"/>
        <v>20974911</v>
      </c>
      <c r="AL19" s="6">
        <f t="shared" si="25"/>
        <v>20974911</v>
      </c>
      <c r="AM19" s="6">
        <v>94654584</v>
      </c>
      <c r="AN19" s="6">
        <f t="shared" ref="AN19" si="26">$C$19</f>
        <v>20974911</v>
      </c>
      <c r="AO19" s="6">
        <f t="shared" ref="AO19:AX19" si="27">$C$19</f>
        <v>20974911</v>
      </c>
      <c r="AP19" s="6">
        <f t="shared" si="27"/>
        <v>20974911</v>
      </c>
      <c r="AQ19" s="6">
        <f t="shared" si="27"/>
        <v>20974911</v>
      </c>
      <c r="AR19" s="6">
        <f t="shared" si="27"/>
        <v>20974911</v>
      </c>
      <c r="AS19" s="6">
        <f t="shared" si="27"/>
        <v>20974911</v>
      </c>
      <c r="AT19" s="6">
        <f t="shared" si="27"/>
        <v>20974911</v>
      </c>
      <c r="AU19" s="6">
        <f t="shared" si="27"/>
        <v>20974911</v>
      </c>
      <c r="AV19" s="6">
        <f t="shared" si="27"/>
        <v>20974911</v>
      </c>
      <c r="AW19" s="6">
        <f t="shared" si="27"/>
        <v>20974911</v>
      </c>
      <c r="AX19" s="6">
        <f t="shared" si="27"/>
        <v>20974911</v>
      </c>
      <c r="AY19" s="6">
        <v>94654585</v>
      </c>
      <c r="AZ19" s="6">
        <f t="shared" ref="AZ19" si="28">$C$19</f>
        <v>20974911</v>
      </c>
      <c r="BA19" s="6">
        <f t="shared" ref="BA19:BJ19" si="29">$C$19</f>
        <v>20974911</v>
      </c>
      <c r="BB19" s="6">
        <f t="shared" si="29"/>
        <v>20974911</v>
      </c>
      <c r="BC19" s="6">
        <f t="shared" si="29"/>
        <v>20974911</v>
      </c>
      <c r="BD19" s="6">
        <f t="shared" si="29"/>
        <v>20974911</v>
      </c>
      <c r="BE19" s="6">
        <f t="shared" si="29"/>
        <v>20974911</v>
      </c>
      <c r="BF19" s="6">
        <f t="shared" si="29"/>
        <v>20974911</v>
      </c>
      <c r="BG19" s="6">
        <f t="shared" si="29"/>
        <v>20974911</v>
      </c>
      <c r="BH19" s="6">
        <f t="shared" si="29"/>
        <v>20974911</v>
      </c>
      <c r="BI19" s="6">
        <f t="shared" si="29"/>
        <v>20974911</v>
      </c>
      <c r="BJ19" s="6">
        <f t="shared" si="29"/>
        <v>20974911</v>
      </c>
      <c r="BK19" s="6">
        <v>94654586</v>
      </c>
      <c r="BL19" s="6">
        <f t="shared" ref="BL19" si="30">$C$19</f>
        <v>20974911</v>
      </c>
      <c r="BM19" s="6">
        <f t="shared" ref="BM19:BV19" si="31">$C$19</f>
        <v>20974911</v>
      </c>
      <c r="BN19" s="6">
        <f t="shared" si="31"/>
        <v>20974911</v>
      </c>
      <c r="BO19" s="6">
        <f t="shared" si="31"/>
        <v>20974911</v>
      </c>
      <c r="BP19" s="6">
        <f t="shared" si="31"/>
        <v>20974911</v>
      </c>
      <c r="BQ19" s="6">
        <f t="shared" si="31"/>
        <v>20974911</v>
      </c>
      <c r="BR19" s="6">
        <f t="shared" si="31"/>
        <v>20974911</v>
      </c>
      <c r="BS19" s="6">
        <f t="shared" si="31"/>
        <v>20974911</v>
      </c>
      <c r="BT19" s="6">
        <f t="shared" si="31"/>
        <v>20974911</v>
      </c>
      <c r="BU19" s="6">
        <f t="shared" si="31"/>
        <v>20974911</v>
      </c>
      <c r="BV19" s="6">
        <f t="shared" si="31"/>
        <v>20974911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</row>
    <row r="20" spans="1:122" ht="12.75" customHeight="1" x14ac:dyDescent="0.25">
      <c r="A20" s="15" t="s">
        <v>15</v>
      </c>
      <c r="B20" s="16">
        <f t="shared" ref="B20:N20" si="32">B18-B19</f>
        <v>-997984720</v>
      </c>
      <c r="C20" s="16">
        <f t="shared" si="32"/>
        <v>77796060.53560406</v>
      </c>
      <c r="D20" s="16">
        <f t="shared" si="32"/>
        <v>77796060.53560406</v>
      </c>
      <c r="E20" s="16">
        <f t="shared" si="32"/>
        <v>77796060.53560406</v>
      </c>
      <c r="F20" s="16">
        <f t="shared" si="32"/>
        <v>77796060.53560406</v>
      </c>
      <c r="G20" s="16">
        <f t="shared" si="32"/>
        <v>77796060.53560406</v>
      </c>
      <c r="H20" s="16">
        <f t="shared" si="32"/>
        <v>77796060.53560406</v>
      </c>
      <c r="I20" s="16">
        <f t="shared" si="32"/>
        <v>77796060.53560406</v>
      </c>
      <c r="J20" s="16">
        <f t="shared" si="32"/>
        <v>77796060.53560406</v>
      </c>
      <c r="K20" s="16">
        <f t="shared" si="32"/>
        <v>77796060.53560406</v>
      </c>
      <c r="L20" s="16">
        <f t="shared" si="32"/>
        <v>77796060.53560406</v>
      </c>
      <c r="M20" s="16">
        <f t="shared" si="32"/>
        <v>77796060.53560406</v>
      </c>
      <c r="N20" s="16">
        <f t="shared" si="32"/>
        <v>77796060.53560406</v>
      </c>
      <c r="O20" s="16">
        <f t="shared" ref="O20:BZ20" si="33">O18-O19</f>
        <v>42740816.53560406</v>
      </c>
      <c r="P20" s="16">
        <f t="shared" si="33"/>
        <v>116420487.53560406</v>
      </c>
      <c r="Q20" s="16">
        <f t="shared" si="33"/>
        <v>116420487.53560406</v>
      </c>
      <c r="R20" s="16">
        <f t="shared" si="33"/>
        <v>116420487.53560406</v>
      </c>
      <c r="S20" s="16">
        <f t="shared" si="33"/>
        <v>116420487.53560406</v>
      </c>
      <c r="T20" s="16">
        <f t="shared" si="33"/>
        <v>116420487.53560406</v>
      </c>
      <c r="U20" s="16">
        <f t="shared" si="33"/>
        <v>116420487.53560406</v>
      </c>
      <c r="V20" s="16">
        <f t="shared" si="33"/>
        <v>116420487.53560406</v>
      </c>
      <c r="W20" s="16">
        <f t="shared" si="33"/>
        <v>116420487.53560406</v>
      </c>
      <c r="X20" s="16">
        <f t="shared" si="33"/>
        <v>116420487.53560406</v>
      </c>
      <c r="Y20" s="16">
        <f t="shared" si="33"/>
        <v>116420487.53560406</v>
      </c>
      <c r="Z20" s="16">
        <f t="shared" si="33"/>
        <v>-46952029.46439594</v>
      </c>
      <c r="AA20" s="16">
        <f t="shared" si="33"/>
        <v>42740815.53560406</v>
      </c>
      <c r="AB20" s="16">
        <f t="shared" si="33"/>
        <v>116420487.53560406</v>
      </c>
      <c r="AC20" s="16">
        <f t="shared" si="33"/>
        <v>116420487.53560406</v>
      </c>
      <c r="AD20" s="16">
        <f t="shared" si="33"/>
        <v>116420487.53560406</v>
      </c>
      <c r="AE20" s="16">
        <f t="shared" si="33"/>
        <v>116420487.53560406</v>
      </c>
      <c r="AF20" s="16">
        <f t="shared" si="33"/>
        <v>116420487.53560406</v>
      </c>
      <c r="AG20" s="16">
        <f t="shared" si="33"/>
        <v>116420487.53560406</v>
      </c>
      <c r="AH20" s="16">
        <f t="shared" si="33"/>
        <v>116420487.53560406</v>
      </c>
      <c r="AI20" s="16">
        <f t="shared" si="33"/>
        <v>116420487.53560406</v>
      </c>
      <c r="AJ20" s="16">
        <f t="shared" si="33"/>
        <v>116420487.53560406</v>
      </c>
      <c r="AK20" s="16">
        <f t="shared" si="33"/>
        <v>116420487.53560406</v>
      </c>
      <c r="AL20" s="16">
        <f t="shared" si="33"/>
        <v>-46952029.46439594</v>
      </c>
      <c r="AM20" s="16">
        <f t="shared" si="33"/>
        <v>42740814.53560406</v>
      </c>
      <c r="AN20" s="16">
        <f t="shared" si="33"/>
        <v>116420487.53560406</v>
      </c>
      <c r="AO20" s="16">
        <f t="shared" si="33"/>
        <v>116420487.53560406</v>
      </c>
      <c r="AP20" s="16">
        <f t="shared" si="33"/>
        <v>116420487.53560406</v>
      </c>
      <c r="AQ20" s="16">
        <f t="shared" si="33"/>
        <v>116420487.53560406</v>
      </c>
      <c r="AR20" s="16">
        <f t="shared" si="33"/>
        <v>116420487.53560406</v>
      </c>
      <c r="AS20" s="16">
        <f t="shared" si="33"/>
        <v>116420487.53560406</v>
      </c>
      <c r="AT20" s="16">
        <f t="shared" si="33"/>
        <v>116420487.53560406</v>
      </c>
      <c r="AU20" s="16">
        <f t="shared" si="33"/>
        <v>116420487.53560406</v>
      </c>
      <c r="AV20" s="16">
        <f t="shared" si="33"/>
        <v>116420487.53560406</v>
      </c>
      <c r="AW20" s="16">
        <f t="shared" si="33"/>
        <v>116420487.53560406</v>
      </c>
      <c r="AX20" s="16">
        <f t="shared" si="33"/>
        <v>-46952029.46439594</v>
      </c>
      <c r="AY20" s="16">
        <f t="shared" si="33"/>
        <v>42740813.53560406</v>
      </c>
      <c r="AZ20" s="16">
        <f t="shared" si="33"/>
        <v>116420487.53560406</v>
      </c>
      <c r="BA20" s="16">
        <f t="shared" si="33"/>
        <v>116420487.53560406</v>
      </c>
      <c r="BB20" s="16">
        <f t="shared" si="33"/>
        <v>116420487.53560406</v>
      </c>
      <c r="BC20" s="16">
        <f t="shared" si="33"/>
        <v>116420487.53560406</v>
      </c>
      <c r="BD20" s="16">
        <f t="shared" si="33"/>
        <v>116420487.53560406</v>
      </c>
      <c r="BE20" s="16">
        <f t="shared" si="33"/>
        <v>116420487.53560406</v>
      </c>
      <c r="BF20" s="16">
        <f t="shared" si="33"/>
        <v>116420487.53560406</v>
      </c>
      <c r="BG20" s="16">
        <f t="shared" si="33"/>
        <v>116420487.53560406</v>
      </c>
      <c r="BH20" s="16">
        <f t="shared" si="33"/>
        <v>116420487.53560406</v>
      </c>
      <c r="BI20" s="16">
        <f t="shared" si="33"/>
        <v>116420487.53560406</v>
      </c>
      <c r="BJ20" s="16">
        <f t="shared" si="33"/>
        <v>-46952029.46439594</v>
      </c>
      <c r="BK20" s="16">
        <f t="shared" si="33"/>
        <v>42740812.53560406</v>
      </c>
      <c r="BL20" s="16">
        <f t="shared" si="33"/>
        <v>116420487.53560406</v>
      </c>
      <c r="BM20" s="16">
        <f t="shared" si="33"/>
        <v>116420487.53560406</v>
      </c>
      <c r="BN20" s="16">
        <f t="shared" si="33"/>
        <v>116420487.53560406</v>
      </c>
      <c r="BO20" s="16">
        <f t="shared" si="33"/>
        <v>116420487.53560406</v>
      </c>
      <c r="BP20" s="16">
        <f t="shared" si="33"/>
        <v>116420487.53560406</v>
      </c>
      <c r="BQ20" s="16">
        <f t="shared" si="33"/>
        <v>116420487.53560406</v>
      </c>
      <c r="BR20" s="16">
        <f t="shared" si="33"/>
        <v>116420487.53560406</v>
      </c>
      <c r="BS20" s="16">
        <f t="shared" si="33"/>
        <v>116420487.53560406</v>
      </c>
      <c r="BT20" s="16">
        <f t="shared" si="33"/>
        <v>116420487.53560406</v>
      </c>
      <c r="BU20" s="16">
        <f t="shared" si="33"/>
        <v>116420487.53560406</v>
      </c>
      <c r="BV20" s="16">
        <f t="shared" si="33"/>
        <v>-46952029.46439594</v>
      </c>
      <c r="BW20" s="16">
        <f t="shared" si="33"/>
        <v>137395398.53560406</v>
      </c>
      <c r="BX20" s="16">
        <f t="shared" si="33"/>
        <v>137395398.53560406</v>
      </c>
      <c r="BY20" s="16">
        <f t="shared" si="33"/>
        <v>137395398.53560406</v>
      </c>
      <c r="BZ20" s="16">
        <f t="shared" si="33"/>
        <v>137395398.53560406</v>
      </c>
      <c r="CA20" s="16">
        <f t="shared" ref="CA20:DR20" si="34">CA18-CA19</f>
        <v>137395398.53560406</v>
      </c>
      <c r="CB20" s="16">
        <f t="shared" si="34"/>
        <v>137395398.53560406</v>
      </c>
      <c r="CC20" s="16">
        <f t="shared" si="34"/>
        <v>137395398.53560406</v>
      </c>
      <c r="CD20" s="16">
        <f t="shared" si="34"/>
        <v>137395398.53560406</v>
      </c>
      <c r="CE20" s="16">
        <f t="shared" si="34"/>
        <v>137395398.53560406</v>
      </c>
      <c r="CF20" s="16">
        <f t="shared" si="34"/>
        <v>137395398.53560406</v>
      </c>
      <c r="CG20" s="16">
        <f t="shared" si="34"/>
        <v>137395398.53560406</v>
      </c>
      <c r="CH20" s="16">
        <f t="shared" si="34"/>
        <v>-25977118.46439594</v>
      </c>
      <c r="CI20" s="16">
        <f t="shared" si="34"/>
        <v>137395398.53560406</v>
      </c>
      <c r="CJ20" s="16">
        <f t="shared" si="34"/>
        <v>137395398.53560406</v>
      </c>
      <c r="CK20" s="16">
        <f t="shared" si="34"/>
        <v>137395398.53560406</v>
      </c>
      <c r="CL20" s="16">
        <f t="shared" si="34"/>
        <v>137395398.53560406</v>
      </c>
      <c r="CM20" s="16">
        <f t="shared" si="34"/>
        <v>137395398.53560406</v>
      </c>
      <c r="CN20" s="16">
        <f t="shared" si="34"/>
        <v>137395398.53560406</v>
      </c>
      <c r="CO20" s="16">
        <f t="shared" si="34"/>
        <v>137395398.53560406</v>
      </c>
      <c r="CP20" s="16">
        <f t="shared" si="34"/>
        <v>137395398.53560406</v>
      </c>
      <c r="CQ20" s="16">
        <f t="shared" si="34"/>
        <v>137395398.53560406</v>
      </c>
      <c r="CR20" s="16">
        <f t="shared" si="34"/>
        <v>137395398.53560406</v>
      </c>
      <c r="CS20" s="16">
        <f t="shared" si="34"/>
        <v>137395398.53560406</v>
      </c>
      <c r="CT20" s="16">
        <f t="shared" si="34"/>
        <v>-25977118.46439594</v>
      </c>
      <c r="CU20" s="16">
        <f t="shared" si="34"/>
        <v>137395398.53560406</v>
      </c>
      <c r="CV20" s="16">
        <f t="shared" si="34"/>
        <v>137395398.53560406</v>
      </c>
      <c r="CW20" s="16">
        <f t="shared" si="34"/>
        <v>137395398.53560406</v>
      </c>
      <c r="CX20" s="16">
        <f t="shared" si="34"/>
        <v>137395398.53560406</v>
      </c>
      <c r="CY20" s="16">
        <f t="shared" si="34"/>
        <v>137395398.53560406</v>
      </c>
      <c r="CZ20" s="16">
        <f t="shared" si="34"/>
        <v>137395398.53560406</v>
      </c>
      <c r="DA20" s="16">
        <f t="shared" si="34"/>
        <v>137395398.53560406</v>
      </c>
      <c r="DB20" s="16">
        <f t="shared" si="34"/>
        <v>137395398.53560406</v>
      </c>
      <c r="DC20" s="16">
        <f t="shared" si="34"/>
        <v>137395398.53560406</v>
      </c>
      <c r="DD20" s="16">
        <f t="shared" si="34"/>
        <v>137395398.53560406</v>
      </c>
      <c r="DE20" s="16">
        <f t="shared" si="34"/>
        <v>137395398.53560406</v>
      </c>
      <c r="DF20" s="16">
        <f t="shared" si="34"/>
        <v>-25977118.46439594</v>
      </c>
      <c r="DG20" s="16">
        <f t="shared" si="34"/>
        <v>137395398.53560406</v>
      </c>
      <c r="DH20" s="16">
        <f t="shared" si="34"/>
        <v>137395398.53560406</v>
      </c>
      <c r="DI20" s="16">
        <f t="shared" si="34"/>
        <v>137395398.53560406</v>
      </c>
      <c r="DJ20" s="16">
        <f t="shared" si="34"/>
        <v>137395398.53560406</v>
      </c>
      <c r="DK20" s="16">
        <f t="shared" si="34"/>
        <v>137395398.53560406</v>
      </c>
      <c r="DL20" s="16">
        <f t="shared" si="34"/>
        <v>137395398.53560406</v>
      </c>
      <c r="DM20" s="16">
        <f t="shared" si="34"/>
        <v>137395398.53560406</v>
      </c>
      <c r="DN20" s="16">
        <f t="shared" si="34"/>
        <v>137395398.53560406</v>
      </c>
      <c r="DO20" s="16">
        <f t="shared" si="34"/>
        <v>137395398.53560406</v>
      </c>
      <c r="DP20" s="16">
        <f t="shared" si="34"/>
        <v>137395398.53560406</v>
      </c>
      <c r="DQ20" s="16">
        <f t="shared" si="34"/>
        <v>137395398.53560406</v>
      </c>
      <c r="DR20" s="16">
        <f t="shared" si="34"/>
        <v>-25977118.46439594</v>
      </c>
    </row>
    <row r="21" spans="1:122" ht="12.75" customHeight="1" x14ac:dyDescent="0.25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122" ht="12.75" customHeight="1" x14ac:dyDescent="0.25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122" ht="12.75" customHeight="1" x14ac:dyDescent="0.25">
      <c r="A23" s="17" t="s">
        <v>16</v>
      </c>
      <c r="B23" s="42">
        <v>0.08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122" ht="12.75" customHeight="1" x14ac:dyDescent="0.25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122" ht="12.75" customHeight="1" x14ac:dyDescent="0.25">
      <c r="A25" s="18" t="s">
        <v>17</v>
      </c>
      <c r="B25" s="19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122" ht="12.75" customHeight="1" x14ac:dyDescent="0.25">
      <c r="A26" s="20" t="s">
        <v>18</v>
      </c>
      <c r="B26" s="21">
        <f>NPV(B23,C20:DR20)</f>
        <v>1077823497.0000002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122" ht="12.75" customHeight="1" x14ac:dyDescent="0.25">
      <c r="A27" s="20" t="s">
        <v>9</v>
      </c>
      <c r="B27" s="21">
        <f>$B$12</f>
        <v>997984720</v>
      </c>
      <c r="C27" s="44">
        <f>B27*B23</f>
        <v>79838777.600000009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122" ht="12.75" customHeight="1" x14ac:dyDescent="0.25">
      <c r="A28" s="22" t="s">
        <v>19</v>
      </c>
      <c r="B28" s="23">
        <f>B26-B27</f>
        <v>79838777.000000238</v>
      </c>
      <c r="C28" s="45">
        <f>(B28/B27)</f>
        <v>7.9999999398788629E-2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122" ht="12.75" customHeight="1" x14ac:dyDescent="0.25">
      <c r="A29" s="22" t="s">
        <v>20</v>
      </c>
      <c r="B29" s="43">
        <f>IRR(B20:DR20)</f>
        <v>8.5868756886256836E-2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122" ht="12.75" customHeight="1" x14ac:dyDescent="0.25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122" ht="12.75" customHeight="1" x14ac:dyDescent="0.25">
      <c r="A31" s="47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122" ht="12.75" customHeight="1" x14ac:dyDescent="0.25">
      <c r="A32" s="5"/>
      <c r="B32" s="2"/>
      <c r="C32" s="8" t="s">
        <v>3</v>
      </c>
      <c r="D32" s="8" t="s">
        <v>3</v>
      </c>
      <c r="E32" s="8" t="s">
        <v>3</v>
      </c>
      <c r="F32" s="8" t="s">
        <v>3</v>
      </c>
      <c r="G32" s="8" t="s">
        <v>3</v>
      </c>
      <c r="H32" s="8" t="s">
        <v>3</v>
      </c>
      <c r="I32" s="8" t="s">
        <v>3</v>
      </c>
      <c r="J32" s="8" t="s">
        <v>3</v>
      </c>
      <c r="K32" s="8" t="s">
        <v>3</v>
      </c>
      <c r="L32" s="8" t="s">
        <v>3</v>
      </c>
      <c r="M32" s="8" t="s">
        <v>3</v>
      </c>
      <c r="N32" s="8" t="s">
        <v>3</v>
      </c>
      <c r="O32" s="8" t="s">
        <v>3</v>
      </c>
      <c r="P32" s="8" t="s">
        <v>3</v>
      </c>
      <c r="Q32" s="8" t="s">
        <v>3</v>
      </c>
      <c r="R32" s="8" t="s">
        <v>3</v>
      </c>
      <c r="S32" s="8" t="s">
        <v>3</v>
      </c>
      <c r="T32" s="8" t="s">
        <v>3</v>
      </c>
      <c r="U32" s="8" t="s">
        <v>3</v>
      </c>
      <c r="V32" s="8" t="s">
        <v>3</v>
      </c>
      <c r="W32" s="8" t="s">
        <v>3</v>
      </c>
      <c r="X32" s="8" t="s">
        <v>3</v>
      </c>
      <c r="Y32" s="8" t="s">
        <v>3</v>
      </c>
      <c r="Z32" s="8" t="s">
        <v>3</v>
      </c>
      <c r="AA32" s="8" t="s">
        <v>3</v>
      </c>
      <c r="AB32" s="8" t="s">
        <v>3</v>
      </c>
      <c r="AC32" s="8" t="s">
        <v>3</v>
      </c>
      <c r="AD32" s="8" t="s">
        <v>3</v>
      </c>
      <c r="AE32" s="8" t="s">
        <v>3</v>
      </c>
      <c r="AF32" s="8" t="s">
        <v>3</v>
      </c>
      <c r="AG32" s="8" t="s">
        <v>3</v>
      </c>
      <c r="AH32" s="8" t="s">
        <v>3</v>
      </c>
      <c r="AI32" s="8" t="s">
        <v>3</v>
      </c>
      <c r="AJ32" s="8" t="s">
        <v>3</v>
      </c>
      <c r="AK32" s="8" t="s">
        <v>3</v>
      </c>
      <c r="AL32" s="8" t="s">
        <v>3</v>
      </c>
      <c r="AM32" s="8" t="s">
        <v>3</v>
      </c>
      <c r="AN32" s="8" t="s">
        <v>3</v>
      </c>
      <c r="AO32" s="8" t="s">
        <v>3</v>
      </c>
      <c r="AP32" s="8" t="s">
        <v>3</v>
      </c>
      <c r="AQ32" s="8" t="s">
        <v>3</v>
      </c>
      <c r="AR32" s="8" t="s">
        <v>3</v>
      </c>
      <c r="AS32" s="8" t="s">
        <v>3</v>
      </c>
      <c r="AT32" s="8" t="s">
        <v>3</v>
      </c>
      <c r="AU32" s="8" t="s">
        <v>3</v>
      </c>
      <c r="AV32" s="8" t="s">
        <v>3</v>
      </c>
      <c r="AW32" s="8" t="s">
        <v>3</v>
      </c>
      <c r="AX32" s="8" t="s">
        <v>3</v>
      </c>
      <c r="AY32" s="8" t="s">
        <v>3</v>
      </c>
      <c r="AZ32" s="8" t="s">
        <v>3</v>
      </c>
      <c r="BA32" s="8" t="s">
        <v>3</v>
      </c>
      <c r="BB32" s="8" t="s">
        <v>3</v>
      </c>
      <c r="BC32" s="8" t="s">
        <v>3</v>
      </c>
      <c r="BD32" s="8" t="s">
        <v>3</v>
      </c>
      <c r="BE32" s="8" t="s">
        <v>3</v>
      </c>
      <c r="BF32" s="8" t="s">
        <v>3</v>
      </c>
      <c r="BG32" s="8" t="s">
        <v>3</v>
      </c>
      <c r="BH32" s="8" t="s">
        <v>3</v>
      </c>
      <c r="BI32" s="8" t="s">
        <v>3</v>
      </c>
      <c r="BJ32" s="8" t="s">
        <v>3</v>
      </c>
      <c r="BK32" s="8" t="s">
        <v>3</v>
      </c>
      <c r="BL32" s="8" t="s">
        <v>3</v>
      </c>
      <c r="BM32" s="8" t="s">
        <v>3</v>
      </c>
      <c r="BN32" s="8" t="s">
        <v>3</v>
      </c>
      <c r="BO32" s="8" t="s">
        <v>3</v>
      </c>
      <c r="BP32" s="8" t="s">
        <v>3</v>
      </c>
      <c r="BQ32" s="8" t="s">
        <v>3</v>
      </c>
      <c r="BR32" s="8" t="s">
        <v>3</v>
      </c>
      <c r="BS32" s="8" t="s">
        <v>3</v>
      </c>
      <c r="BT32" s="8" t="s">
        <v>3</v>
      </c>
      <c r="BU32" s="8" t="s">
        <v>3</v>
      </c>
      <c r="BV32" s="8" t="s">
        <v>3</v>
      </c>
      <c r="BW32" s="8" t="s">
        <v>3</v>
      </c>
      <c r="BX32" s="8" t="s">
        <v>3</v>
      </c>
      <c r="BY32" s="8" t="s">
        <v>3</v>
      </c>
      <c r="BZ32" s="8" t="s">
        <v>3</v>
      </c>
      <c r="CA32" s="8" t="s">
        <v>3</v>
      </c>
      <c r="CB32" s="8" t="s">
        <v>3</v>
      </c>
      <c r="CC32" s="8" t="s">
        <v>3</v>
      </c>
      <c r="CD32" s="8" t="s">
        <v>3</v>
      </c>
      <c r="CE32" s="8" t="s">
        <v>3</v>
      </c>
      <c r="CF32" s="8" t="s">
        <v>3</v>
      </c>
      <c r="CG32" s="8" t="s">
        <v>3</v>
      </c>
      <c r="CH32" s="8" t="s">
        <v>3</v>
      </c>
      <c r="CI32" s="8" t="s">
        <v>3</v>
      </c>
      <c r="CJ32" s="8" t="s">
        <v>3</v>
      </c>
      <c r="CK32" s="8" t="s">
        <v>3</v>
      </c>
      <c r="CL32" s="8" t="s">
        <v>3</v>
      </c>
      <c r="CM32" s="8" t="s">
        <v>3</v>
      </c>
      <c r="CN32" s="8" t="s">
        <v>3</v>
      </c>
      <c r="CO32" s="8" t="s">
        <v>3</v>
      </c>
      <c r="CP32" s="8" t="s">
        <v>3</v>
      </c>
      <c r="CQ32" s="8" t="s">
        <v>3</v>
      </c>
      <c r="CR32" s="8" t="s">
        <v>3</v>
      </c>
      <c r="CS32" s="8" t="s">
        <v>3</v>
      </c>
      <c r="CT32" s="8" t="s">
        <v>3</v>
      </c>
      <c r="CU32" s="8" t="s">
        <v>3</v>
      </c>
      <c r="CV32" s="8" t="s">
        <v>3</v>
      </c>
      <c r="CW32" s="8" t="s">
        <v>3</v>
      </c>
      <c r="CX32" s="8" t="s">
        <v>3</v>
      </c>
      <c r="CY32" s="8" t="s">
        <v>3</v>
      </c>
      <c r="CZ32" s="8" t="s">
        <v>3</v>
      </c>
      <c r="DA32" s="8" t="s">
        <v>3</v>
      </c>
      <c r="DB32" s="8" t="s">
        <v>3</v>
      </c>
      <c r="DC32" s="8" t="s">
        <v>3</v>
      </c>
      <c r="DD32" s="8" t="s">
        <v>3</v>
      </c>
      <c r="DE32" s="8" t="s">
        <v>3</v>
      </c>
      <c r="DF32" s="8" t="s">
        <v>3</v>
      </c>
      <c r="DG32" s="8" t="s">
        <v>3</v>
      </c>
      <c r="DH32" s="8" t="s">
        <v>3</v>
      </c>
      <c r="DI32" s="8" t="s">
        <v>3</v>
      </c>
      <c r="DJ32" s="8" t="s">
        <v>3</v>
      </c>
      <c r="DK32" s="8" t="s">
        <v>3</v>
      </c>
      <c r="DL32" s="8" t="s">
        <v>3</v>
      </c>
      <c r="DM32" s="8" t="s">
        <v>3</v>
      </c>
      <c r="DN32" s="8" t="s">
        <v>3</v>
      </c>
      <c r="DO32" s="8" t="s">
        <v>3</v>
      </c>
      <c r="DP32" s="8" t="s">
        <v>3</v>
      </c>
      <c r="DQ32" s="8" t="s">
        <v>3</v>
      </c>
      <c r="DR32" s="8" t="s">
        <v>3</v>
      </c>
    </row>
    <row r="33" spans="1:122" ht="12.75" customHeight="1" x14ac:dyDescent="0.25">
      <c r="A33" s="5"/>
      <c r="B33" s="2"/>
      <c r="C33" s="8">
        <v>1</v>
      </c>
      <c r="D33" s="8">
        <v>2</v>
      </c>
      <c r="E33" s="8">
        <v>3</v>
      </c>
      <c r="F33" s="8">
        <v>4</v>
      </c>
      <c r="G33" s="8">
        <v>5</v>
      </c>
      <c r="H33" s="8">
        <v>6</v>
      </c>
      <c r="I33" s="8">
        <v>7</v>
      </c>
      <c r="J33" s="8">
        <v>8</v>
      </c>
      <c r="K33" s="8">
        <v>9</v>
      </c>
      <c r="L33" s="8">
        <v>10</v>
      </c>
      <c r="M33" s="8">
        <v>11</v>
      </c>
      <c r="N33" s="8">
        <v>12</v>
      </c>
      <c r="O33" s="8">
        <v>13</v>
      </c>
      <c r="P33" s="8">
        <v>14</v>
      </c>
      <c r="Q33" s="8">
        <v>15</v>
      </c>
      <c r="R33" s="8">
        <v>16</v>
      </c>
      <c r="S33" s="8">
        <v>17</v>
      </c>
      <c r="T33" s="8">
        <v>18</v>
      </c>
      <c r="U33" s="8">
        <v>19</v>
      </c>
      <c r="V33" s="8">
        <v>20</v>
      </c>
      <c r="W33" s="8">
        <v>21</v>
      </c>
      <c r="X33" s="8">
        <v>22</v>
      </c>
      <c r="Y33" s="8">
        <v>23</v>
      </c>
      <c r="Z33" s="8">
        <v>24</v>
      </c>
      <c r="AA33" s="8">
        <v>25</v>
      </c>
      <c r="AB33" s="8">
        <v>26</v>
      </c>
      <c r="AC33" s="8">
        <v>27</v>
      </c>
      <c r="AD33" s="8">
        <v>28</v>
      </c>
      <c r="AE33" s="8">
        <v>29</v>
      </c>
      <c r="AF33" s="8">
        <v>30</v>
      </c>
      <c r="AG33" s="8">
        <v>31</v>
      </c>
      <c r="AH33" s="8">
        <v>32</v>
      </c>
      <c r="AI33" s="8">
        <v>33</v>
      </c>
      <c r="AJ33" s="8">
        <v>34</v>
      </c>
      <c r="AK33" s="8">
        <v>35</v>
      </c>
      <c r="AL33" s="8">
        <v>36</v>
      </c>
      <c r="AM33" s="8">
        <v>37</v>
      </c>
      <c r="AN33" s="8">
        <v>38</v>
      </c>
      <c r="AO33" s="8">
        <v>39</v>
      </c>
      <c r="AP33" s="8">
        <v>40</v>
      </c>
      <c r="AQ33" s="8">
        <v>41</v>
      </c>
      <c r="AR33" s="8">
        <v>42</v>
      </c>
      <c r="AS33" s="8">
        <v>43</v>
      </c>
      <c r="AT33" s="8">
        <v>44</v>
      </c>
      <c r="AU33" s="8">
        <v>45</v>
      </c>
      <c r="AV33" s="8">
        <v>46</v>
      </c>
      <c r="AW33" s="8">
        <v>47</v>
      </c>
      <c r="AX33" s="8">
        <v>48</v>
      </c>
      <c r="AY33" s="8">
        <v>49</v>
      </c>
      <c r="AZ33" s="8">
        <v>50</v>
      </c>
      <c r="BA33" s="8">
        <v>51</v>
      </c>
      <c r="BB33" s="8">
        <v>52</v>
      </c>
      <c r="BC33" s="8">
        <v>53</v>
      </c>
      <c r="BD33" s="8">
        <v>54</v>
      </c>
      <c r="BE33" s="8">
        <v>55</v>
      </c>
      <c r="BF33" s="8">
        <v>56</v>
      </c>
      <c r="BG33" s="8">
        <v>57</v>
      </c>
      <c r="BH33" s="8">
        <v>58</v>
      </c>
      <c r="BI33" s="8">
        <v>59</v>
      </c>
      <c r="BJ33" s="8">
        <v>60</v>
      </c>
      <c r="BK33" s="8">
        <v>61</v>
      </c>
      <c r="BL33" s="8">
        <v>62</v>
      </c>
      <c r="BM33" s="8">
        <v>63</v>
      </c>
      <c r="BN33" s="8">
        <v>64</v>
      </c>
      <c r="BO33" s="8">
        <v>65</v>
      </c>
      <c r="BP33" s="8">
        <v>66</v>
      </c>
      <c r="BQ33" s="8">
        <v>67</v>
      </c>
      <c r="BR33" s="8">
        <v>68</v>
      </c>
      <c r="BS33" s="8">
        <v>69</v>
      </c>
      <c r="BT33" s="8">
        <v>70</v>
      </c>
      <c r="BU33" s="8">
        <v>71</v>
      </c>
      <c r="BV33" s="8">
        <v>72</v>
      </c>
      <c r="BW33" s="8">
        <v>73</v>
      </c>
      <c r="BX33" s="8">
        <v>74</v>
      </c>
      <c r="BY33" s="8">
        <v>75</v>
      </c>
      <c r="BZ33" s="8">
        <v>76</v>
      </c>
      <c r="CA33" s="8">
        <v>77</v>
      </c>
      <c r="CB33" s="8">
        <v>78</v>
      </c>
      <c r="CC33" s="8">
        <v>79</v>
      </c>
      <c r="CD33" s="8">
        <v>80</v>
      </c>
      <c r="CE33" s="8">
        <v>81</v>
      </c>
      <c r="CF33" s="8">
        <v>82</v>
      </c>
      <c r="CG33" s="8">
        <v>83</v>
      </c>
      <c r="CH33" s="8">
        <v>84</v>
      </c>
      <c r="CI33" s="8">
        <v>85</v>
      </c>
      <c r="CJ33" s="8">
        <v>86</v>
      </c>
      <c r="CK33" s="8">
        <v>87</v>
      </c>
      <c r="CL33" s="8">
        <v>88</v>
      </c>
      <c r="CM33" s="8">
        <v>89</v>
      </c>
      <c r="CN33" s="8">
        <v>90</v>
      </c>
      <c r="CO33" s="8">
        <v>91</v>
      </c>
      <c r="CP33" s="8">
        <v>92</v>
      </c>
      <c r="CQ33" s="8">
        <v>93</v>
      </c>
      <c r="CR33" s="8">
        <v>94</v>
      </c>
      <c r="CS33" s="8">
        <v>95</v>
      </c>
      <c r="CT33" s="8">
        <v>96</v>
      </c>
      <c r="CU33" s="8">
        <v>97</v>
      </c>
      <c r="CV33" s="8">
        <v>98</v>
      </c>
      <c r="CW33" s="8">
        <v>99</v>
      </c>
      <c r="CX33" s="8">
        <v>100</v>
      </c>
      <c r="CY33" s="8">
        <v>101</v>
      </c>
      <c r="CZ33" s="8">
        <v>102</v>
      </c>
      <c r="DA33" s="8">
        <v>103</v>
      </c>
      <c r="DB33" s="8">
        <v>104</v>
      </c>
      <c r="DC33" s="8">
        <v>105</v>
      </c>
      <c r="DD33" s="8">
        <v>106</v>
      </c>
      <c r="DE33" s="8">
        <v>107</v>
      </c>
      <c r="DF33" s="8">
        <v>108</v>
      </c>
      <c r="DG33" s="8">
        <v>109</v>
      </c>
      <c r="DH33" s="8">
        <v>110</v>
      </c>
      <c r="DI33" s="8">
        <v>111</v>
      </c>
      <c r="DJ33" s="8">
        <v>112</v>
      </c>
      <c r="DK33" s="8">
        <v>113</v>
      </c>
      <c r="DL33" s="8">
        <v>114</v>
      </c>
      <c r="DM33" s="8">
        <v>115</v>
      </c>
      <c r="DN33" s="8">
        <v>116</v>
      </c>
      <c r="DO33" s="8">
        <v>117</v>
      </c>
      <c r="DP33" s="8">
        <v>118</v>
      </c>
      <c r="DQ33" s="8">
        <v>119</v>
      </c>
      <c r="DR33" s="8">
        <v>120</v>
      </c>
    </row>
    <row r="34" spans="1:122" ht="12.75" customHeight="1" x14ac:dyDescent="0.25">
      <c r="A34" s="24" t="s">
        <v>21</v>
      </c>
      <c r="B34" s="2"/>
      <c r="C34" s="6">
        <f t="shared" ref="C34:N34" si="35">C20/POWER(1+$B$23,C33)</f>
        <v>72033389.384818569</v>
      </c>
      <c r="D34" s="6">
        <f t="shared" si="35"/>
        <v>66697582.763720892</v>
      </c>
      <c r="E34" s="6">
        <f t="shared" si="35"/>
        <v>61757021.077519342</v>
      </c>
      <c r="F34" s="6">
        <f t="shared" si="35"/>
        <v>57182426.923629016</v>
      </c>
      <c r="G34" s="6">
        <f t="shared" si="35"/>
        <v>52946691.595952794</v>
      </c>
      <c r="H34" s="6">
        <f t="shared" si="35"/>
        <v>49024714.440697029</v>
      </c>
      <c r="I34" s="6">
        <f t="shared" si="35"/>
        <v>45393254.111756504</v>
      </c>
      <c r="J34" s="6">
        <f t="shared" si="35"/>
        <v>42030790.844218984</v>
      </c>
      <c r="K34" s="6">
        <f t="shared" si="35"/>
        <v>38917398.929832391</v>
      </c>
      <c r="L34" s="6">
        <f t="shared" si="35"/>
        <v>36034628.638733692</v>
      </c>
      <c r="M34" s="6">
        <f t="shared" si="35"/>
        <v>33365396.887716383</v>
      </c>
      <c r="N34" s="6">
        <f t="shared" si="35"/>
        <v>30893886.007144798</v>
      </c>
      <c r="O34" s="6">
        <f t="shared" ref="O34:BZ34" si="36">O20/POWER(1+$B$23,O33)</f>
        <v>15715709.538937466</v>
      </c>
      <c r="P34" s="6">
        <f t="shared" si="36"/>
        <v>39636640.422378682</v>
      </c>
      <c r="Q34" s="6">
        <f t="shared" si="36"/>
        <v>36700592.983683966</v>
      </c>
      <c r="R34" s="6">
        <f t="shared" si="36"/>
        <v>33982030.540448114</v>
      </c>
      <c r="S34" s="6">
        <f t="shared" si="36"/>
        <v>31464843.093007512</v>
      </c>
      <c r="T34" s="6">
        <f t="shared" si="36"/>
        <v>29134113.975006953</v>
      </c>
      <c r="U34" s="6">
        <f t="shared" si="36"/>
        <v>26976031.458339769</v>
      </c>
      <c r="V34" s="6">
        <f t="shared" si="36"/>
        <v>24977806.905870158</v>
      </c>
      <c r="W34" s="6">
        <f t="shared" si="36"/>
        <v>23127598.986916814</v>
      </c>
      <c r="X34" s="6">
        <f t="shared" si="36"/>
        <v>21414443.506404452</v>
      </c>
      <c r="Y34" s="6">
        <f t="shared" si="36"/>
        <v>19828188.431855977</v>
      </c>
      <c r="Z34" s="6">
        <f t="shared" si="36"/>
        <v>-7404303.9317045184</v>
      </c>
      <c r="AA34" s="6">
        <f t="shared" si="36"/>
        <v>6240924.3387782099</v>
      </c>
      <c r="AB34" s="6">
        <f t="shared" si="36"/>
        <v>15740255.258230431</v>
      </c>
      <c r="AC34" s="6">
        <f t="shared" si="36"/>
        <v>14574310.424287437</v>
      </c>
      <c r="AD34" s="6">
        <f t="shared" si="36"/>
        <v>13494731.874340219</v>
      </c>
      <c r="AE34" s="6">
        <f t="shared" si="36"/>
        <v>12495122.105870573</v>
      </c>
      <c r="AF34" s="6">
        <f t="shared" si="36"/>
        <v>11569557.505435713</v>
      </c>
      <c r="AG34" s="6">
        <f t="shared" si="36"/>
        <v>10712553.245773807</v>
      </c>
      <c r="AH34" s="6">
        <f t="shared" si="36"/>
        <v>9919030.7831238955</v>
      </c>
      <c r="AI34" s="6">
        <f t="shared" si="36"/>
        <v>9184287.7621517554</v>
      </c>
      <c r="AJ34" s="6">
        <f t="shared" si="36"/>
        <v>8503970.1501405146</v>
      </c>
      <c r="AK34" s="6">
        <f t="shared" si="36"/>
        <v>7874046.4353152895</v>
      </c>
      <c r="AL34" s="6">
        <f t="shared" si="36"/>
        <v>-2940350.9644764722</v>
      </c>
      <c r="AM34" s="6">
        <f t="shared" si="36"/>
        <v>2478356.8636117438</v>
      </c>
      <c r="AN34" s="6">
        <f t="shared" si="36"/>
        <v>6250671.9276432134</v>
      </c>
      <c r="AO34" s="6">
        <f t="shared" si="36"/>
        <v>5787659.1922622351</v>
      </c>
      <c r="AP34" s="6">
        <f t="shared" si="36"/>
        <v>5358943.6965391058</v>
      </c>
      <c r="AQ34" s="6">
        <f t="shared" si="36"/>
        <v>4961984.9042028757</v>
      </c>
      <c r="AR34" s="6">
        <f t="shared" si="36"/>
        <v>4594430.4668545146</v>
      </c>
      <c r="AS34" s="6">
        <f t="shared" si="36"/>
        <v>4254102.2841245504</v>
      </c>
      <c r="AT34" s="6">
        <f t="shared" si="36"/>
        <v>3938983.5964116203</v>
      </c>
      <c r="AU34" s="6">
        <f t="shared" si="36"/>
        <v>3647207.0337144635</v>
      </c>
      <c r="AV34" s="6">
        <f t="shared" si="36"/>
        <v>3377043.5497356136</v>
      </c>
      <c r="AW34" s="6">
        <f t="shared" si="36"/>
        <v>3126892.1756811235</v>
      </c>
      <c r="AX34" s="6">
        <f t="shared" si="36"/>
        <v>-1167653.8232416175</v>
      </c>
      <c r="AY34" s="6">
        <f t="shared" si="36"/>
        <v>984189.58634802303</v>
      </c>
      <c r="AZ34" s="6">
        <f t="shared" si="36"/>
        <v>2482227.8232493801</v>
      </c>
      <c r="BA34" s="6">
        <f t="shared" si="36"/>
        <v>2298359.0956012779</v>
      </c>
      <c r="BB34" s="6">
        <f t="shared" si="36"/>
        <v>2128110.2737048869</v>
      </c>
      <c r="BC34" s="6">
        <f t="shared" si="36"/>
        <v>1970472.475652673</v>
      </c>
      <c r="BD34" s="6">
        <f t="shared" si="36"/>
        <v>1824511.5515302524</v>
      </c>
      <c r="BE34" s="6">
        <f t="shared" si="36"/>
        <v>1689362.5477131968</v>
      </c>
      <c r="BF34" s="6">
        <f t="shared" si="36"/>
        <v>1564224.581215923</v>
      </c>
      <c r="BG34" s="6">
        <f t="shared" si="36"/>
        <v>1448356.093718447</v>
      </c>
      <c r="BH34" s="6">
        <f t="shared" si="36"/>
        <v>1341070.4571467103</v>
      </c>
      <c r="BI34" s="6">
        <f t="shared" si="36"/>
        <v>1241731.9047654725</v>
      </c>
      <c r="BJ34" s="6">
        <f t="shared" si="36"/>
        <v>-463691.39854484069</v>
      </c>
      <c r="BK34" s="6">
        <f t="shared" si="36"/>
        <v>390835.21671059739</v>
      </c>
      <c r="BL34" s="6">
        <f t="shared" si="36"/>
        <v>985726.82070621871</v>
      </c>
      <c r="BM34" s="6">
        <f t="shared" si="36"/>
        <v>912710.01917242457</v>
      </c>
      <c r="BN34" s="6">
        <f t="shared" si="36"/>
        <v>845101.86960409675</v>
      </c>
      <c r="BO34" s="6">
        <f t="shared" si="36"/>
        <v>782501.73111490428</v>
      </c>
      <c r="BP34" s="6">
        <f t="shared" si="36"/>
        <v>724538.6399212078</v>
      </c>
      <c r="BQ34" s="6">
        <f t="shared" si="36"/>
        <v>670869.11103815527</v>
      </c>
      <c r="BR34" s="6">
        <f t="shared" si="36"/>
        <v>621175.10281310673</v>
      </c>
      <c r="BS34" s="6">
        <f t="shared" si="36"/>
        <v>575162.13223435811</v>
      </c>
      <c r="BT34" s="6">
        <f t="shared" si="36"/>
        <v>532557.52984662773</v>
      </c>
      <c r="BU34" s="6">
        <f t="shared" si="36"/>
        <v>493108.82393206272</v>
      </c>
      <c r="BV34" s="6">
        <f t="shared" si="36"/>
        <v>-184138.23412795796</v>
      </c>
      <c r="BW34" s="6">
        <f t="shared" si="36"/>
        <v>498928.18408292043</v>
      </c>
      <c r="BX34" s="6">
        <f t="shared" si="36"/>
        <v>461970.54081751889</v>
      </c>
      <c r="BY34" s="6">
        <f t="shared" si="36"/>
        <v>427750.50075696193</v>
      </c>
      <c r="BZ34" s="6">
        <f t="shared" si="36"/>
        <v>396065.27847866848</v>
      </c>
      <c r="CA34" s="6">
        <f t="shared" ref="CA34:DR34" si="37">CA20/POWER(1+$B$23,CA33)</f>
        <v>366727.10970247083</v>
      </c>
      <c r="CB34" s="6">
        <f t="shared" si="37"/>
        <v>339562.13861339883</v>
      </c>
      <c r="CC34" s="6">
        <f t="shared" si="37"/>
        <v>314409.38760499889</v>
      </c>
      <c r="CD34" s="6">
        <f t="shared" si="37"/>
        <v>291119.80333796196</v>
      </c>
      <c r="CE34" s="6">
        <f t="shared" si="37"/>
        <v>269555.37346107588</v>
      </c>
      <c r="CF34" s="6">
        <f t="shared" si="37"/>
        <v>249588.30876025543</v>
      </c>
      <c r="CG34" s="6">
        <f t="shared" si="37"/>
        <v>231100.28588912534</v>
      </c>
      <c r="CH34" s="6">
        <f t="shared" si="37"/>
        <v>-40457.171268730017</v>
      </c>
      <c r="CI34" s="6">
        <f t="shared" si="37"/>
        <v>198131.2464755876</v>
      </c>
      <c r="CJ34" s="6">
        <f t="shared" si="37"/>
        <v>183454.85784776628</v>
      </c>
      <c r="CK34" s="6">
        <f t="shared" si="37"/>
        <v>169865.60911830209</v>
      </c>
      <c r="CL34" s="6">
        <f t="shared" si="37"/>
        <v>157282.97140583527</v>
      </c>
      <c r="CM34" s="6">
        <f t="shared" si="37"/>
        <v>145632.38093132892</v>
      </c>
      <c r="CN34" s="6">
        <f t="shared" si="37"/>
        <v>134844.7971586379</v>
      </c>
      <c r="CO34" s="6">
        <f t="shared" si="37"/>
        <v>124856.29366540548</v>
      </c>
      <c r="CP34" s="6">
        <f t="shared" si="37"/>
        <v>115607.67931981989</v>
      </c>
      <c r="CQ34" s="6">
        <f t="shared" si="37"/>
        <v>107044.14751835173</v>
      </c>
      <c r="CR34" s="6">
        <f t="shared" si="37"/>
        <v>99114.95140588122</v>
      </c>
      <c r="CS34" s="6">
        <f t="shared" si="37"/>
        <v>91773.103153593707</v>
      </c>
      <c r="CT34" s="6">
        <f t="shared" si="37"/>
        <v>-16066.099346709983</v>
      </c>
      <c r="CU34" s="6">
        <f t="shared" si="37"/>
        <v>78680.643993135891</v>
      </c>
      <c r="CV34" s="6">
        <f t="shared" si="37"/>
        <v>72852.448141792498</v>
      </c>
      <c r="CW34" s="6">
        <f t="shared" si="37"/>
        <v>67455.970501659715</v>
      </c>
      <c r="CX34" s="6">
        <f t="shared" si="37"/>
        <v>62459.231945981199</v>
      </c>
      <c r="CY34" s="6">
        <f t="shared" si="37"/>
        <v>57832.622172204821</v>
      </c>
      <c r="CZ34" s="6">
        <f t="shared" si="37"/>
        <v>53548.724233522975</v>
      </c>
      <c r="DA34" s="6">
        <f t="shared" si="37"/>
        <v>49582.15206807683</v>
      </c>
      <c r="DB34" s="6">
        <f t="shared" si="37"/>
        <v>45909.400063034096</v>
      </c>
      <c r="DC34" s="6">
        <f t="shared" si="37"/>
        <v>42508.70376206861</v>
      </c>
      <c r="DD34" s="6">
        <f t="shared" si="37"/>
        <v>39359.910890804269</v>
      </c>
      <c r="DE34" s="6">
        <f t="shared" si="37"/>
        <v>36444.361935929883</v>
      </c>
      <c r="DF34" s="6">
        <f t="shared" si="37"/>
        <v>-6380.0690983519071</v>
      </c>
      <c r="DG34" s="6">
        <f t="shared" si="37"/>
        <v>31245.166268801335</v>
      </c>
      <c r="DH34" s="6">
        <f t="shared" si="37"/>
        <v>28930.709508149379</v>
      </c>
      <c r="DI34" s="6">
        <f t="shared" si="37"/>
        <v>26787.693989027197</v>
      </c>
      <c r="DJ34" s="6">
        <f t="shared" si="37"/>
        <v>24803.42036021037</v>
      </c>
      <c r="DK34" s="6">
        <f t="shared" si="37"/>
        <v>22966.129963157749</v>
      </c>
      <c r="DL34" s="6">
        <f t="shared" si="37"/>
        <v>21264.93515107199</v>
      </c>
      <c r="DM34" s="6">
        <f t="shared" si="37"/>
        <v>19689.754769511099</v>
      </c>
      <c r="DN34" s="6">
        <f t="shared" si="37"/>
        <v>18231.254416213982</v>
      </c>
      <c r="DO34" s="6">
        <f t="shared" si="37"/>
        <v>16880.791126124055</v>
      </c>
      <c r="DP34" s="6">
        <f t="shared" si="37"/>
        <v>15630.362153818569</v>
      </c>
      <c r="DQ34" s="6">
        <f t="shared" si="37"/>
        <v>14472.557549832007</v>
      </c>
      <c r="DR34" s="6">
        <f t="shared" si="37"/>
        <v>-2533.6132200676661</v>
      </c>
    </row>
    <row r="35" spans="1:122" ht="12.75" customHeight="1" x14ac:dyDescent="0.25">
      <c r="A35" s="24" t="s">
        <v>22</v>
      </c>
      <c r="B35" s="2"/>
      <c r="C35" s="59">
        <f>C34</f>
        <v>72033389.384818569</v>
      </c>
      <c r="D35" s="59">
        <f t="shared" ref="D35:N35" si="38">C35+D34</f>
        <v>138730972.14853945</v>
      </c>
      <c r="E35" s="59">
        <f t="shared" si="38"/>
        <v>200487993.22605878</v>
      </c>
      <c r="F35" s="59">
        <f t="shared" si="38"/>
        <v>257670420.1496878</v>
      </c>
      <c r="G35" s="59">
        <f t="shared" si="38"/>
        <v>310617111.74564058</v>
      </c>
      <c r="H35" s="59">
        <f t="shared" si="38"/>
        <v>359641826.18633759</v>
      </c>
      <c r="I35" s="59">
        <f t="shared" si="38"/>
        <v>405035080.29809409</v>
      </c>
      <c r="J35" s="59">
        <f t="shared" si="38"/>
        <v>447065871.14231306</v>
      </c>
      <c r="K35" s="59">
        <f t="shared" si="38"/>
        <v>485983270.07214546</v>
      </c>
      <c r="L35" s="59">
        <f t="shared" si="38"/>
        <v>522017898.71087915</v>
      </c>
      <c r="M35" s="59">
        <f t="shared" si="38"/>
        <v>555383295.5985955</v>
      </c>
      <c r="N35" s="59">
        <f t="shared" si="38"/>
        <v>586277181.60574031</v>
      </c>
      <c r="O35" s="59">
        <f t="shared" ref="O35" si="39">O34</f>
        <v>15715709.538937466</v>
      </c>
      <c r="P35" s="59">
        <f t="shared" ref="P35" si="40">O35+P34</f>
        <v>55352349.961316146</v>
      </c>
      <c r="Q35" s="59">
        <f t="shared" ref="Q35" si="41">P35+Q34</f>
        <v>92052942.945000112</v>
      </c>
      <c r="R35" s="59">
        <f t="shared" ref="R35" si="42">Q35+R34</f>
        <v>126034973.48544823</v>
      </c>
      <c r="S35" s="59">
        <f t="shared" ref="S35" si="43">R35+S34</f>
        <v>157499816.57845575</v>
      </c>
      <c r="T35" s="59">
        <f t="shared" ref="T35" si="44">S35+T34</f>
        <v>186633930.55346268</v>
      </c>
      <c r="U35" s="59">
        <f t="shared" ref="U35" si="45">T35+U34</f>
        <v>213609962.01180246</v>
      </c>
      <c r="V35" s="59">
        <f t="shared" ref="V35" si="46">U35+V34</f>
        <v>238587768.91767263</v>
      </c>
      <c r="W35" s="59">
        <f t="shared" ref="W35" si="47">V35+W34</f>
        <v>261715367.90458944</v>
      </c>
      <c r="X35" s="59">
        <f t="shared" ref="X35" si="48">W35+X34</f>
        <v>283129811.41099387</v>
      </c>
      <c r="Y35" s="59">
        <f t="shared" ref="Y35" si="49">X35+Y34</f>
        <v>302957999.84284985</v>
      </c>
      <c r="Z35" s="59">
        <f t="shared" ref="Z35" si="50">Y35+Z34</f>
        <v>295553695.91114533</v>
      </c>
      <c r="AA35" s="59">
        <f t="shared" ref="AA35" si="51">AA34</f>
        <v>6240924.3387782099</v>
      </c>
      <c r="AB35" s="59">
        <f t="shared" ref="AB35" si="52">AA35+AB34</f>
        <v>21981179.597008642</v>
      </c>
      <c r="AC35" s="59">
        <f t="shared" ref="AC35" si="53">AB35+AC34</f>
        <v>36555490.021296076</v>
      </c>
      <c r="AD35" s="59">
        <f t="shared" ref="AD35" si="54">AC35+AD34</f>
        <v>50050221.895636298</v>
      </c>
      <c r="AE35" s="59">
        <f t="shared" ref="AE35" si="55">AD35+AE34</f>
        <v>62545344.001506872</v>
      </c>
      <c r="AF35" s="59">
        <f t="shared" ref="AF35" si="56">AE35+AF34</f>
        <v>74114901.506942585</v>
      </c>
      <c r="AG35" s="59">
        <f t="shared" ref="AG35" si="57">AF35+AG34</f>
        <v>84827454.752716392</v>
      </c>
      <c r="AH35" s="59">
        <f t="shared" ref="AH35" si="58">AG35+AH34</f>
        <v>94746485.535840288</v>
      </c>
      <c r="AI35" s="59">
        <f t="shared" ref="AI35" si="59">AH35+AI34</f>
        <v>103930773.29799205</v>
      </c>
      <c r="AJ35" s="59">
        <f t="shared" ref="AJ35" si="60">AI35+AJ34</f>
        <v>112434743.44813256</v>
      </c>
      <c r="AK35" s="59">
        <f t="shared" ref="AK35" si="61">AJ35+AK34</f>
        <v>120308789.88344786</v>
      </c>
      <c r="AL35" s="59">
        <f t="shared" ref="AL35" si="62">AK35+AL34</f>
        <v>117368438.91897139</v>
      </c>
      <c r="AM35" s="59">
        <f t="shared" ref="AM35" si="63">AM34</f>
        <v>2478356.8636117438</v>
      </c>
      <c r="AN35" s="59">
        <f t="shared" ref="AN35" si="64">AM35+AN34</f>
        <v>8729028.7912549563</v>
      </c>
      <c r="AO35" s="59">
        <f t="shared" ref="AO35" si="65">AN35+AO34</f>
        <v>14516687.983517192</v>
      </c>
      <c r="AP35" s="59">
        <f t="shared" ref="AP35" si="66">AO35+AP34</f>
        <v>19875631.680056296</v>
      </c>
      <c r="AQ35" s="59">
        <f t="shared" ref="AQ35" si="67">AP35+AQ34</f>
        <v>24837616.584259171</v>
      </c>
      <c r="AR35" s="59">
        <f t="shared" ref="AR35" si="68">AQ35+AR34</f>
        <v>29432047.051113687</v>
      </c>
      <c r="AS35" s="59">
        <f t="shared" ref="AS35" si="69">AR35+AS34</f>
        <v>33686149.335238241</v>
      </c>
      <c r="AT35" s="59">
        <f t="shared" ref="AT35" si="70">AS35+AT34</f>
        <v>37625132.931649864</v>
      </c>
      <c r="AU35" s="59">
        <f t="shared" ref="AU35" si="71">AT35+AU34</f>
        <v>41272339.96536433</v>
      </c>
      <c r="AV35" s="59">
        <f t="shared" ref="AV35" si="72">AU35+AV34</f>
        <v>44649383.515099943</v>
      </c>
      <c r="AW35" s="59">
        <f t="shared" ref="AW35" si="73">AV35+AW34</f>
        <v>47776275.690781064</v>
      </c>
      <c r="AX35" s="59">
        <f t="shared" ref="AX35" si="74">AW35+AX34</f>
        <v>46608621.867539451</v>
      </c>
      <c r="AY35" s="59">
        <f t="shared" ref="AY35" si="75">AY34</f>
        <v>984189.58634802303</v>
      </c>
      <c r="AZ35" s="59">
        <f t="shared" ref="AZ35" si="76">AY35+AZ34</f>
        <v>3466417.4095974034</v>
      </c>
      <c r="BA35" s="59">
        <f t="shared" ref="BA35" si="77">AZ35+BA34</f>
        <v>5764776.5051986817</v>
      </c>
      <c r="BB35" s="59">
        <f t="shared" ref="BB35" si="78">BA35+BB34</f>
        <v>7892886.7789035682</v>
      </c>
      <c r="BC35" s="59">
        <f t="shared" ref="BC35" si="79">BB35+BC34</f>
        <v>9863359.2545562405</v>
      </c>
      <c r="BD35" s="59">
        <f t="shared" ref="BD35" si="80">BC35+BD34</f>
        <v>11687870.806086494</v>
      </c>
      <c r="BE35" s="59">
        <f t="shared" ref="BE35" si="81">BD35+BE34</f>
        <v>13377233.35379969</v>
      </c>
      <c r="BF35" s="59">
        <f t="shared" ref="BF35" si="82">BE35+BF34</f>
        <v>14941457.935015613</v>
      </c>
      <c r="BG35" s="59">
        <f t="shared" ref="BG35" si="83">BF35+BG34</f>
        <v>16389814.02873406</v>
      </c>
      <c r="BH35" s="59">
        <f t="shared" ref="BH35" si="84">BG35+BH34</f>
        <v>17730884.48588077</v>
      </c>
      <c r="BI35" s="59">
        <f t="shared" ref="BI35" si="85">BH35+BI34</f>
        <v>18972616.390646242</v>
      </c>
      <c r="BJ35" s="59">
        <f t="shared" ref="BJ35" si="86">BI35+BJ34</f>
        <v>18508924.992101401</v>
      </c>
      <c r="BK35" s="59">
        <f t="shared" ref="BK35" si="87">BK34</f>
        <v>390835.21671059739</v>
      </c>
      <c r="BL35" s="59">
        <f t="shared" ref="BL35" si="88">BK35+BL34</f>
        <v>1376562.0374168162</v>
      </c>
      <c r="BM35" s="59">
        <f t="shared" ref="BM35" si="89">BL35+BM34</f>
        <v>2289272.0565892407</v>
      </c>
      <c r="BN35" s="59">
        <f t="shared" ref="BN35" si="90">BM35+BN34</f>
        <v>3134373.9261933374</v>
      </c>
      <c r="BO35" s="59">
        <f t="shared" ref="BO35" si="91">BN35+BO34</f>
        <v>3916875.6573082418</v>
      </c>
      <c r="BP35" s="59">
        <f t="shared" ref="BP35" si="92">BO35+BP34</f>
        <v>4641414.2972294493</v>
      </c>
      <c r="BQ35" s="59">
        <f t="shared" ref="BQ35" si="93">BP35+BQ34</f>
        <v>5312283.4082676042</v>
      </c>
      <c r="BR35" s="59">
        <f t="shared" ref="BR35" si="94">BQ35+BR34</f>
        <v>5933458.5110807111</v>
      </c>
      <c r="BS35" s="59">
        <f t="shared" ref="BS35" si="95">BR35+BS34</f>
        <v>6508620.6433150694</v>
      </c>
      <c r="BT35" s="59">
        <f t="shared" ref="BT35" si="96">BS35+BT34</f>
        <v>7041178.1731616966</v>
      </c>
      <c r="BU35" s="59">
        <f t="shared" ref="BU35" si="97">BT35+BU34</f>
        <v>7534286.9970937595</v>
      </c>
      <c r="BV35" s="59">
        <f t="shared" ref="BV35" si="98">BU35+BV34</f>
        <v>7350148.7629658012</v>
      </c>
      <c r="BW35" s="59">
        <f t="shared" ref="BW35" si="99">BW34</f>
        <v>498928.18408292043</v>
      </c>
      <c r="BX35" s="59">
        <f t="shared" ref="BX35" si="100">BW35+BX34</f>
        <v>960898.72490043938</v>
      </c>
      <c r="BY35" s="59">
        <f t="shared" ref="BY35" si="101">BX35+BY34</f>
        <v>1388649.2256574014</v>
      </c>
      <c r="BZ35" s="59">
        <f t="shared" ref="BZ35" si="102">BY35+BZ34</f>
        <v>1784714.5041360699</v>
      </c>
      <c r="CA35" s="59">
        <f t="shared" ref="CA35" si="103">BZ35+CA34</f>
        <v>2151441.6138385409</v>
      </c>
      <c r="CB35" s="59">
        <f t="shared" ref="CB35" si="104">CA35+CB34</f>
        <v>2491003.7524519395</v>
      </c>
      <c r="CC35" s="59">
        <f t="shared" ref="CC35" si="105">CB35+CC34</f>
        <v>2805413.1400569384</v>
      </c>
      <c r="CD35" s="59">
        <f t="shared" ref="CD35" si="106">CC35+CD34</f>
        <v>3096532.9433949003</v>
      </c>
      <c r="CE35" s="59">
        <f t="shared" ref="CE35" si="107">CD35+CE34</f>
        <v>3366088.3168559764</v>
      </c>
      <c r="CF35" s="59">
        <f t="shared" ref="CF35" si="108">CE35+CF34</f>
        <v>3615676.6256162319</v>
      </c>
      <c r="CG35" s="59">
        <f t="shared" ref="CG35" si="109">CF35+CG34</f>
        <v>3846776.9115053574</v>
      </c>
      <c r="CH35" s="59">
        <f t="shared" ref="CH35" si="110">CG35+CH34</f>
        <v>3806319.7402366274</v>
      </c>
      <c r="CI35" s="59">
        <f t="shared" ref="CI35" si="111">CI34</f>
        <v>198131.2464755876</v>
      </c>
      <c r="CJ35" s="59">
        <f t="shared" ref="CJ35" si="112">CI35+CJ34</f>
        <v>381586.10432335385</v>
      </c>
      <c r="CK35" s="59">
        <f t="shared" ref="CK35" si="113">CJ35+CK34</f>
        <v>551451.71344165597</v>
      </c>
      <c r="CL35" s="59">
        <f t="shared" ref="CL35" si="114">CK35+CL34</f>
        <v>708734.68484749121</v>
      </c>
      <c r="CM35" s="59">
        <f t="shared" ref="CM35" si="115">CL35+CM34</f>
        <v>854367.06577882008</v>
      </c>
      <c r="CN35" s="59">
        <f t="shared" ref="CN35" si="116">CM35+CN34</f>
        <v>989211.86293745798</v>
      </c>
      <c r="CO35" s="59">
        <f t="shared" ref="CO35" si="117">CN35+CO34</f>
        <v>1114068.1566028635</v>
      </c>
      <c r="CP35" s="59">
        <f t="shared" ref="CP35" si="118">CO35+CP34</f>
        <v>1229675.8359226834</v>
      </c>
      <c r="CQ35" s="59">
        <f t="shared" ref="CQ35" si="119">CP35+CQ34</f>
        <v>1336719.983441035</v>
      </c>
      <c r="CR35" s="59">
        <f t="shared" ref="CR35" si="120">CQ35+CR34</f>
        <v>1435834.9348469162</v>
      </c>
      <c r="CS35" s="59">
        <f t="shared" ref="CS35" si="121">CR35+CS34</f>
        <v>1527608.0380005098</v>
      </c>
      <c r="CT35" s="59">
        <f t="shared" ref="CT35" si="122">CS35+CT34</f>
        <v>1511541.9386537999</v>
      </c>
      <c r="CU35" s="59">
        <f t="shared" ref="CU35" si="123">CU34</f>
        <v>78680.643993135891</v>
      </c>
      <c r="CV35" s="59">
        <f t="shared" ref="CV35" si="124">CU35+CV34</f>
        <v>151533.09213492839</v>
      </c>
      <c r="CW35" s="59">
        <f t="shared" ref="CW35" si="125">CV35+CW34</f>
        <v>218989.06263658812</v>
      </c>
      <c r="CX35" s="59">
        <f t="shared" ref="CX35" si="126">CW35+CX34</f>
        <v>281448.29458256933</v>
      </c>
      <c r="CY35" s="59">
        <f t="shared" ref="CY35" si="127">CX35+CY34</f>
        <v>339280.91675477417</v>
      </c>
      <c r="CZ35" s="59">
        <f t="shared" ref="CZ35" si="128">CY35+CZ34</f>
        <v>392829.64098829712</v>
      </c>
      <c r="DA35" s="59">
        <f t="shared" ref="DA35" si="129">CZ35+DA34</f>
        <v>442411.79305637395</v>
      </c>
      <c r="DB35" s="59">
        <f t="shared" ref="DB35" si="130">DA35+DB34</f>
        <v>488321.19311940804</v>
      </c>
      <c r="DC35" s="59">
        <f t="shared" ref="DC35" si="131">DB35+DC34</f>
        <v>530829.89688147663</v>
      </c>
      <c r="DD35" s="59">
        <f t="shared" ref="DD35" si="132">DC35+DD34</f>
        <v>570189.80777228088</v>
      </c>
      <c r="DE35" s="59">
        <f t="shared" ref="DE35" si="133">DD35+DE34</f>
        <v>606634.16970821074</v>
      </c>
      <c r="DF35" s="59">
        <f t="shared" ref="DF35" si="134">DE35+DF34</f>
        <v>600254.10060985887</v>
      </c>
      <c r="DG35" s="59">
        <f t="shared" ref="DG35" si="135">DG34</f>
        <v>31245.166268801335</v>
      </c>
      <c r="DH35" s="59">
        <f t="shared" ref="DH35" si="136">DG35+DH34</f>
        <v>60175.875776950714</v>
      </c>
      <c r="DI35" s="59">
        <f t="shared" ref="DI35" si="137">DH35+DI34</f>
        <v>86963.569765977911</v>
      </c>
      <c r="DJ35" s="59">
        <f t="shared" ref="DJ35" si="138">DI35+DJ34</f>
        <v>111766.99012618828</v>
      </c>
      <c r="DK35" s="59">
        <f t="shared" ref="DK35" si="139">DJ35+DK34</f>
        <v>134733.12008934602</v>
      </c>
      <c r="DL35" s="59">
        <f t="shared" ref="DL35" si="140">DK35+DL34</f>
        <v>155998.05524041801</v>
      </c>
      <c r="DM35" s="59">
        <f t="shared" ref="DM35" si="141">DL35+DM34</f>
        <v>175687.81000992912</v>
      </c>
      <c r="DN35" s="59">
        <f t="shared" ref="DN35" si="142">DM35+DN34</f>
        <v>193919.0644261431</v>
      </c>
      <c r="DO35" s="59">
        <f t="shared" ref="DO35" si="143">DN35+DO34</f>
        <v>210799.85555226717</v>
      </c>
      <c r="DP35" s="59">
        <f t="shared" ref="DP35" si="144">DO35+DP34</f>
        <v>226430.21770608574</v>
      </c>
      <c r="DQ35" s="59">
        <f t="shared" ref="DQ35" si="145">DP35+DQ34</f>
        <v>240902.77525591775</v>
      </c>
      <c r="DR35" s="59">
        <f t="shared" ref="DR35" si="146">DQ35+DR34</f>
        <v>238369.16203585008</v>
      </c>
    </row>
    <row r="36" spans="1:122" ht="12.75" customHeight="1" x14ac:dyDescent="0.25">
      <c r="A36" s="25" t="s">
        <v>23</v>
      </c>
      <c r="B36" s="46">
        <v>120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122" ht="12.75" customHeight="1" x14ac:dyDescent="0.25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122" ht="12.75" customHeight="1" x14ac:dyDescent="0.25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122" ht="12.75" customHeight="1" x14ac:dyDescent="0.25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122" ht="15.6" x14ac:dyDescent="0.25">
      <c r="A40" s="62" t="s">
        <v>24</v>
      </c>
      <c r="B40" s="6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122" ht="13.2" x14ac:dyDescent="0.25">
      <c r="A41" s="54" t="s">
        <v>25</v>
      </c>
      <c r="B41" s="55">
        <f>SUM(C8:DR8)</f>
        <v>17022440184.272465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122" ht="13.2" x14ac:dyDescent="0.25">
      <c r="A42" s="54" t="s">
        <v>26</v>
      </c>
      <c r="B42" s="55">
        <f>SUM(C13:DR15)</f>
        <v>2468838136.9999952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122" ht="12.75" customHeight="1" x14ac:dyDescent="0.25">
      <c r="A43" s="54" t="s">
        <v>27</v>
      </c>
      <c r="B43" s="55">
        <f>B41-B42</f>
        <v>14553602047.272469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122" ht="26.4" x14ac:dyDescent="0.25">
      <c r="A44" s="54" t="s">
        <v>28</v>
      </c>
      <c r="B44" s="55">
        <f>SUM(C19:BV19)</f>
        <v>1878591957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122" ht="26.4" x14ac:dyDescent="0.25">
      <c r="A45" s="56" t="s">
        <v>58</v>
      </c>
      <c r="B45" s="55">
        <f>B43-B44</f>
        <v>12675010090.272469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122" ht="13.2" x14ac:dyDescent="0.25">
      <c r="A46" s="54" t="s">
        <v>29</v>
      </c>
      <c r="B46" s="55">
        <f>B45*0.19</f>
        <v>2408251917.1517692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122" ht="26.4" x14ac:dyDescent="0.25">
      <c r="A47" s="56" t="s">
        <v>53</v>
      </c>
      <c r="B47" s="55">
        <f>SUM('COSTOS PRY'!C4:C7)*0.1</f>
        <v>46286000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122" ht="26.4" x14ac:dyDescent="0.25">
      <c r="A48" s="63" t="s">
        <v>30</v>
      </c>
      <c r="B48" s="64">
        <f>(B45-B46)+B47</f>
        <v>10313044173.120699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5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5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5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5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5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5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5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5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5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5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customHeight="1" x14ac:dyDescent="0.25">
      <c r="A1001" s="5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">
    <mergeCell ref="A40:B40"/>
  </mergeCell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75CB-02AD-4286-817D-CC00B6121520}">
  <dimension ref="B5:C6"/>
  <sheetViews>
    <sheetView showGridLines="0" zoomScale="175" zoomScaleNormal="175" workbookViewId="0">
      <selection activeCell="B5" sqref="B5:C6"/>
    </sheetView>
  </sheetViews>
  <sheetFormatPr baseColWidth="10" defaultRowHeight="13.2" x14ac:dyDescent="0.25"/>
  <cols>
    <col min="3" max="3" width="17.6640625" bestFit="1" customWidth="1"/>
  </cols>
  <sheetData>
    <row r="5" spans="2:3" ht="15.6" x14ac:dyDescent="0.25">
      <c r="B5" s="41" t="s">
        <v>56</v>
      </c>
      <c r="C5" s="41" t="s">
        <v>57</v>
      </c>
    </row>
    <row r="6" spans="2:3" x14ac:dyDescent="0.25">
      <c r="B6" s="33">
        <v>120</v>
      </c>
      <c r="C6" s="61">
        <v>141853668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002"/>
  <sheetViews>
    <sheetView showGridLines="0" zoomScale="145" zoomScaleNormal="145" workbookViewId="0">
      <selection activeCell="F4" sqref="F4"/>
    </sheetView>
  </sheetViews>
  <sheetFormatPr baseColWidth="10" defaultColWidth="14.44140625" defaultRowHeight="15" customHeight="1" x14ac:dyDescent="0.25"/>
  <cols>
    <col min="1" max="2" width="10.6640625" customWidth="1"/>
    <col min="3" max="3" width="15.5546875" bestFit="1" customWidth="1"/>
    <col min="4" max="4" width="12" bestFit="1" customWidth="1"/>
    <col min="5" max="5" width="16.44140625" style="27" bestFit="1" customWidth="1"/>
    <col min="6" max="6" width="12" style="27" bestFit="1" customWidth="1"/>
    <col min="7" max="26" width="10.6640625" customWidth="1"/>
  </cols>
  <sheetData>
    <row r="1" spans="2:6" ht="12.75" customHeight="1" x14ac:dyDescent="0.25"/>
    <row r="2" spans="2:6" ht="12.75" customHeight="1" x14ac:dyDescent="0.25">
      <c r="B2" s="41" t="s">
        <v>45</v>
      </c>
      <c r="C2" s="41" t="s">
        <v>46</v>
      </c>
      <c r="E2" s="52" t="s">
        <v>48</v>
      </c>
      <c r="F2" s="32">
        <v>3720</v>
      </c>
    </row>
    <row r="3" spans="2:6" ht="12.75" customHeight="1" x14ac:dyDescent="0.3">
      <c r="B3" s="49" t="s">
        <v>31</v>
      </c>
      <c r="C3" s="33"/>
      <c r="E3" s="52" t="s">
        <v>51</v>
      </c>
      <c r="F3" s="33">
        <v>12</v>
      </c>
    </row>
    <row r="4" spans="2:6" ht="12.75" customHeight="1" x14ac:dyDescent="0.3">
      <c r="B4" s="28" t="s">
        <v>32</v>
      </c>
      <c r="C4" s="34">
        <f>$F$2*18000</f>
        <v>66960000</v>
      </c>
      <c r="E4" s="52" t="s">
        <v>52</v>
      </c>
      <c r="F4" s="34">
        <f>($C$14/$F$3)/1.6</f>
        <v>5197837.083333333</v>
      </c>
    </row>
    <row r="5" spans="2:6" ht="12.75" customHeight="1" x14ac:dyDescent="0.3">
      <c r="B5" s="28" t="s">
        <v>33</v>
      </c>
      <c r="C5" s="34">
        <f>$F$2*95000</f>
        <v>353400000</v>
      </c>
    </row>
    <row r="6" spans="2:6" ht="12.75" customHeight="1" x14ac:dyDescent="0.3">
      <c r="B6" s="30" t="s">
        <v>49</v>
      </c>
      <c r="C6" s="34">
        <v>35000000</v>
      </c>
    </row>
    <row r="7" spans="2:6" ht="12.75" customHeight="1" x14ac:dyDescent="0.3">
      <c r="B7" s="28" t="s">
        <v>34</v>
      </c>
      <c r="C7" s="32">
        <v>7500000</v>
      </c>
    </row>
    <row r="8" spans="2:6" ht="12.75" customHeight="1" x14ac:dyDescent="0.3">
      <c r="B8" s="50" t="s">
        <v>35</v>
      </c>
      <c r="C8" s="35"/>
    </row>
    <row r="9" spans="2:6" ht="12.75" customHeight="1" x14ac:dyDescent="0.3">
      <c r="B9" s="28" t="s">
        <v>36</v>
      </c>
      <c r="C9" s="32">
        <f>$F$2*2093</f>
        <v>7785960</v>
      </c>
      <c r="F9" s="36"/>
    </row>
    <row r="10" spans="2:6" ht="12.75" customHeight="1" x14ac:dyDescent="0.3">
      <c r="B10" s="28" t="s">
        <v>37</v>
      </c>
      <c r="C10" s="32">
        <f>$F$2*6000</f>
        <v>22320000</v>
      </c>
    </row>
    <row r="11" spans="2:6" ht="12.75" customHeight="1" x14ac:dyDescent="0.3">
      <c r="B11" s="28" t="s">
        <v>38</v>
      </c>
      <c r="C11" s="37">
        <f>$F$2*1620</f>
        <v>6026400</v>
      </c>
    </row>
    <row r="12" spans="2:6" ht="12.75" customHeight="1" x14ac:dyDescent="0.3">
      <c r="B12" s="57" t="s">
        <v>47</v>
      </c>
      <c r="C12" s="58">
        <f>SUM(C4:C11)</f>
        <v>498992360</v>
      </c>
    </row>
    <row r="13" spans="2:6" ht="12.75" customHeight="1" x14ac:dyDescent="0.3">
      <c r="B13" s="51" t="s">
        <v>39</v>
      </c>
      <c r="C13" s="32"/>
    </row>
    <row r="14" spans="2:6" ht="12.75" customHeight="1" x14ac:dyDescent="0.3">
      <c r="B14" s="29" t="s">
        <v>40</v>
      </c>
      <c r="C14" s="32">
        <f>$C$12/5</f>
        <v>99798472</v>
      </c>
      <c r="D14" s="39"/>
      <c r="E14" s="31"/>
      <c r="F14" s="40"/>
    </row>
    <row r="15" spans="2:6" ht="12.75" customHeight="1" x14ac:dyDescent="0.3">
      <c r="B15" s="29" t="s">
        <v>41</v>
      </c>
      <c r="C15" s="32">
        <f t="shared" ref="C15:C18" si="0">$C$12/5</f>
        <v>99798472</v>
      </c>
      <c r="D15" s="39"/>
      <c r="F15" s="36"/>
    </row>
    <row r="16" spans="2:6" ht="12.75" customHeight="1" x14ac:dyDescent="0.3">
      <c r="B16" s="29" t="s">
        <v>42</v>
      </c>
      <c r="C16" s="32">
        <f t="shared" si="0"/>
        <v>99798472</v>
      </c>
    </row>
    <row r="17" spans="2:6" ht="12.75" customHeight="1" x14ac:dyDescent="0.3">
      <c r="B17" s="29" t="s">
        <v>43</v>
      </c>
      <c r="C17" s="32">
        <f t="shared" si="0"/>
        <v>99798472</v>
      </c>
    </row>
    <row r="18" spans="2:6" ht="12.75" customHeight="1" x14ac:dyDescent="0.3">
      <c r="B18" s="29" t="s">
        <v>44</v>
      </c>
      <c r="C18" s="32">
        <f t="shared" si="0"/>
        <v>99798472</v>
      </c>
      <c r="F18" s="36"/>
    </row>
    <row r="19" spans="2:6" ht="12.75" customHeight="1" x14ac:dyDescent="0.25">
      <c r="B19" s="53" t="s">
        <v>50</v>
      </c>
      <c r="C19" s="58">
        <f>SUM(C14:C18)+C12</f>
        <v>997984720</v>
      </c>
    </row>
    <row r="20" spans="2:6" ht="12.75" customHeight="1" x14ac:dyDescent="0.25"/>
    <row r="21" spans="2:6" ht="12.75" customHeight="1" x14ac:dyDescent="0.25"/>
    <row r="22" spans="2:6" ht="12.75" customHeight="1" x14ac:dyDescent="0.25"/>
    <row r="23" spans="2:6" ht="12.75" customHeight="1" x14ac:dyDescent="0.25"/>
    <row r="24" spans="2:6" ht="12.75" customHeight="1" x14ac:dyDescent="0.25"/>
    <row r="25" spans="2:6" ht="12.75" customHeight="1" x14ac:dyDescent="0.25"/>
    <row r="26" spans="2:6" ht="12.75" customHeight="1" x14ac:dyDescent="0.3">
      <c r="C26" s="26"/>
    </row>
    <row r="27" spans="2:6" ht="12.75" customHeight="1" x14ac:dyDescent="0.25"/>
    <row r="28" spans="2:6" ht="12.75" customHeight="1" x14ac:dyDescent="0.25"/>
    <row r="29" spans="2:6" ht="12.75" customHeight="1" x14ac:dyDescent="0.25"/>
    <row r="30" spans="2:6" ht="12.75" customHeight="1" x14ac:dyDescent="0.25"/>
    <row r="31" spans="2:6" ht="12.75" customHeight="1" x14ac:dyDescent="0.25"/>
    <row r="32" spans="2:6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EVALUACION PRY OPCION 2</vt:lpstr>
      <vt:lpstr>Oferta</vt:lpstr>
      <vt:lpstr>COSTOS PRY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M. Benitez</cp:lastModifiedBy>
  <dcterms:modified xsi:type="dcterms:W3CDTF">2021-04-30T04:03:18Z</dcterms:modified>
</cp:coreProperties>
</file>