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iarodriguezur_unal_edu_co/Documents/Doceabo semestre/AUTO/proyecto Auto/Proyecto_APM/SimulacionProceso/"/>
    </mc:Choice>
  </mc:AlternateContent>
  <xr:revisionPtr revIDLastSave="112" documentId="8_{0EE92507-21CF-4F82-8EBE-D3C7CE82A09F}" xr6:coauthVersionLast="45" xr6:coauthVersionMax="46" xr10:uidLastSave="{645C3600-7087-48C3-8268-1349186AD4C7}"/>
  <bookViews>
    <workbookView xWindow="-120" yWindow="-120" windowWidth="29040" windowHeight="15840" activeTab="1" xr2:uid="{C8728B57-2FEA-4814-B387-671D8068A2D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4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10" i="2"/>
  <c r="P9" i="2"/>
  <c r="P5" i="2"/>
  <c r="P6" i="2"/>
  <c r="P7" i="2"/>
  <c r="P8" i="2"/>
  <c r="P4" i="2"/>
  <c r="K9" i="2"/>
  <c r="K8" i="2"/>
  <c r="K7" i="2"/>
  <c r="K6" i="2"/>
  <c r="K5" i="2"/>
  <c r="K4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10" i="2"/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4" i="2"/>
  <c r="L4" i="2" l="1"/>
  <c r="M27" i="2"/>
  <c r="O27" i="2" s="1"/>
  <c r="L27" i="2"/>
  <c r="M26" i="2"/>
  <c r="O26" i="2" s="1"/>
  <c r="L26" i="2"/>
  <c r="M25" i="2"/>
  <c r="O25" i="2" s="1"/>
  <c r="L25" i="2"/>
  <c r="M24" i="2"/>
  <c r="O24" i="2" s="1"/>
  <c r="L24" i="2"/>
  <c r="M23" i="2"/>
  <c r="O23" i="2" s="1"/>
  <c r="L23" i="2"/>
  <c r="M22" i="2"/>
  <c r="O22" i="2" s="1"/>
  <c r="L22" i="2"/>
  <c r="M21" i="2"/>
  <c r="O21" i="2" s="1"/>
  <c r="L21" i="2"/>
  <c r="M20" i="2"/>
  <c r="O20" i="2" s="1"/>
  <c r="L20" i="2"/>
  <c r="M19" i="2"/>
  <c r="O19" i="2" s="1"/>
  <c r="L19" i="2"/>
  <c r="M18" i="2"/>
  <c r="O18" i="2" s="1"/>
  <c r="L18" i="2"/>
  <c r="M17" i="2"/>
  <c r="O17" i="2" s="1"/>
  <c r="L17" i="2"/>
  <c r="M16" i="2"/>
  <c r="O16" i="2" s="1"/>
  <c r="L16" i="2"/>
  <c r="M15" i="2"/>
  <c r="O15" i="2" s="1"/>
  <c r="L15" i="2"/>
  <c r="M14" i="2"/>
  <c r="O14" i="2" s="1"/>
  <c r="L14" i="2"/>
  <c r="M13" i="2"/>
  <c r="O13" i="2" s="1"/>
  <c r="L13" i="2"/>
  <c r="M12" i="2"/>
  <c r="O12" i="2" s="1"/>
  <c r="L12" i="2"/>
  <c r="M11" i="2"/>
  <c r="O11" i="2" s="1"/>
  <c r="L11" i="2"/>
  <c r="M10" i="2"/>
  <c r="O10" i="2" s="1"/>
  <c r="L10" i="2"/>
  <c r="M9" i="2"/>
  <c r="O9" i="2" s="1"/>
  <c r="L9" i="2"/>
  <c r="M8" i="2"/>
  <c r="O8" i="2" s="1"/>
  <c r="L8" i="2"/>
  <c r="M7" i="2"/>
  <c r="O7" i="2" s="1"/>
  <c r="L7" i="2"/>
  <c r="M6" i="2"/>
  <c r="O6" i="2" s="1"/>
  <c r="L6" i="2"/>
  <c r="M5" i="2"/>
  <c r="O5" i="2" s="1"/>
  <c r="L5" i="2"/>
  <c r="M4" i="2"/>
  <c r="O4" i="2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</calcChain>
</file>

<file path=xl/sharedStrings.xml><?xml version="1.0" encoding="utf-8"?>
<sst xmlns="http://schemas.openxmlformats.org/spreadsheetml/2006/main" count="84" uniqueCount="48">
  <si>
    <t>Corte</t>
  </si>
  <si>
    <t>Doblado</t>
  </si>
  <si>
    <t>Conformado</t>
  </si>
  <si>
    <t>Mecanizado</t>
  </si>
  <si>
    <t>Roscado</t>
  </si>
  <si>
    <t>Boca de pescado</t>
  </si>
  <si>
    <t>Perforado</t>
  </si>
  <si>
    <t>Soldadura</t>
  </si>
  <si>
    <t>Estampado</t>
  </si>
  <si>
    <t>Pretratamiento superficial</t>
  </si>
  <si>
    <t>Secado en horno</t>
  </si>
  <si>
    <t>Pintura</t>
  </si>
  <si>
    <t>Curado en horno</t>
  </si>
  <si>
    <t>Inserción de copas</t>
  </si>
  <si>
    <t>Armado de caja pedalera</t>
  </si>
  <si>
    <t>Colocación de cubre cadena</t>
  </si>
  <si>
    <t>Caño, bulón y aciento</t>
  </si>
  <si>
    <t>Horquilla</t>
  </si>
  <si>
    <t>Sten forma y puños</t>
  </si>
  <si>
    <t>Armado ruedas y aproximación de rayos</t>
  </si>
  <si>
    <t>Centrado de ruedas</t>
  </si>
  <si>
    <t>Rueda delantera (Colocación)</t>
  </si>
  <si>
    <t>Rueda trasera y colocación (cadena)</t>
  </si>
  <si>
    <t>Limpieza y desengrase</t>
  </si>
  <si>
    <t>Engomado y colocación de piñón</t>
  </si>
  <si>
    <t>1 a) Etapa de proceso mecánico</t>
  </si>
  <si>
    <t>1 b) Etapa de tratamiento superficial</t>
  </si>
  <si>
    <t>2 a)Etapa de montaje</t>
  </si>
  <si>
    <t>2 b) Etapa de ruedas</t>
  </si>
  <si>
    <t>2 c) Etapa de ensamble final</t>
  </si>
  <si>
    <t>Sublinea de procesamiento mecánico</t>
  </si>
  <si>
    <t>Sublinea de montaje</t>
  </si>
  <si>
    <t>PROCESOS</t>
  </si>
  <si>
    <t>ETAPAS</t>
  </si>
  <si>
    <t>Tiempo Estandar (Minutos)</t>
  </si>
  <si>
    <t>Tiempo Operativo (HH:MM:SS)</t>
  </si>
  <si>
    <t>Tiempo Estandar (HH:MM:SS)</t>
  </si>
  <si>
    <t>Set-up time</t>
  </si>
  <si>
    <t>Tiempo Operativo + Setup (Minutos)</t>
  </si>
  <si>
    <t>Tiempo Operativo + Setup (HH:MM:SS)</t>
  </si>
  <si>
    <t>Tiempo Proceso (HH:MM:SS) POR CICLA</t>
  </si>
  <si>
    <t>Set-up time (HH:MM:SS)POR CICLA</t>
  </si>
  <si>
    <t>Tiempo Proceso (HH:MM:SS) POR ELEMENTO</t>
  </si>
  <si>
    <t>Set-up time (HH:MM:SS)POR ELEMENTO</t>
  </si>
  <si>
    <t>Tiempo Proceso (Segundos) POR CICLA</t>
  </si>
  <si>
    <t>Tiempo Proceso (Segundos) POR ELEMENTO</t>
  </si>
  <si>
    <t>Tiempo Estandar (Minutos) POR CICLA</t>
  </si>
  <si>
    <t>Tiempo Estandar (Segundos) POR ELEMENTO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</si>
</sst>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46" fontId="0" fillId="0" borderId="1" xfId="0" applyNumberFormat="1" applyBorder="1"/>
    <xf numFmtId="45" fontId="0" fillId="0" borderId="0" xfId="0" applyNumberFormat="1"/>
    <xf numFmtId="0" fontId="0" fillId="0" borderId="0" xfId="0" applyNumberFormat="1"/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6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5" fontId="0" fillId="5" borderId="1" xfId="0" applyNumberFormat="1" applyFill="1" applyBorder="1"/>
    <xf numFmtId="46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4742-4944-432B-9318-6015475B4974}">
  <dimension ref="B6:K30"/>
  <sheetViews>
    <sheetView topLeftCell="A4" zoomScale="80" zoomScaleNormal="80" workbookViewId="0">
      <selection activeCell="O27" sqref="O27"/>
    </sheetView>
  </sheetViews>
  <sheetFormatPr baseColWidth="10" defaultRowHeight="15" x14ac:dyDescent="0.25"/>
  <cols>
    <col min="1" max="1" width="15.85546875" customWidth="1"/>
    <col min="2" max="2" width="4" customWidth="1"/>
    <col min="3" max="3" width="20.85546875" customWidth="1"/>
    <col min="4" max="4" width="2.7109375" customWidth="1"/>
    <col min="5" max="5" width="36.85546875" bestFit="1" customWidth="1"/>
    <col min="6" max="6" width="15.7109375" style="1" customWidth="1"/>
    <col min="7" max="7" width="17.42578125" customWidth="1"/>
    <col min="8" max="8" width="17.28515625" customWidth="1"/>
    <col min="9" max="9" width="18.140625" customWidth="1"/>
    <col min="10" max="10" width="17.140625" customWidth="1"/>
  </cols>
  <sheetData>
    <row r="6" spans="2:11" ht="29.25" customHeight="1" x14ac:dyDescent="0.25">
      <c r="B6" s="5"/>
      <c r="C6" s="6" t="s">
        <v>33</v>
      </c>
      <c r="D6" s="5"/>
      <c r="E6" s="17" t="s">
        <v>32</v>
      </c>
      <c r="F6" s="17"/>
      <c r="G6" s="8" t="s">
        <v>38</v>
      </c>
      <c r="H6" s="8" t="s">
        <v>34</v>
      </c>
      <c r="I6" s="8" t="s">
        <v>35</v>
      </c>
      <c r="J6" s="8" t="s">
        <v>36</v>
      </c>
      <c r="K6" s="9" t="s">
        <v>37</v>
      </c>
    </row>
    <row r="7" spans="2:11" x14ac:dyDescent="0.25">
      <c r="B7" s="19" t="s">
        <v>30</v>
      </c>
      <c r="C7" s="23" t="s">
        <v>25</v>
      </c>
      <c r="D7" s="2">
        <v>1</v>
      </c>
      <c r="E7" s="18" t="s">
        <v>0</v>
      </c>
      <c r="F7" s="18"/>
      <c r="G7" s="5">
        <v>3.75</v>
      </c>
      <c r="H7" s="5">
        <v>4.32</v>
      </c>
      <c r="I7" s="10">
        <f>G7/1440</f>
        <v>2.6041666666666665E-3</v>
      </c>
      <c r="J7" s="10">
        <f>H7/1440</f>
        <v>3.0000000000000001E-3</v>
      </c>
      <c r="K7" s="10">
        <f>J7-I7</f>
        <v>3.9583333333333354E-4</v>
      </c>
    </row>
    <row r="8" spans="2:11" x14ac:dyDescent="0.25">
      <c r="B8" s="19"/>
      <c r="C8" s="23"/>
      <c r="D8" s="2">
        <v>2</v>
      </c>
      <c r="E8" s="18" t="s">
        <v>1</v>
      </c>
      <c r="F8" s="18"/>
      <c r="G8" s="5">
        <v>4.12</v>
      </c>
      <c r="H8" s="5">
        <v>4.75</v>
      </c>
      <c r="I8" s="10">
        <f t="shared" ref="I8:I30" si="0">G8/1440</f>
        <v>2.8611111111111111E-3</v>
      </c>
      <c r="J8" s="10">
        <f t="shared" ref="J8:J30" si="1">H8/1440</f>
        <v>3.2986111111111111E-3</v>
      </c>
      <c r="K8" s="10">
        <f t="shared" ref="K8:K30" si="2">J8-I8</f>
        <v>4.3749999999999995E-4</v>
      </c>
    </row>
    <row r="9" spans="2:11" x14ac:dyDescent="0.25">
      <c r="B9" s="19"/>
      <c r="C9" s="23"/>
      <c r="D9" s="2">
        <v>3</v>
      </c>
      <c r="E9" s="18" t="s">
        <v>2</v>
      </c>
      <c r="F9" s="18"/>
      <c r="G9" s="5">
        <v>1.2</v>
      </c>
      <c r="H9" s="5">
        <v>1.4</v>
      </c>
      <c r="I9" s="10">
        <f t="shared" si="0"/>
        <v>8.3333333333333328E-4</v>
      </c>
      <c r="J9" s="10">
        <f t="shared" si="1"/>
        <v>9.7222222222222219E-4</v>
      </c>
      <c r="K9" s="10">
        <f t="shared" si="2"/>
        <v>1.3888888888888892E-4</v>
      </c>
    </row>
    <row r="10" spans="2:11" ht="15" customHeight="1" x14ac:dyDescent="0.25">
      <c r="B10" s="19"/>
      <c r="C10" s="23"/>
      <c r="D10" s="21">
        <v>4</v>
      </c>
      <c r="E10" s="22" t="s">
        <v>3</v>
      </c>
      <c r="F10" s="3" t="s">
        <v>5</v>
      </c>
      <c r="G10" s="5">
        <v>2.67</v>
      </c>
      <c r="H10" s="5">
        <v>3.06</v>
      </c>
      <c r="I10" s="10">
        <f t="shared" si="0"/>
        <v>1.8541666666666667E-3</v>
      </c>
      <c r="J10" s="10">
        <f t="shared" si="1"/>
        <v>2.1250000000000002E-3</v>
      </c>
      <c r="K10" s="10">
        <f t="shared" si="2"/>
        <v>2.7083333333333343E-4</v>
      </c>
    </row>
    <row r="11" spans="2:11" x14ac:dyDescent="0.25">
      <c r="B11" s="19"/>
      <c r="C11" s="23"/>
      <c r="D11" s="21"/>
      <c r="E11" s="22"/>
      <c r="F11" s="3" t="s">
        <v>4</v>
      </c>
      <c r="G11" s="5">
        <v>2.67</v>
      </c>
      <c r="H11" s="5">
        <v>3.06</v>
      </c>
      <c r="I11" s="10">
        <f t="shared" si="0"/>
        <v>1.8541666666666667E-3</v>
      </c>
      <c r="J11" s="10">
        <f t="shared" si="1"/>
        <v>2.1250000000000002E-3</v>
      </c>
      <c r="K11" s="10">
        <f t="shared" si="2"/>
        <v>2.7083333333333343E-4</v>
      </c>
    </row>
    <row r="12" spans="2:11" x14ac:dyDescent="0.25">
      <c r="B12" s="19"/>
      <c r="C12" s="23"/>
      <c r="D12" s="21"/>
      <c r="E12" s="22"/>
      <c r="F12" s="3" t="s">
        <v>6</v>
      </c>
      <c r="G12" s="5">
        <v>2.67</v>
      </c>
      <c r="H12" s="5">
        <v>3.06</v>
      </c>
      <c r="I12" s="10">
        <f t="shared" si="0"/>
        <v>1.8541666666666667E-3</v>
      </c>
      <c r="J12" s="10">
        <f t="shared" si="1"/>
        <v>2.1250000000000002E-3</v>
      </c>
      <c r="K12" s="10">
        <f t="shared" si="2"/>
        <v>2.7083333333333343E-4</v>
      </c>
    </row>
    <row r="13" spans="2:11" x14ac:dyDescent="0.25">
      <c r="B13" s="19"/>
      <c r="C13" s="23"/>
      <c r="D13" s="2">
        <v>5</v>
      </c>
      <c r="E13" s="18" t="s">
        <v>7</v>
      </c>
      <c r="F13" s="18"/>
      <c r="G13" s="5">
        <v>9.4</v>
      </c>
      <c r="H13" s="5">
        <v>10.81</v>
      </c>
      <c r="I13" s="10">
        <f t="shared" si="0"/>
        <v>6.5277777777777782E-3</v>
      </c>
      <c r="J13" s="10">
        <f t="shared" si="1"/>
        <v>7.5069444444444446E-3</v>
      </c>
      <c r="K13" s="10">
        <f t="shared" si="2"/>
        <v>9.7916666666666638E-4</v>
      </c>
    </row>
    <row r="14" spans="2:11" x14ac:dyDescent="0.25">
      <c r="B14" s="19"/>
      <c r="C14" s="23"/>
      <c r="D14" s="2">
        <v>6</v>
      </c>
      <c r="E14" s="18" t="s">
        <v>8</v>
      </c>
      <c r="F14" s="18"/>
      <c r="G14" s="5">
        <v>0.24</v>
      </c>
      <c r="H14" s="5">
        <v>0.28000000000000003</v>
      </c>
      <c r="I14" s="10">
        <f t="shared" si="0"/>
        <v>1.6666666666666666E-4</v>
      </c>
      <c r="J14" s="10">
        <f t="shared" si="1"/>
        <v>1.9444444444444446E-4</v>
      </c>
      <c r="K14" s="10">
        <f t="shared" si="2"/>
        <v>2.7777777777777799E-5</v>
      </c>
    </row>
    <row r="15" spans="2:11" x14ac:dyDescent="0.25">
      <c r="B15" s="19"/>
      <c r="C15" s="23" t="s">
        <v>26</v>
      </c>
      <c r="D15" s="2">
        <v>7</v>
      </c>
      <c r="E15" s="18" t="s">
        <v>9</v>
      </c>
      <c r="F15" s="18"/>
      <c r="G15" s="5"/>
      <c r="H15" s="5">
        <v>1.97</v>
      </c>
      <c r="I15" s="10">
        <f t="shared" si="0"/>
        <v>0</v>
      </c>
      <c r="J15" s="10">
        <f t="shared" si="1"/>
        <v>1.3680555555555555E-3</v>
      </c>
      <c r="K15" s="10">
        <f t="shared" si="2"/>
        <v>1.3680555555555555E-3</v>
      </c>
    </row>
    <row r="16" spans="2:11" x14ac:dyDescent="0.25">
      <c r="B16" s="19"/>
      <c r="C16" s="23"/>
      <c r="D16" s="2">
        <v>8</v>
      </c>
      <c r="E16" s="18" t="s">
        <v>10</v>
      </c>
      <c r="F16" s="18"/>
      <c r="G16" s="5"/>
      <c r="H16" s="5">
        <v>1.97</v>
      </c>
      <c r="I16" s="10">
        <f t="shared" si="0"/>
        <v>0</v>
      </c>
      <c r="J16" s="10">
        <f t="shared" si="1"/>
        <v>1.3680555555555555E-3</v>
      </c>
      <c r="K16" s="10">
        <f t="shared" si="2"/>
        <v>1.3680555555555555E-3</v>
      </c>
    </row>
    <row r="17" spans="2:11" x14ac:dyDescent="0.25">
      <c r="B17" s="19"/>
      <c r="C17" s="23"/>
      <c r="D17" s="2">
        <v>9</v>
      </c>
      <c r="E17" s="18" t="s">
        <v>11</v>
      </c>
      <c r="F17" s="18"/>
      <c r="G17" s="5">
        <v>4.96</v>
      </c>
      <c r="H17" s="5">
        <v>5.7</v>
      </c>
      <c r="I17" s="10">
        <f t="shared" si="0"/>
        <v>3.4444444444444444E-3</v>
      </c>
      <c r="J17" s="10">
        <f t="shared" si="1"/>
        <v>3.9583333333333337E-3</v>
      </c>
      <c r="K17" s="10">
        <f t="shared" si="2"/>
        <v>5.1388888888888925E-4</v>
      </c>
    </row>
    <row r="18" spans="2:11" x14ac:dyDescent="0.25">
      <c r="B18" s="19"/>
      <c r="C18" s="23"/>
      <c r="D18" s="2">
        <v>10</v>
      </c>
      <c r="E18" s="18" t="s">
        <v>12</v>
      </c>
      <c r="F18" s="18"/>
      <c r="G18" s="5"/>
      <c r="H18" s="5">
        <v>1.97</v>
      </c>
      <c r="I18" s="10">
        <f t="shared" si="0"/>
        <v>0</v>
      </c>
      <c r="J18" s="10">
        <f t="shared" si="1"/>
        <v>1.3680555555555555E-3</v>
      </c>
      <c r="K18" s="10">
        <f t="shared" si="2"/>
        <v>1.3680555555555555E-3</v>
      </c>
    </row>
    <row r="19" spans="2:11" x14ac:dyDescent="0.25">
      <c r="B19" s="20" t="s">
        <v>31</v>
      </c>
      <c r="C19" s="24" t="s">
        <v>27</v>
      </c>
      <c r="D19" s="4">
        <v>11</v>
      </c>
      <c r="E19" s="16" t="s">
        <v>13</v>
      </c>
      <c r="F19" s="16"/>
      <c r="G19" s="5">
        <v>0.44</v>
      </c>
      <c r="H19" s="5">
        <v>0.5</v>
      </c>
      <c r="I19" s="10">
        <f t="shared" si="0"/>
        <v>3.0555555555555555E-4</v>
      </c>
      <c r="J19" s="10">
        <f t="shared" si="1"/>
        <v>3.4722222222222224E-4</v>
      </c>
      <c r="K19" s="10">
        <f t="shared" si="2"/>
        <v>4.1666666666666686E-5</v>
      </c>
    </row>
    <row r="20" spans="2:11" x14ac:dyDescent="0.25">
      <c r="B20" s="20"/>
      <c r="C20" s="24"/>
      <c r="D20" s="4">
        <v>12</v>
      </c>
      <c r="E20" s="16" t="s">
        <v>14</v>
      </c>
      <c r="F20" s="16"/>
      <c r="G20" s="5">
        <v>1.97</v>
      </c>
      <c r="H20" s="5">
        <v>2.2599999999999998</v>
      </c>
      <c r="I20" s="10">
        <f t="shared" si="0"/>
        <v>1.3680555555555555E-3</v>
      </c>
      <c r="J20" s="10">
        <f t="shared" si="1"/>
        <v>1.5694444444444443E-3</v>
      </c>
      <c r="K20" s="10">
        <f t="shared" si="2"/>
        <v>2.0138888888888875E-4</v>
      </c>
    </row>
    <row r="21" spans="2:11" x14ac:dyDescent="0.25">
      <c r="B21" s="20"/>
      <c r="C21" s="24"/>
      <c r="D21" s="4">
        <v>13</v>
      </c>
      <c r="E21" s="16" t="s">
        <v>15</v>
      </c>
      <c r="F21" s="16"/>
      <c r="G21" s="5">
        <v>1.26</v>
      </c>
      <c r="H21" s="5">
        <v>1.45</v>
      </c>
      <c r="I21" s="10">
        <f t="shared" si="0"/>
        <v>8.7500000000000002E-4</v>
      </c>
      <c r="J21" s="10">
        <f t="shared" si="1"/>
        <v>1.0069444444444444E-3</v>
      </c>
      <c r="K21" s="10">
        <f t="shared" si="2"/>
        <v>1.3194444444444441E-4</v>
      </c>
    </row>
    <row r="22" spans="2:11" x14ac:dyDescent="0.25">
      <c r="B22" s="20"/>
      <c r="C22" s="24"/>
      <c r="D22" s="4">
        <v>15</v>
      </c>
      <c r="E22" s="16" t="s">
        <v>16</v>
      </c>
      <c r="F22" s="16"/>
      <c r="G22" s="5">
        <v>0.95</v>
      </c>
      <c r="H22" s="5">
        <v>1.1000000000000001</v>
      </c>
      <c r="I22" s="10">
        <f t="shared" si="0"/>
        <v>6.5972222222222224E-4</v>
      </c>
      <c r="J22" s="10">
        <f t="shared" si="1"/>
        <v>7.6388888888888893E-4</v>
      </c>
      <c r="K22" s="10">
        <f t="shared" si="2"/>
        <v>1.0416666666666669E-4</v>
      </c>
    </row>
    <row r="23" spans="2:11" x14ac:dyDescent="0.25">
      <c r="B23" s="20"/>
      <c r="C23" s="24"/>
      <c r="D23" s="4">
        <v>16</v>
      </c>
      <c r="E23" s="16" t="s">
        <v>17</v>
      </c>
      <c r="F23" s="16"/>
      <c r="G23" s="5">
        <v>4.26</v>
      </c>
      <c r="H23" s="5">
        <v>4.9000000000000004</v>
      </c>
      <c r="I23" s="10">
        <f t="shared" si="0"/>
        <v>2.9583333333333332E-3</v>
      </c>
      <c r="J23" s="10">
        <f t="shared" si="1"/>
        <v>3.402777777777778E-3</v>
      </c>
      <c r="K23" s="10">
        <f t="shared" si="2"/>
        <v>4.4444444444444479E-4</v>
      </c>
    </row>
    <row r="24" spans="2:11" x14ac:dyDescent="0.25">
      <c r="B24" s="20"/>
      <c r="C24" s="24"/>
      <c r="D24" s="4">
        <v>17</v>
      </c>
      <c r="E24" s="16" t="s">
        <v>18</v>
      </c>
      <c r="F24" s="16"/>
      <c r="G24" s="5">
        <v>4.29</v>
      </c>
      <c r="H24" s="5">
        <v>4.93</v>
      </c>
      <c r="I24" s="10">
        <f t="shared" si="0"/>
        <v>2.9791666666666669E-3</v>
      </c>
      <c r="J24" s="10">
        <f t="shared" si="1"/>
        <v>3.4236111111111108E-3</v>
      </c>
      <c r="K24" s="10">
        <f t="shared" si="2"/>
        <v>4.4444444444444392E-4</v>
      </c>
    </row>
    <row r="25" spans="2:11" x14ac:dyDescent="0.25">
      <c r="B25" s="20"/>
      <c r="C25" s="24" t="s">
        <v>28</v>
      </c>
      <c r="D25" s="4">
        <v>18</v>
      </c>
      <c r="E25" s="16" t="s">
        <v>19</v>
      </c>
      <c r="F25" s="16"/>
      <c r="G25" s="5">
        <v>3.59</v>
      </c>
      <c r="H25" s="5">
        <v>4.13</v>
      </c>
      <c r="I25" s="10">
        <f t="shared" si="0"/>
        <v>2.4930555555555556E-3</v>
      </c>
      <c r="J25" s="10">
        <f t="shared" si="1"/>
        <v>2.8680555555555555E-3</v>
      </c>
      <c r="K25" s="10">
        <f t="shared" si="2"/>
        <v>3.749999999999999E-4</v>
      </c>
    </row>
    <row r="26" spans="2:11" x14ac:dyDescent="0.25">
      <c r="B26" s="20"/>
      <c r="C26" s="24"/>
      <c r="D26" s="4">
        <v>19</v>
      </c>
      <c r="E26" s="16" t="s">
        <v>20</v>
      </c>
      <c r="F26" s="16"/>
      <c r="G26" s="5">
        <v>2.39</v>
      </c>
      <c r="H26" s="5">
        <v>2.76</v>
      </c>
      <c r="I26" s="10">
        <f t="shared" si="0"/>
        <v>1.6597222222222224E-3</v>
      </c>
      <c r="J26" s="10">
        <f t="shared" si="1"/>
        <v>1.9166666666666666E-3</v>
      </c>
      <c r="K26" s="10">
        <f t="shared" si="2"/>
        <v>2.5694444444444419E-4</v>
      </c>
    </row>
    <row r="27" spans="2:11" x14ac:dyDescent="0.25">
      <c r="B27" s="20"/>
      <c r="C27" s="24"/>
      <c r="D27" s="4">
        <v>22</v>
      </c>
      <c r="E27" s="16" t="s">
        <v>24</v>
      </c>
      <c r="F27" s="16"/>
      <c r="G27" s="5">
        <v>4.16</v>
      </c>
      <c r="H27" s="5">
        <v>4.8</v>
      </c>
      <c r="I27" s="10">
        <f t="shared" si="0"/>
        <v>2.8888888888888892E-3</v>
      </c>
      <c r="J27" s="10">
        <f t="shared" si="1"/>
        <v>3.3333333333333331E-3</v>
      </c>
      <c r="K27" s="10">
        <f t="shared" si="2"/>
        <v>4.4444444444444392E-4</v>
      </c>
    </row>
    <row r="28" spans="2:11" x14ac:dyDescent="0.25">
      <c r="B28" s="20"/>
      <c r="C28" s="24" t="s">
        <v>29</v>
      </c>
      <c r="D28" s="4">
        <v>14</v>
      </c>
      <c r="E28" s="16" t="s">
        <v>22</v>
      </c>
      <c r="F28" s="16"/>
      <c r="G28" s="5">
        <v>3.48</v>
      </c>
      <c r="H28" s="5">
        <v>4</v>
      </c>
      <c r="I28" s="10">
        <f t="shared" si="0"/>
        <v>2.4166666666666668E-3</v>
      </c>
      <c r="J28" s="10">
        <f t="shared" si="1"/>
        <v>2.7777777777777779E-3</v>
      </c>
      <c r="K28" s="10">
        <f t="shared" si="2"/>
        <v>3.6111111111111109E-4</v>
      </c>
    </row>
    <row r="29" spans="2:11" x14ac:dyDescent="0.25">
      <c r="B29" s="20"/>
      <c r="C29" s="24"/>
      <c r="D29" s="4">
        <v>20</v>
      </c>
      <c r="E29" s="16" t="s">
        <v>21</v>
      </c>
      <c r="F29" s="16"/>
      <c r="G29" s="5">
        <v>1.03</v>
      </c>
      <c r="H29" s="5">
        <v>1.2</v>
      </c>
      <c r="I29" s="10">
        <f t="shared" si="0"/>
        <v>7.1527777777777779E-4</v>
      </c>
      <c r="J29" s="10">
        <f t="shared" si="1"/>
        <v>8.3333333333333328E-4</v>
      </c>
      <c r="K29" s="10">
        <f t="shared" si="2"/>
        <v>1.1805555555555549E-4</v>
      </c>
    </row>
    <row r="30" spans="2:11" x14ac:dyDescent="0.25">
      <c r="B30" s="20"/>
      <c r="C30" s="24"/>
      <c r="D30" s="4">
        <v>21</v>
      </c>
      <c r="E30" s="16" t="s">
        <v>23</v>
      </c>
      <c r="F30" s="16"/>
      <c r="G30" s="5">
        <v>0.49</v>
      </c>
      <c r="H30" s="5">
        <v>0.56999999999999995</v>
      </c>
      <c r="I30" s="10">
        <f t="shared" si="0"/>
        <v>3.4027777777777778E-4</v>
      </c>
      <c r="J30" s="10">
        <f t="shared" si="1"/>
        <v>3.9583333333333332E-4</v>
      </c>
      <c r="K30" s="10">
        <f t="shared" si="2"/>
        <v>5.5555555555555545E-5</v>
      </c>
    </row>
  </sheetData>
  <mergeCells count="31">
    <mergeCell ref="B7:B18"/>
    <mergeCell ref="B19:B30"/>
    <mergeCell ref="D10:D12"/>
    <mergeCell ref="E7:F7"/>
    <mergeCell ref="E8:F8"/>
    <mergeCell ref="E9:F9"/>
    <mergeCell ref="E13:F13"/>
    <mergeCell ref="E14:F14"/>
    <mergeCell ref="E15:F15"/>
    <mergeCell ref="E16:F16"/>
    <mergeCell ref="E10:E12"/>
    <mergeCell ref="C7:C14"/>
    <mergeCell ref="C15:C18"/>
    <mergeCell ref="C19:C24"/>
    <mergeCell ref="C25:C27"/>
    <mergeCell ref="C28:C30"/>
    <mergeCell ref="E27:F27"/>
    <mergeCell ref="E28:F28"/>
    <mergeCell ref="E29:F29"/>
    <mergeCell ref="E30:F30"/>
    <mergeCell ref="E6:F6"/>
    <mergeCell ref="E21:F21"/>
    <mergeCell ref="E22:F22"/>
    <mergeCell ref="E23:F23"/>
    <mergeCell ref="E24:F24"/>
    <mergeCell ref="E25:F25"/>
    <mergeCell ref="E26:F26"/>
    <mergeCell ref="E17:F17"/>
    <mergeCell ref="E18:F18"/>
    <mergeCell ref="E19:F19"/>
    <mergeCell ref="E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CFB2-59B8-49B2-A007-7D9BE44E8259}">
  <dimension ref="B3:S27"/>
  <sheetViews>
    <sheetView tabSelected="1" topLeftCell="B1" zoomScale="120" zoomScaleNormal="120" workbookViewId="0">
      <selection activeCell="R14" sqref="R14"/>
    </sheetView>
  </sheetViews>
  <sheetFormatPr baseColWidth="10" defaultRowHeight="15" x14ac:dyDescent="0.25"/>
  <cols>
    <col min="6" max="6" width="23.85546875" customWidth="1"/>
    <col min="14" max="14" width="14.7109375" style="12" bestFit="1" customWidth="1"/>
    <col min="16" max="16" width="12.85546875" bestFit="1" customWidth="1"/>
  </cols>
  <sheetData>
    <row r="3" spans="2:19" ht="75" x14ac:dyDescent="0.25">
      <c r="B3" s="5"/>
      <c r="C3" s="7" t="s">
        <v>33</v>
      </c>
      <c r="D3" s="5"/>
      <c r="E3" s="17" t="s">
        <v>32</v>
      </c>
      <c r="F3" s="17"/>
      <c r="G3" s="9" t="s">
        <v>38</v>
      </c>
      <c r="H3" s="9" t="s">
        <v>46</v>
      </c>
      <c r="I3" s="9" t="s">
        <v>44</v>
      </c>
      <c r="J3" s="9" t="s">
        <v>47</v>
      </c>
      <c r="K3" s="9" t="s">
        <v>45</v>
      </c>
      <c r="L3" s="9" t="s">
        <v>39</v>
      </c>
      <c r="M3" s="9" t="s">
        <v>36</v>
      </c>
      <c r="N3" s="13" t="s">
        <v>40</v>
      </c>
      <c r="O3" s="14" t="s">
        <v>41</v>
      </c>
      <c r="P3" s="26" t="s">
        <v>42</v>
      </c>
      <c r="Q3" s="27" t="s">
        <v>43</v>
      </c>
    </row>
    <row r="4" spans="2:19" x14ac:dyDescent="0.25">
      <c r="B4" s="19" t="s">
        <v>30</v>
      </c>
      <c r="C4" s="23" t="s">
        <v>25</v>
      </c>
      <c r="D4" s="2">
        <v>1</v>
      </c>
      <c r="E4" s="18" t="s">
        <v>0</v>
      </c>
      <c r="F4" s="18"/>
      <c r="G4" s="5">
        <v>3.75</v>
      </c>
      <c r="H4" s="5">
        <v>4.32</v>
      </c>
      <c r="I4" s="5">
        <v>60</v>
      </c>
      <c r="J4" s="5">
        <v>21.6</v>
      </c>
      <c r="K4" s="25">
        <f>I4/12</f>
        <v>5</v>
      </c>
      <c r="L4" s="10">
        <f>G4/1440</f>
        <v>2.6041666666666665E-3</v>
      </c>
      <c r="M4" s="10">
        <f>H4/1440</f>
        <v>3.0000000000000001E-3</v>
      </c>
      <c r="N4" s="15">
        <f>I4/86400</f>
        <v>6.9444444444444447E-4</v>
      </c>
      <c r="O4" s="15">
        <f>M4-N4</f>
        <v>2.3055555555555555E-3</v>
      </c>
      <c r="P4" s="29">
        <f>K4/86400</f>
        <v>5.7870370370370373E-5</v>
      </c>
      <c r="Q4" s="28">
        <f>(J4-K4)/86400</f>
        <v>1.9212962962962963E-4</v>
      </c>
    </row>
    <row r="5" spans="2:19" x14ac:dyDescent="0.25">
      <c r="B5" s="19"/>
      <c r="C5" s="23"/>
      <c r="D5" s="2">
        <v>2</v>
      </c>
      <c r="E5" s="18" t="s">
        <v>1</v>
      </c>
      <c r="F5" s="18"/>
      <c r="G5" s="5">
        <v>4.12</v>
      </c>
      <c r="H5" s="5">
        <v>4.75</v>
      </c>
      <c r="I5" s="5">
        <v>80</v>
      </c>
      <c r="J5" s="5">
        <v>35.619999999999997</v>
      </c>
      <c r="K5" s="5">
        <f>I5/8</f>
        <v>10</v>
      </c>
      <c r="L5" s="10">
        <f>G5/1440</f>
        <v>2.8611111111111111E-3</v>
      </c>
      <c r="M5" s="10">
        <f>H5/1440</f>
        <v>3.2986111111111111E-3</v>
      </c>
      <c r="N5" s="15">
        <f>I5/86400</f>
        <v>9.2592592592592596E-4</v>
      </c>
      <c r="O5" s="15">
        <f t="shared" ref="O5:O27" si="0">M5-N5</f>
        <v>2.3726851851851851E-3</v>
      </c>
      <c r="P5" s="29">
        <f t="shared" ref="P5:P27" si="1">K5/86400</f>
        <v>1.1574074074074075E-4</v>
      </c>
      <c r="Q5" s="28">
        <f t="shared" ref="Q5:Q9" si="2">(J5-K5)/86400</f>
        <v>2.9652777777777777E-4</v>
      </c>
    </row>
    <row r="6" spans="2:19" x14ac:dyDescent="0.25">
      <c r="B6" s="19"/>
      <c r="C6" s="23"/>
      <c r="D6" s="2">
        <v>3</v>
      </c>
      <c r="E6" s="18" t="s">
        <v>2</v>
      </c>
      <c r="F6" s="18"/>
      <c r="G6" s="5">
        <v>1.2</v>
      </c>
      <c r="H6" s="5">
        <v>1.4</v>
      </c>
      <c r="I6" s="5">
        <v>24</v>
      </c>
      <c r="J6" s="5">
        <v>13.99</v>
      </c>
      <c r="K6" s="5">
        <f>I6/6</f>
        <v>4</v>
      </c>
      <c r="L6" s="10">
        <f>G6/1440</f>
        <v>8.3333333333333328E-4</v>
      </c>
      <c r="M6" s="10">
        <f>H6/1440</f>
        <v>9.7222222222222219E-4</v>
      </c>
      <c r="N6" s="15">
        <f>I6/86400</f>
        <v>2.7777777777777778E-4</v>
      </c>
      <c r="O6" s="15">
        <f t="shared" si="0"/>
        <v>6.9444444444444436E-4</v>
      </c>
      <c r="P6" s="29">
        <f t="shared" si="1"/>
        <v>4.6296296296296294E-5</v>
      </c>
      <c r="Q6" s="28">
        <f t="shared" si="2"/>
        <v>1.1562500000000001E-4</v>
      </c>
    </row>
    <row r="7" spans="2:19" x14ac:dyDescent="0.25">
      <c r="B7" s="19"/>
      <c r="C7" s="23"/>
      <c r="D7" s="21">
        <v>4</v>
      </c>
      <c r="E7" s="22" t="s">
        <v>3</v>
      </c>
      <c r="F7" s="3" t="s">
        <v>5</v>
      </c>
      <c r="G7" s="5">
        <v>2.67</v>
      </c>
      <c r="H7" s="5">
        <v>3.06</v>
      </c>
      <c r="I7" s="5">
        <v>69</v>
      </c>
      <c r="J7" s="5">
        <v>20.399999999999999</v>
      </c>
      <c r="K7" s="25">
        <f>I7/9</f>
        <v>7.666666666666667</v>
      </c>
      <c r="L7" s="10">
        <f>G7/1440</f>
        <v>1.8541666666666667E-3</v>
      </c>
      <c r="M7" s="10">
        <f>H7/1440</f>
        <v>2.1250000000000002E-3</v>
      </c>
      <c r="N7" s="15">
        <f>I7/86400</f>
        <v>7.9861111111111116E-4</v>
      </c>
      <c r="O7" s="15">
        <f t="shared" si="0"/>
        <v>1.3263888888888891E-3</v>
      </c>
      <c r="P7" s="29">
        <f t="shared" si="1"/>
        <v>8.8734567901234578E-5</v>
      </c>
      <c r="Q7" s="28">
        <f t="shared" si="2"/>
        <v>1.473765432098765E-4</v>
      </c>
    </row>
    <row r="8" spans="2:19" x14ac:dyDescent="0.25">
      <c r="B8" s="19"/>
      <c r="C8" s="23"/>
      <c r="D8" s="21"/>
      <c r="E8" s="22"/>
      <c r="F8" s="3" t="s">
        <v>4</v>
      </c>
      <c r="G8" s="5">
        <v>2.67</v>
      </c>
      <c r="H8" s="5">
        <v>3.06</v>
      </c>
      <c r="I8" s="5">
        <v>35</v>
      </c>
      <c r="J8" s="5">
        <v>183.6</v>
      </c>
      <c r="K8" s="5">
        <f>I8/1</f>
        <v>35</v>
      </c>
      <c r="L8" s="10">
        <f>G8/1440</f>
        <v>1.8541666666666667E-3</v>
      </c>
      <c r="M8" s="10">
        <f>H8/1440</f>
        <v>2.1250000000000002E-3</v>
      </c>
      <c r="N8" s="15">
        <f>I8/86400</f>
        <v>4.0509259259259258E-4</v>
      </c>
      <c r="O8" s="15">
        <f t="shared" si="0"/>
        <v>1.7199074074074076E-3</v>
      </c>
      <c r="P8" s="29">
        <f t="shared" si="1"/>
        <v>4.0509259259259258E-4</v>
      </c>
      <c r="Q8" s="28">
        <f t="shared" si="2"/>
        <v>1.7199074074074074E-3</v>
      </c>
    </row>
    <row r="9" spans="2:19" x14ac:dyDescent="0.25">
      <c r="B9" s="19"/>
      <c r="C9" s="23"/>
      <c r="D9" s="21"/>
      <c r="E9" s="22"/>
      <c r="F9" s="3" t="s">
        <v>6</v>
      </c>
      <c r="G9" s="5">
        <v>2.67</v>
      </c>
      <c r="H9" s="5">
        <v>3.06</v>
      </c>
      <c r="I9" s="5">
        <v>20</v>
      </c>
      <c r="J9" s="5">
        <v>45.9</v>
      </c>
      <c r="K9" s="5">
        <f>I9/4</f>
        <v>5</v>
      </c>
      <c r="L9" s="10">
        <f>G9/1440</f>
        <v>1.8541666666666667E-3</v>
      </c>
      <c r="M9" s="10">
        <f>H9/1440</f>
        <v>2.1250000000000002E-3</v>
      </c>
      <c r="N9" s="15">
        <f>I9/86400</f>
        <v>2.3148148148148149E-4</v>
      </c>
      <c r="O9" s="15">
        <f t="shared" si="0"/>
        <v>1.8935185185185188E-3</v>
      </c>
      <c r="P9" s="29">
        <f>K9/86400</f>
        <v>5.7870370370370373E-5</v>
      </c>
      <c r="Q9" s="28">
        <f t="shared" si="2"/>
        <v>4.7337962962962964E-4</v>
      </c>
    </row>
    <row r="10" spans="2:19" x14ac:dyDescent="0.25">
      <c r="B10" s="19"/>
      <c r="C10" s="23"/>
      <c r="D10" s="2">
        <v>5</v>
      </c>
      <c r="E10" s="18" t="s">
        <v>7</v>
      </c>
      <c r="F10" s="18"/>
      <c r="G10" s="5">
        <v>9.4</v>
      </c>
      <c r="H10" s="5">
        <v>10.81</v>
      </c>
      <c r="I10" s="5">
        <v>300</v>
      </c>
      <c r="J10" s="5">
        <f>H10*60</f>
        <v>648.6</v>
      </c>
      <c r="K10" s="5">
        <f>I10</f>
        <v>300</v>
      </c>
      <c r="L10" s="10">
        <f>G10/1440</f>
        <v>6.5277777777777782E-3</v>
      </c>
      <c r="M10" s="10">
        <f>H10/1440</f>
        <v>7.5069444444444446E-3</v>
      </c>
      <c r="N10" s="15">
        <f>I10/86400</f>
        <v>3.472222222222222E-3</v>
      </c>
      <c r="O10" s="15">
        <f t="shared" si="0"/>
        <v>4.0347222222222225E-3</v>
      </c>
      <c r="P10" s="29">
        <f>N10</f>
        <v>3.472222222222222E-3</v>
      </c>
      <c r="Q10" s="29">
        <f>O10</f>
        <v>4.0347222222222225E-3</v>
      </c>
    </row>
    <row r="11" spans="2:19" x14ac:dyDescent="0.25">
      <c r="B11" s="19"/>
      <c r="C11" s="23"/>
      <c r="D11" s="2">
        <v>6</v>
      </c>
      <c r="E11" s="18" t="s">
        <v>8</v>
      </c>
      <c r="F11" s="18"/>
      <c r="G11" s="5">
        <v>0.24</v>
      </c>
      <c r="H11" s="5">
        <v>0.28000000000000003</v>
      </c>
      <c r="I11" s="5">
        <v>4</v>
      </c>
      <c r="J11" s="5">
        <f t="shared" ref="J11:K27" si="3">H11*60</f>
        <v>16.8</v>
      </c>
      <c r="K11" s="5">
        <f t="shared" ref="K11:K27" si="4">I11</f>
        <v>4</v>
      </c>
      <c r="L11" s="10">
        <f>G11/1440</f>
        <v>1.6666666666666666E-4</v>
      </c>
      <c r="M11" s="10">
        <f>H11/1440</f>
        <v>1.9444444444444446E-4</v>
      </c>
      <c r="N11" s="15">
        <f>I11/86400</f>
        <v>4.6296296296296294E-5</v>
      </c>
      <c r="O11" s="15">
        <f t="shared" si="0"/>
        <v>1.4814814814814817E-4</v>
      </c>
      <c r="P11" s="29">
        <f t="shared" ref="P11:P27" si="5">N11</f>
        <v>4.6296296296296294E-5</v>
      </c>
      <c r="Q11" s="29">
        <f t="shared" ref="Q11:Q27" si="6">O11</f>
        <v>1.4814814814814817E-4</v>
      </c>
    </row>
    <row r="12" spans="2:19" x14ac:dyDescent="0.25">
      <c r="B12" s="19"/>
      <c r="C12" s="23" t="s">
        <v>26</v>
      </c>
      <c r="D12" s="2">
        <v>7</v>
      </c>
      <c r="E12" s="18" t="s">
        <v>9</v>
      </c>
      <c r="F12" s="18"/>
      <c r="G12" s="5"/>
      <c r="H12" s="5">
        <v>3.5</v>
      </c>
      <c r="I12" s="5">
        <v>207</v>
      </c>
      <c r="J12" s="5">
        <f t="shared" si="3"/>
        <v>210</v>
      </c>
      <c r="K12" s="5">
        <f t="shared" si="4"/>
        <v>207</v>
      </c>
      <c r="L12" s="10">
        <f>G12/1440</f>
        <v>0</v>
      </c>
      <c r="M12" s="10">
        <f>H12/1440</f>
        <v>2.4305555555555556E-3</v>
      </c>
      <c r="N12" s="15">
        <f>I12/86400</f>
        <v>2.3958333333333331E-3</v>
      </c>
      <c r="O12" s="15">
        <f t="shared" si="0"/>
        <v>3.4722222222222446E-5</v>
      </c>
      <c r="P12" s="29">
        <f t="shared" si="5"/>
        <v>2.3958333333333331E-3</v>
      </c>
      <c r="Q12" s="29">
        <f t="shared" si="6"/>
        <v>3.4722222222222446E-5</v>
      </c>
    </row>
    <row r="13" spans="2:19" x14ac:dyDescent="0.25">
      <c r="B13" s="19"/>
      <c r="C13" s="23"/>
      <c r="D13" s="2">
        <v>8</v>
      </c>
      <c r="E13" s="18" t="s">
        <v>10</v>
      </c>
      <c r="F13" s="18"/>
      <c r="G13" s="5"/>
      <c r="H13" s="5">
        <v>1.21</v>
      </c>
      <c r="I13" s="5">
        <v>71</v>
      </c>
      <c r="J13" s="5">
        <f t="shared" si="3"/>
        <v>72.599999999999994</v>
      </c>
      <c r="K13" s="5">
        <f t="shared" si="4"/>
        <v>71</v>
      </c>
      <c r="L13" s="10">
        <f>G13/1440</f>
        <v>0</v>
      </c>
      <c r="M13" s="10">
        <f>H13/1440</f>
        <v>8.4027777777777779E-4</v>
      </c>
      <c r="N13" s="15">
        <f>I13/86400</f>
        <v>8.2175925925925927E-4</v>
      </c>
      <c r="O13" s="15">
        <f t="shared" si="0"/>
        <v>1.8518518518518515E-5</v>
      </c>
      <c r="P13" s="29">
        <f t="shared" si="5"/>
        <v>8.2175925925925927E-4</v>
      </c>
      <c r="Q13" s="29">
        <f t="shared" si="6"/>
        <v>1.8518518518518515E-5</v>
      </c>
    </row>
    <row r="14" spans="2:19" x14ac:dyDescent="0.25">
      <c r="B14" s="19"/>
      <c r="C14" s="23"/>
      <c r="D14" s="2">
        <v>9</v>
      </c>
      <c r="E14" s="18" t="s">
        <v>11</v>
      </c>
      <c r="F14" s="18"/>
      <c r="G14" s="5">
        <v>4.96</v>
      </c>
      <c r="H14" s="5">
        <v>5.7</v>
      </c>
      <c r="I14" s="5">
        <v>270</v>
      </c>
      <c r="J14" s="5">
        <f t="shared" si="3"/>
        <v>342</v>
      </c>
      <c r="K14" s="5">
        <f t="shared" si="4"/>
        <v>270</v>
      </c>
      <c r="L14" s="10">
        <f>G14/1440</f>
        <v>3.4444444444444444E-3</v>
      </c>
      <c r="M14" s="10">
        <f>H14/1440</f>
        <v>3.9583333333333337E-3</v>
      </c>
      <c r="N14" s="15">
        <f>I14/86400</f>
        <v>3.1250000000000002E-3</v>
      </c>
      <c r="O14" s="15">
        <f t="shared" si="0"/>
        <v>8.333333333333335E-4</v>
      </c>
      <c r="P14" s="29">
        <f t="shared" si="5"/>
        <v>3.1250000000000002E-3</v>
      </c>
      <c r="Q14" s="29">
        <f t="shared" si="6"/>
        <v>8.333333333333335E-4</v>
      </c>
    </row>
    <row r="15" spans="2:19" x14ac:dyDescent="0.25">
      <c r="B15" s="19"/>
      <c r="C15" s="23"/>
      <c r="D15" s="2">
        <v>10</v>
      </c>
      <c r="E15" s="18" t="s">
        <v>12</v>
      </c>
      <c r="F15" s="18"/>
      <c r="G15" s="5"/>
      <c r="H15" s="5">
        <v>1.21</v>
      </c>
      <c r="I15" s="5">
        <v>71</v>
      </c>
      <c r="J15" s="5">
        <f t="shared" si="3"/>
        <v>72.599999999999994</v>
      </c>
      <c r="K15" s="5">
        <f t="shared" si="4"/>
        <v>71</v>
      </c>
      <c r="L15" s="10">
        <f>G15/1440</f>
        <v>0</v>
      </c>
      <c r="M15" s="10">
        <f>H15/1440</f>
        <v>8.4027777777777779E-4</v>
      </c>
      <c r="N15" s="15">
        <f>I15/86400</f>
        <v>8.2175925925925927E-4</v>
      </c>
      <c r="O15" s="15">
        <f t="shared" si="0"/>
        <v>1.8518518518518515E-5</v>
      </c>
      <c r="P15" s="29">
        <f t="shared" si="5"/>
        <v>8.2175925925925927E-4</v>
      </c>
      <c r="Q15" s="29">
        <f t="shared" si="6"/>
        <v>1.8518518518518515E-5</v>
      </c>
    </row>
    <row r="16" spans="2:19" x14ac:dyDescent="0.25">
      <c r="B16" s="20" t="s">
        <v>31</v>
      </c>
      <c r="C16" s="24" t="s">
        <v>27</v>
      </c>
      <c r="D16" s="4">
        <v>11</v>
      </c>
      <c r="E16" s="16" t="s">
        <v>13</v>
      </c>
      <c r="F16" s="16"/>
      <c r="G16" s="5">
        <v>0.44</v>
      </c>
      <c r="H16" s="5">
        <v>0.5</v>
      </c>
      <c r="I16" s="5">
        <v>20</v>
      </c>
      <c r="J16" s="5">
        <f t="shared" si="3"/>
        <v>30</v>
      </c>
      <c r="K16" s="5">
        <f t="shared" si="4"/>
        <v>20</v>
      </c>
      <c r="L16" s="10">
        <f>G16/1440</f>
        <v>3.0555555555555555E-4</v>
      </c>
      <c r="M16" s="10">
        <f>H16/1440</f>
        <v>3.4722222222222224E-4</v>
      </c>
      <c r="N16" s="15">
        <f>I16/86400</f>
        <v>2.3148148148148149E-4</v>
      </c>
      <c r="O16" s="15">
        <f t="shared" si="0"/>
        <v>1.1574074074074075E-4</v>
      </c>
      <c r="P16" s="29">
        <f t="shared" si="5"/>
        <v>2.3148148148148149E-4</v>
      </c>
      <c r="Q16" s="29">
        <f t="shared" si="6"/>
        <v>1.1574074074074075E-4</v>
      </c>
      <c r="R16" s="11"/>
      <c r="S16" s="11"/>
    </row>
    <row r="17" spans="2:17" x14ac:dyDescent="0.25">
      <c r="B17" s="20"/>
      <c r="C17" s="24"/>
      <c r="D17" s="4">
        <v>12</v>
      </c>
      <c r="E17" s="16" t="s">
        <v>14</v>
      </c>
      <c r="F17" s="16"/>
      <c r="G17" s="5">
        <v>1.97</v>
      </c>
      <c r="H17" s="5">
        <v>2.2599999999999998</v>
      </c>
      <c r="I17" s="5">
        <v>100</v>
      </c>
      <c r="J17" s="5">
        <f t="shared" si="3"/>
        <v>135.6</v>
      </c>
      <c r="K17" s="5">
        <f t="shared" si="4"/>
        <v>100</v>
      </c>
      <c r="L17" s="10">
        <f>G17/1440</f>
        <v>1.3680555555555555E-3</v>
      </c>
      <c r="M17" s="10">
        <f>H17/1440</f>
        <v>1.5694444444444443E-3</v>
      </c>
      <c r="N17" s="15">
        <f>I17/86400</f>
        <v>1.1574074074074073E-3</v>
      </c>
      <c r="O17" s="15">
        <f t="shared" si="0"/>
        <v>4.1203703703703693E-4</v>
      </c>
      <c r="P17" s="29">
        <f t="shared" si="5"/>
        <v>1.1574074074074073E-3</v>
      </c>
      <c r="Q17" s="29">
        <f t="shared" si="6"/>
        <v>4.1203703703703693E-4</v>
      </c>
    </row>
    <row r="18" spans="2:17" x14ac:dyDescent="0.25">
      <c r="B18" s="20"/>
      <c r="C18" s="24"/>
      <c r="D18" s="4">
        <v>13</v>
      </c>
      <c r="E18" s="16" t="s">
        <v>15</v>
      </c>
      <c r="F18" s="16"/>
      <c r="G18" s="5">
        <v>1.26</v>
      </c>
      <c r="H18" s="5">
        <v>1.45</v>
      </c>
      <c r="I18" s="5">
        <v>80</v>
      </c>
      <c r="J18" s="5">
        <f t="shared" si="3"/>
        <v>87</v>
      </c>
      <c r="K18" s="5">
        <f t="shared" si="4"/>
        <v>80</v>
      </c>
      <c r="L18" s="10">
        <f>G18/1440</f>
        <v>8.7500000000000002E-4</v>
      </c>
      <c r="M18" s="10">
        <f>H18/1440</f>
        <v>1.0069444444444444E-3</v>
      </c>
      <c r="N18" s="15">
        <f>I18/86400</f>
        <v>9.2592592592592596E-4</v>
      </c>
      <c r="O18" s="15">
        <f t="shared" si="0"/>
        <v>8.1018518518518462E-5</v>
      </c>
      <c r="P18" s="29">
        <f t="shared" si="5"/>
        <v>9.2592592592592596E-4</v>
      </c>
      <c r="Q18" s="29">
        <f t="shared" si="6"/>
        <v>8.1018518518518462E-5</v>
      </c>
    </row>
    <row r="19" spans="2:17" x14ac:dyDescent="0.25">
      <c r="B19" s="20"/>
      <c r="C19" s="24"/>
      <c r="D19" s="4">
        <v>15</v>
      </c>
      <c r="E19" s="16" t="s">
        <v>16</v>
      </c>
      <c r="F19" s="16"/>
      <c r="G19" s="5">
        <v>0.95</v>
      </c>
      <c r="H19" s="5">
        <v>1.1000000000000001</v>
      </c>
      <c r="I19" s="5">
        <v>60</v>
      </c>
      <c r="J19" s="5">
        <f t="shared" si="3"/>
        <v>66</v>
      </c>
      <c r="K19" s="5">
        <f t="shared" si="4"/>
        <v>60</v>
      </c>
      <c r="L19" s="10">
        <f>G19/1440</f>
        <v>6.5972222222222224E-4</v>
      </c>
      <c r="M19" s="10">
        <f>H19/1440</f>
        <v>7.6388888888888893E-4</v>
      </c>
      <c r="N19" s="15">
        <f>I19/86400</f>
        <v>6.9444444444444447E-4</v>
      </c>
      <c r="O19" s="15">
        <f t="shared" si="0"/>
        <v>6.9444444444444458E-5</v>
      </c>
      <c r="P19" s="29">
        <f t="shared" si="5"/>
        <v>6.9444444444444447E-4</v>
      </c>
      <c r="Q19" s="29">
        <f t="shared" si="6"/>
        <v>6.9444444444444458E-5</v>
      </c>
    </row>
    <row r="20" spans="2:17" x14ac:dyDescent="0.25">
      <c r="B20" s="20"/>
      <c r="C20" s="24"/>
      <c r="D20" s="4">
        <v>16</v>
      </c>
      <c r="E20" s="16" t="s">
        <v>17</v>
      </c>
      <c r="F20" s="16"/>
      <c r="G20" s="5">
        <v>4.26</v>
      </c>
      <c r="H20" s="5">
        <v>4.9000000000000004</v>
      </c>
      <c r="I20" s="5">
        <v>279</v>
      </c>
      <c r="J20" s="5">
        <f t="shared" si="3"/>
        <v>294</v>
      </c>
      <c r="K20" s="5">
        <f t="shared" si="4"/>
        <v>279</v>
      </c>
      <c r="L20" s="10">
        <f>G20/1440</f>
        <v>2.9583333333333332E-3</v>
      </c>
      <c r="M20" s="10">
        <f>H20/1440</f>
        <v>3.402777777777778E-3</v>
      </c>
      <c r="N20" s="15">
        <f>I20/86400</f>
        <v>3.2291666666666666E-3</v>
      </c>
      <c r="O20" s="15">
        <f t="shared" si="0"/>
        <v>1.7361111111111136E-4</v>
      </c>
      <c r="P20" s="29">
        <f t="shared" si="5"/>
        <v>3.2291666666666666E-3</v>
      </c>
      <c r="Q20" s="29">
        <f t="shared" si="6"/>
        <v>1.7361111111111136E-4</v>
      </c>
    </row>
    <row r="21" spans="2:17" x14ac:dyDescent="0.25">
      <c r="B21" s="20"/>
      <c r="C21" s="24"/>
      <c r="D21" s="4">
        <v>17</v>
      </c>
      <c r="E21" s="16" t="s">
        <v>18</v>
      </c>
      <c r="F21" s="16"/>
      <c r="G21" s="5">
        <v>4.29</v>
      </c>
      <c r="H21" s="5">
        <v>4.93</v>
      </c>
      <c r="I21" s="5">
        <v>281</v>
      </c>
      <c r="J21" s="5">
        <f t="shared" si="3"/>
        <v>295.79999999999995</v>
      </c>
      <c r="K21" s="5">
        <f t="shared" si="4"/>
        <v>281</v>
      </c>
      <c r="L21" s="10">
        <f>G21/1440</f>
        <v>2.9791666666666669E-3</v>
      </c>
      <c r="M21" s="10">
        <f>H21/1440</f>
        <v>3.4236111111111108E-3</v>
      </c>
      <c r="N21" s="15">
        <f>I21/86400</f>
        <v>3.2523148148148147E-3</v>
      </c>
      <c r="O21" s="15">
        <f t="shared" si="0"/>
        <v>1.7129629629629613E-4</v>
      </c>
      <c r="P21" s="29">
        <f t="shared" si="5"/>
        <v>3.2523148148148147E-3</v>
      </c>
      <c r="Q21" s="29">
        <f t="shared" si="6"/>
        <v>1.7129629629629613E-4</v>
      </c>
    </row>
    <row r="22" spans="2:17" x14ac:dyDescent="0.25">
      <c r="B22" s="20"/>
      <c r="C22" s="24" t="s">
        <v>28</v>
      </c>
      <c r="D22" s="4">
        <v>18</v>
      </c>
      <c r="E22" s="16" t="s">
        <v>19</v>
      </c>
      <c r="F22" s="16"/>
      <c r="G22" s="5">
        <v>3.59</v>
      </c>
      <c r="H22" s="5">
        <v>4.13</v>
      </c>
      <c r="I22" s="5">
        <v>104</v>
      </c>
      <c r="J22" s="5">
        <f t="shared" si="3"/>
        <v>247.79999999999998</v>
      </c>
      <c r="K22" s="5">
        <f t="shared" si="4"/>
        <v>104</v>
      </c>
      <c r="L22" s="10">
        <f>G22/1440</f>
        <v>2.4930555555555556E-3</v>
      </c>
      <c r="M22" s="10">
        <f>H22/1440</f>
        <v>2.8680555555555555E-3</v>
      </c>
      <c r="N22" s="15">
        <f>I22/86400</f>
        <v>1.2037037037037038E-3</v>
      </c>
      <c r="O22" s="15">
        <f t="shared" si="0"/>
        <v>1.6643518518518518E-3</v>
      </c>
      <c r="P22" s="29">
        <f t="shared" si="5"/>
        <v>1.2037037037037038E-3</v>
      </c>
      <c r="Q22" s="29">
        <f t="shared" si="6"/>
        <v>1.6643518518518518E-3</v>
      </c>
    </row>
    <row r="23" spans="2:17" x14ac:dyDescent="0.25">
      <c r="B23" s="20"/>
      <c r="C23" s="24"/>
      <c r="D23" s="4">
        <v>19</v>
      </c>
      <c r="E23" s="16" t="s">
        <v>20</v>
      </c>
      <c r="F23" s="16"/>
      <c r="G23" s="5">
        <v>2.39</v>
      </c>
      <c r="H23" s="5">
        <v>2.76</v>
      </c>
      <c r="I23" s="5">
        <v>154</v>
      </c>
      <c r="J23" s="5">
        <f t="shared" si="3"/>
        <v>165.6</v>
      </c>
      <c r="K23" s="5">
        <f t="shared" si="4"/>
        <v>154</v>
      </c>
      <c r="L23" s="10">
        <f>G23/1440</f>
        <v>1.6597222222222224E-3</v>
      </c>
      <c r="M23" s="10">
        <f>H23/1440</f>
        <v>1.9166666666666666E-3</v>
      </c>
      <c r="N23" s="15">
        <f>I23/86400</f>
        <v>1.7824074074074075E-3</v>
      </c>
      <c r="O23" s="15">
        <f t="shared" si="0"/>
        <v>1.342592592592591E-4</v>
      </c>
      <c r="P23" s="29">
        <f t="shared" si="5"/>
        <v>1.7824074074074075E-3</v>
      </c>
      <c r="Q23" s="29">
        <f t="shared" si="6"/>
        <v>1.342592592592591E-4</v>
      </c>
    </row>
    <row r="24" spans="2:17" x14ac:dyDescent="0.25">
      <c r="B24" s="20"/>
      <c r="C24" s="24"/>
      <c r="D24" s="4">
        <v>22</v>
      </c>
      <c r="E24" s="16" t="s">
        <v>24</v>
      </c>
      <c r="F24" s="16"/>
      <c r="G24" s="5">
        <v>4.16</v>
      </c>
      <c r="H24" s="5">
        <v>4.8</v>
      </c>
      <c r="I24" s="5">
        <v>283</v>
      </c>
      <c r="J24" s="5">
        <f t="shared" si="3"/>
        <v>288</v>
      </c>
      <c r="K24" s="5">
        <f t="shared" si="4"/>
        <v>283</v>
      </c>
      <c r="L24" s="10">
        <f>G24/1440</f>
        <v>2.8888888888888892E-3</v>
      </c>
      <c r="M24" s="10">
        <f>H24/1440</f>
        <v>3.3333333333333331E-3</v>
      </c>
      <c r="N24" s="15">
        <f>I24/86400</f>
        <v>3.2754629629629631E-3</v>
      </c>
      <c r="O24" s="15">
        <f t="shared" si="0"/>
        <v>5.787037037037002E-5</v>
      </c>
      <c r="P24" s="29">
        <f t="shared" si="5"/>
        <v>3.2754629629629631E-3</v>
      </c>
      <c r="Q24" s="29">
        <f t="shared" si="6"/>
        <v>5.787037037037002E-5</v>
      </c>
    </row>
    <row r="25" spans="2:17" x14ac:dyDescent="0.25">
      <c r="B25" s="20"/>
      <c r="C25" s="24" t="s">
        <v>29</v>
      </c>
      <c r="D25" s="4">
        <v>14</v>
      </c>
      <c r="E25" s="16" t="s">
        <v>22</v>
      </c>
      <c r="F25" s="16"/>
      <c r="G25" s="5">
        <v>3.48</v>
      </c>
      <c r="H25" s="5">
        <v>4</v>
      </c>
      <c r="I25" s="5">
        <v>230</v>
      </c>
      <c r="J25" s="5">
        <f t="shared" si="3"/>
        <v>240</v>
      </c>
      <c r="K25" s="5">
        <f t="shared" si="4"/>
        <v>230</v>
      </c>
      <c r="L25" s="10">
        <f>G25/1440</f>
        <v>2.4166666666666668E-3</v>
      </c>
      <c r="M25" s="10">
        <f>H25/1440</f>
        <v>2.7777777777777779E-3</v>
      </c>
      <c r="N25" s="15">
        <f>I25/86400</f>
        <v>2.662037037037037E-3</v>
      </c>
      <c r="O25" s="15">
        <f t="shared" si="0"/>
        <v>1.1574074074074091E-4</v>
      </c>
      <c r="P25" s="29">
        <f t="shared" si="5"/>
        <v>2.662037037037037E-3</v>
      </c>
      <c r="Q25" s="29">
        <f t="shared" si="6"/>
        <v>1.1574074074074091E-4</v>
      </c>
    </row>
    <row r="26" spans="2:17" x14ac:dyDescent="0.25">
      <c r="B26" s="20"/>
      <c r="C26" s="24"/>
      <c r="D26" s="4">
        <v>20</v>
      </c>
      <c r="E26" s="16" t="s">
        <v>21</v>
      </c>
      <c r="F26" s="16"/>
      <c r="G26" s="5">
        <v>1.03</v>
      </c>
      <c r="H26" s="5">
        <v>1.2</v>
      </c>
      <c r="I26" s="5">
        <v>68</v>
      </c>
      <c r="J26" s="5">
        <f t="shared" si="3"/>
        <v>72</v>
      </c>
      <c r="K26" s="5">
        <f t="shared" si="4"/>
        <v>68</v>
      </c>
      <c r="L26" s="10">
        <f>G26/1440</f>
        <v>7.1527777777777779E-4</v>
      </c>
      <c r="M26" s="10">
        <f>H26/1440</f>
        <v>8.3333333333333328E-4</v>
      </c>
      <c r="N26" s="15">
        <f>I26/86400</f>
        <v>7.8703703703703705E-4</v>
      </c>
      <c r="O26" s="15">
        <f t="shared" si="0"/>
        <v>4.6296296296296233E-5</v>
      </c>
      <c r="P26" s="29">
        <f t="shared" si="5"/>
        <v>7.8703703703703705E-4</v>
      </c>
      <c r="Q26" s="29">
        <f t="shared" si="6"/>
        <v>4.6296296296296233E-5</v>
      </c>
    </row>
    <row r="27" spans="2:17" x14ac:dyDescent="0.25">
      <c r="B27" s="20"/>
      <c r="C27" s="24"/>
      <c r="D27" s="4">
        <v>21</v>
      </c>
      <c r="E27" s="16" t="s">
        <v>23</v>
      </c>
      <c r="F27" s="16"/>
      <c r="G27" s="5">
        <v>0.49</v>
      </c>
      <c r="H27" s="5">
        <v>0.56999999999999995</v>
      </c>
      <c r="I27" s="5">
        <v>32</v>
      </c>
      <c r="J27" s="5">
        <f t="shared" si="3"/>
        <v>34.199999999999996</v>
      </c>
      <c r="K27" s="5">
        <f t="shared" si="4"/>
        <v>32</v>
      </c>
      <c r="L27" s="10">
        <f>G27/1440</f>
        <v>3.4027777777777778E-4</v>
      </c>
      <c r="M27" s="10">
        <f>H27/1440</f>
        <v>3.9583333333333332E-4</v>
      </c>
      <c r="N27" s="15">
        <f>I27/86400</f>
        <v>3.7037037037037035E-4</v>
      </c>
      <c r="O27" s="15">
        <f t="shared" si="0"/>
        <v>2.5462962962962972E-5</v>
      </c>
      <c r="P27" s="29">
        <f t="shared" si="5"/>
        <v>3.7037037037037035E-4</v>
      </c>
      <c r="Q27" s="29">
        <f t="shared" si="6"/>
        <v>2.5462962962962972E-5</v>
      </c>
    </row>
  </sheetData>
  <mergeCells count="31">
    <mergeCell ref="B16:B27"/>
    <mergeCell ref="C16:C21"/>
    <mergeCell ref="E16:F16"/>
    <mergeCell ref="E17:F17"/>
    <mergeCell ref="E18:F18"/>
    <mergeCell ref="C25:C27"/>
    <mergeCell ref="E25:F25"/>
    <mergeCell ref="E26:F26"/>
    <mergeCell ref="E27:F27"/>
    <mergeCell ref="E19:F19"/>
    <mergeCell ref="E20:F20"/>
    <mergeCell ref="E21:F21"/>
    <mergeCell ref="C22:C24"/>
    <mergeCell ref="E22:F22"/>
    <mergeCell ref="E23:F23"/>
    <mergeCell ref="E24:F24"/>
    <mergeCell ref="E3:F3"/>
    <mergeCell ref="B4:B15"/>
    <mergeCell ref="C4:C11"/>
    <mergeCell ref="E4:F4"/>
    <mergeCell ref="E5:F5"/>
    <mergeCell ref="E6:F6"/>
    <mergeCell ref="D7:D9"/>
    <mergeCell ref="E7:E9"/>
    <mergeCell ref="E10:F10"/>
    <mergeCell ref="E11:F11"/>
    <mergeCell ref="C12:C15"/>
    <mergeCell ref="E12:F12"/>
    <mergeCell ref="E13:F13"/>
    <mergeCell ref="E14:F14"/>
    <mergeCell ref="E15:F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415B4991F41841B1A250D659A23981" ma:contentTypeVersion="8" ma:contentTypeDescription="Crear nuevo documento." ma:contentTypeScope="" ma:versionID="a6f577e764f505ffe57fae642640c87c">
  <xsd:schema xmlns:xsd="http://www.w3.org/2001/XMLSchema" xmlns:xs="http://www.w3.org/2001/XMLSchema" xmlns:p="http://schemas.microsoft.com/office/2006/metadata/properties" xmlns:ns3="dbbedc70-ead9-41c7-bee8-2c47823ea795" xmlns:ns4="19b93533-c1e2-43ab-ab39-0c8609e457ac" targetNamespace="http://schemas.microsoft.com/office/2006/metadata/properties" ma:root="true" ma:fieldsID="5a7b2a257e9e5dd672313b72c10c8505" ns3:_="" ns4:_="">
    <xsd:import namespace="dbbedc70-ead9-41c7-bee8-2c47823ea795"/>
    <xsd:import namespace="19b93533-c1e2-43ab-ab39-0c8609e457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edc70-ead9-41c7-bee8-2c47823ea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b93533-c1e2-43ab-ab39-0c8609e457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050E03-2C71-4FE4-8614-E510855E3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edc70-ead9-41c7-bee8-2c47823ea795"/>
    <ds:schemaRef ds:uri="19b93533-c1e2-43ab-ab39-0c8609e457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750FF3-DF29-4E6A-8E82-4FDC916902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68B66A-309C-4416-871D-514D51398915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19b93533-c1e2-43ab-ab39-0c8609e457ac"/>
    <ds:schemaRef ds:uri="dbbedc70-ead9-41c7-bee8-2c47823ea79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Michael  Rodriguez</cp:lastModifiedBy>
  <dcterms:created xsi:type="dcterms:W3CDTF">2021-03-31T07:16:43Z</dcterms:created>
  <dcterms:modified xsi:type="dcterms:W3CDTF">2021-04-21T06:23:38Z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0x01010027415B4991F41841B1A250D659A23981</vt:lpwstr>
  </property>
</Properties>
</file>