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7s\Downloads\"/>
    </mc:Choice>
  </mc:AlternateContent>
  <xr:revisionPtr revIDLastSave="0" documentId="13_ncr:1_{6CEE6358-6DB2-4B8D-A8C8-AD47FAA1AE7D}" xr6:coauthVersionLast="46" xr6:coauthVersionMax="46" xr10:uidLastSave="{00000000-0000-0000-0000-000000000000}"/>
  <bookViews>
    <workbookView xWindow="-108" yWindow="-108" windowWidth="23256" windowHeight="13176" activeTab="1" xr2:uid="{C8728B57-2FEA-4814-B387-671D8068A2D7}"/>
  </bookViews>
  <sheets>
    <sheet name="tiempos playera Detalle" sheetId="4" r:id="rId1"/>
    <sheet name="tiempos ruta Detalle" sheetId="2" r:id="rId2"/>
    <sheet name="tiempos player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6" i="2" l="1"/>
  <c r="P26" i="2" s="1"/>
  <c r="M21" i="2"/>
  <c r="O21" i="2" s="1"/>
  <c r="Q21" i="2" s="1"/>
  <c r="N21" i="2"/>
  <c r="P21" i="2"/>
  <c r="N10" i="2"/>
  <c r="P10" i="2" s="1"/>
  <c r="M10" i="2"/>
  <c r="O10" i="2" s="1"/>
  <c r="Q10" i="2" s="1"/>
  <c r="P9" i="2"/>
  <c r="Q7" i="2"/>
  <c r="P5" i="2"/>
  <c r="P27" i="4"/>
  <c r="N27" i="4"/>
  <c r="M27" i="4"/>
  <c r="O27" i="4" s="1"/>
  <c r="Q27" i="4" s="1"/>
  <c r="L27" i="4"/>
  <c r="K27" i="4"/>
  <c r="J27" i="4"/>
  <c r="P26" i="4"/>
  <c r="N26" i="4"/>
  <c r="M26" i="4"/>
  <c r="O26" i="4" s="1"/>
  <c r="Q26" i="4" s="1"/>
  <c r="L26" i="4"/>
  <c r="K26" i="4"/>
  <c r="J26" i="4"/>
  <c r="N25" i="4"/>
  <c r="P25" i="4" s="1"/>
  <c r="M25" i="4"/>
  <c r="O25" i="4" s="1"/>
  <c r="Q25" i="4" s="1"/>
  <c r="L25" i="4"/>
  <c r="K25" i="4"/>
  <c r="J25" i="4"/>
  <c r="N24" i="4"/>
  <c r="P24" i="4" s="1"/>
  <c r="M24" i="4"/>
  <c r="O24" i="4" s="1"/>
  <c r="Q24" i="4" s="1"/>
  <c r="L24" i="4"/>
  <c r="K24" i="4"/>
  <c r="J24" i="4"/>
  <c r="N23" i="4"/>
  <c r="P23" i="4" s="1"/>
  <c r="M23" i="4"/>
  <c r="O23" i="4" s="1"/>
  <c r="Q23" i="4" s="1"/>
  <c r="L23" i="4"/>
  <c r="K23" i="4"/>
  <c r="J23" i="4"/>
  <c r="P22" i="4"/>
  <c r="N22" i="4"/>
  <c r="M22" i="4"/>
  <c r="O22" i="4" s="1"/>
  <c r="Q22" i="4" s="1"/>
  <c r="L22" i="4"/>
  <c r="K22" i="4"/>
  <c r="J22" i="4"/>
  <c r="N21" i="4"/>
  <c r="P21" i="4" s="1"/>
  <c r="M21" i="4"/>
  <c r="O21" i="4" s="1"/>
  <c r="Q21" i="4" s="1"/>
  <c r="L21" i="4"/>
  <c r="K21" i="4"/>
  <c r="J21" i="4"/>
  <c r="P20" i="4"/>
  <c r="N20" i="4"/>
  <c r="M20" i="4"/>
  <c r="O20" i="4" s="1"/>
  <c r="Q20" i="4" s="1"/>
  <c r="L20" i="4"/>
  <c r="K20" i="4"/>
  <c r="J20" i="4"/>
  <c r="P19" i="4"/>
  <c r="N19" i="4"/>
  <c r="M19" i="4"/>
  <c r="O19" i="4" s="1"/>
  <c r="Q19" i="4" s="1"/>
  <c r="L19" i="4"/>
  <c r="K19" i="4"/>
  <c r="J19" i="4"/>
  <c r="N18" i="4"/>
  <c r="P18" i="4" s="1"/>
  <c r="M18" i="4"/>
  <c r="O18" i="4" s="1"/>
  <c r="Q18" i="4" s="1"/>
  <c r="L18" i="4"/>
  <c r="K18" i="4"/>
  <c r="J18" i="4"/>
  <c r="P17" i="4"/>
  <c r="N17" i="4"/>
  <c r="M17" i="4"/>
  <c r="O17" i="4" s="1"/>
  <c r="Q17" i="4" s="1"/>
  <c r="L17" i="4"/>
  <c r="K17" i="4"/>
  <c r="J17" i="4"/>
  <c r="N16" i="4"/>
  <c r="P16" i="4" s="1"/>
  <c r="M16" i="4"/>
  <c r="O16" i="4" s="1"/>
  <c r="Q16" i="4" s="1"/>
  <c r="L16" i="4"/>
  <c r="K16" i="4"/>
  <c r="J16" i="4"/>
  <c r="N15" i="4"/>
  <c r="P15" i="4" s="1"/>
  <c r="M15" i="4"/>
  <c r="O15" i="4" s="1"/>
  <c r="Q15" i="4" s="1"/>
  <c r="L15" i="4"/>
  <c r="K15" i="4"/>
  <c r="J15" i="4"/>
  <c r="N14" i="4"/>
  <c r="P14" i="4" s="1"/>
  <c r="M14" i="4"/>
  <c r="O14" i="4" s="1"/>
  <c r="Q14" i="4" s="1"/>
  <c r="L14" i="4"/>
  <c r="K14" i="4"/>
  <c r="J14" i="4"/>
  <c r="N13" i="4"/>
  <c r="P13" i="4" s="1"/>
  <c r="M13" i="4"/>
  <c r="O13" i="4" s="1"/>
  <c r="Q13" i="4" s="1"/>
  <c r="L13" i="4"/>
  <c r="K13" i="4"/>
  <c r="J13" i="4"/>
  <c r="N12" i="4"/>
  <c r="P12" i="4" s="1"/>
  <c r="M12" i="4"/>
  <c r="O12" i="4" s="1"/>
  <c r="Q12" i="4" s="1"/>
  <c r="L12" i="4"/>
  <c r="K12" i="4"/>
  <c r="J12" i="4"/>
  <c r="N11" i="4"/>
  <c r="P11" i="4" s="1"/>
  <c r="M11" i="4"/>
  <c r="O11" i="4" s="1"/>
  <c r="Q11" i="4" s="1"/>
  <c r="L11" i="4"/>
  <c r="K11" i="4"/>
  <c r="J11" i="4"/>
  <c r="P10" i="4"/>
  <c r="N10" i="4"/>
  <c r="M10" i="4"/>
  <c r="O10" i="4" s="1"/>
  <c r="Q10" i="4" s="1"/>
  <c r="L10" i="4"/>
  <c r="K10" i="4"/>
  <c r="J10" i="4"/>
  <c r="Q9" i="4"/>
  <c r="P9" i="4"/>
  <c r="N9" i="4"/>
  <c r="M9" i="4"/>
  <c r="O9" i="4" s="1"/>
  <c r="L9" i="4"/>
  <c r="Q8" i="4"/>
  <c r="P8" i="4"/>
  <c r="O8" i="4"/>
  <c r="N8" i="4"/>
  <c r="M8" i="4"/>
  <c r="L8" i="4"/>
  <c r="K8" i="4"/>
  <c r="Q7" i="4"/>
  <c r="P7" i="4"/>
  <c r="N7" i="4"/>
  <c r="O7" i="4" s="1"/>
  <c r="M7" i="4"/>
  <c r="L7" i="4"/>
  <c r="P6" i="4"/>
  <c r="N6" i="4"/>
  <c r="M6" i="4"/>
  <c r="O6" i="4" s="1"/>
  <c r="L6" i="4"/>
  <c r="K6" i="4"/>
  <c r="Q6" i="4" s="1"/>
  <c r="Q5" i="4"/>
  <c r="P5" i="4"/>
  <c r="N5" i="4"/>
  <c r="M5" i="4"/>
  <c r="O5" i="4" s="1"/>
  <c r="L5" i="4"/>
  <c r="Q4" i="4"/>
  <c r="N4" i="4"/>
  <c r="M4" i="4"/>
  <c r="O4" i="4" s="1"/>
  <c r="L4" i="4"/>
  <c r="K4" i="4"/>
  <c r="P4" i="4" s="1"/>
  <c r="P7" i="2"/>
  <c r="Q9" i="2" l="1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10" i="2"/>
  <c r="P6" i="2"/>
  <c r="K8" i="2"/>
  <c r="P8" i="2" s="1"/>
  <c r="K6" i="2"/>
  <c r="Q6" i="2" s="1"/>
  <c r="Q5" i="2"/>
  <c r="K4" i="2"/>
  <c r="P4" i="2" s="1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10" i="2"/>
  <c r="Q4" i="2" l="1"/>
  <c r="Q8" i="2"/>
  <c r="N5" i="2"/>
  <c r="N6" i="2"/>
  <c r="N7" i="2"/>
  <c r="N8" i="2"/>
  <c r="N9" i="2"/>
  <c r="N11" i="2"/>
  <c r="N12" i="2"/>
  <c r="P12" i="2" s="1"/>
  <c r="N13" i="2"/>
  <c r="P13" i="2" s="1"/>
  <c r="N14" i="2"/>
  <c r="P14" i="2" s="1"/>
  <c r="N15" i="2"/>
  <c r="P15" i="2" s="1"/>
  <c r="N16" i="2"/>
  <c r="P16" i="2" s="1"/>
  <c r="N17" i="2"/>
  <c r="P17" i="2" s="1"/>
  <c r="N18" i="2"/>
  <c r="N19" i="2"/>
  <c r="P19" i="2" s="1"/>
  <c r="N20" i="2"/>
  <c r="P20" i="2" s="1"/>
  <c r="N22" i="2"/>
  <c r="P22" i="2" s="1"/>
  <c r="N23" i="2"/>
  <c r="P23" i="2" s="1"/>
  <c r="N24" i="2"/>
  <c r="P24" i="2" s="1"/>
  <c r="N25" i="2"/>
  <c r="P25" i="2" s="1"/>
  <c r="N27" i="2"/>
  <c r="P27" i="2" s="1"/>
  <c r="N4" i="2"/>
  <c r="L4" i="2" l="1"/>
  <c r="M27" i="2"/>
  <c r="O27" i="2" s="1"/>
  <c r="Q27" i="2" s="1"/>
  <c r="L27" i="2"/>
  <c r="M26" i="2"/>
  <c r="L26" i="2"/>
  <c r="M25" i="2"/>
  <c r="O25" i="2" s="1"/>
  <c r="Q25" i="2" s="1"/>
  <c r="L25" i="2"/>
  <c r="M24" i="2"/>
  <c r="O24" i="2" s="1"/>
  <c r="Q24" i="2" s="1"/>
  <c r="L24" i="2"/>
  <c r="M23" i="2"/>
  <c r="O23" i="2" s="1"/>
  <c r="Q23" i="2" s="1"/>
  <c r="L23" i="2"/>
  <c r="M22" i="2"/>
  <c r="O22" i="2" s="1"/>
  <c r="Q22" i="2" s="1"/>
  <c r="L22" i="2"/>
  <c r="L21" i="2"/>
  <c r="M20" i="2"/>
  <c r="O20" i="2" s="1"/>
  <c r="Q20" i="2" s="1"/>
  <c r="L20" i="2"/>
  <c r="M19" i="2"/>
  <c r="O19" i="2" s="1"/>
  <c r="Q19" i="2" s="1"/>
  <c r="L19" i="2"/>
  <c r="M18" i="2"/>
  <c r="O18" i="2" s="1"/>
  <c r="L18" i="2"/>
  <c r="M17" i="2"/>
  <c r="O17" i="2" s="1"/>
  <c r="Q17" i="2" s="1"/>
  <c r="L17" i="2"/>
  <c r="M16" i="2"/>
  <c r="O16" i="2" s="1"/>
  <c r="Q16" i="2" s="1"/>
  <c r="L16" i="2"/>
  <c r="M15" i="2"/>
  <c r="O15" i="2" s="1"/>
  <c r="Q15" i="2" s="1"/>
  <c r="L15" i="2"/>
  <c r="M14" i="2"/>
  <c r="O14" i="2" s="1"/>
  <c r="Q14" i="2" s="1"/>
  <c r="L14" i="2"/>
  <c r="M13" i="2"/>
  <c r="O13" i="2" s="1"/>
  <c r="Q13" i="2" s="1"/>
  <c r="L13" i="2"/>
  <c r="M12" i="2"/>
  <c r="O12" i="2" s="1"/>
  <c r="Q12" i="2" s="1"/>
  <c r="L12" i="2"/>
  <c r="M11" i="2"/>
  <c r="O11" i="2" s="1"/>
  <c r="L11" i="2"/>
  <c r="L10" i="2"/>
  <c r="M9" i="2"/>
  <c r="O9" i="2" s="1"/>
  <c r="L9" i="2"/>
  <c r="M8" i="2"/>
  <c r="O8" i="2" s="1"/>
  <c r="L8" i="2"/>
  <c r="M7" i="2"/>
  <c r="O7" i="2" s="1"/>
  <c r="L7" i="2"/>
  <c r="M6" i="2"/>
  <c r="O6" i="2" s="1"/>
  <c r="L6" i="2"/>
  <c r="M5" i="2"/>
  <c r="O5" i="2" s="1"/>
  <c r="L5" i="2"/>
  <c r="M4" i="2"/>
  <c r="O4" i="2" s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7" i="1"/>
</calcChain>
</file>

<file path=xl/sharedStrings.xml><?xml version="1.0" encoding="utf-8"?>
<sst xmlns="http://schemas.openxmlformats.org/spreadsheetml/2006/main" count="131" uniqueCount="51">
  <si>
    <t>Corte</t>
  </si>
  <si>
    <t>Doblado</t>
  </si>
  <si>
    <t>Conformado</t>
  </si>
  <si>
    <t>Mecanizado</t>
  </si>
  <si>
    <t>Roscado</t>
  </si>
  <si>
    <t>Boca de pescado</t>
  </si>
  <si>
    <t>Perforado</t>
  </si>
  <si>
    <t>Soldadura</t>
  </si>
  <si>
    <t>Estampado</t>
  </si>
  <si>
    <t>Pretratamiento superficial</t>
  </si>
  <si>
    <t>Secado en horno</t>
  </si>
  <si>
    <t>Pintura</t>
  </si>
  <si>
    <t>Curado en horno</t>
  </si>
  <si>
    <t>Inserción de copas</t>
  </si>
  <si>
    <t>Armado de caja pedalera</t>
  </si>
  <si>
    <t>Colocación de cubre cadena</t>
  </si>
  <si>
    <t>Caño, bulón y aciento</t>
  </si>
  <si>
    <t>Horquilla</t>
  </si>
  <si>
    <t>Sten forma y puños</t>
  </si>
  <si>
    <t>Armado ruedas y aproximación de rayos</t>
  </si>
  <si>
    <t>Centrado de ruedas</t>
  </si>
  <si>
    <t>Rueda delantera (Colocación)</t>
  </si>
  <si>
    <t>Rueda trasera y colocación (cadena)</t>
  </si>
  <si>
    <t>Limpieza y desengrase</t>
  </si>
  <si>
    <t>Engomado y colocación de piñón</t>
  </si>
  <si>
    <t>1 a) Etapa de proceso mecánico</t>
  </si>
  <si>
    <t>1 b) Etapa de tratamiento superficial</t>
  </si>
  <si>
    <t>2 a)Etapa de montaje</t>
  </si>
  <si>
    <t>2 b) Etapa de ruedas</t>
  </si>
  <si>
    <t>2 c) Etapa de ensamble final</t>
  </si>
  <si>
    <t>Sublinea de procesamiento mecánico</t>
  </si>
  <si>
    <t>Sublinea de montaje</t>
  </si>
  <si>
    <t>PROCESOS</t>
  </si>
  <si>
    <t>ETAPAS</t>
  </si>
  <si>
    <t>Tiempo Estandar (Minutos)</t>
  </si>
  <si>
    <t>Tiempo Operativo (HH:MM:SS)</t>
  </si>
  <si>
    <t>Tiempo Estandar (HH:MM:SS)</t>
  </si>
  <si>
    <t>Set-up time</t>
  </si>
  <si>
    <t>Tiempo Operativo + Setup (Minutos)</t>
  </si>
  <si>
    <t>Tiempo Operativo + Setup (HH:MM:SS)</t>
  </si>
  <si>
    <t>Tiempo Proceso (HH:MM:SS) POR CICLA</t>
  </si>
  <si>
    <t>Set-up time (HH:MM:SS)POR CICLA</t>
  </si>
  <si>
    <t>Tiempo Proceso (HH:MM:SS) POR ELEMENTO</t>
  </si>
  <si>
    <t>Set-up time (HH:MM:SS)POR ELEMENTO</t>
  </si>
  <si>
    <t>Tiempo Proceso (Segundos) POR CICLA</t>
  </si>
  <si>
    <t>Tiempo Proceso (Segundos) POR ELEMENTO</t>
  </si>
  <si>
    <t>Tiempo Estandar (Minutos) POR CICLA</t>
  </si>
  <si>
    <t>Tiempo Estandar (Segundos) POR ELEMENTO</t>
  </si>
  <si>
    <t>Revisión (24/05/2021)
Leonardo: Produccion 8hrs</t>
  </si>
  <si>
    <t>Sten forma y puños + frenos</t>
  </si>
  <si>
    <t>Rueda delantera (Colocación) + ajuste frenos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</si>
</sst>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6" fontId="0" fillId="0" borderId="1" xfId="0" applyNumberFormat="1" applyBorder="1"/>
    <xf numFmtId="45" fontId="0" fillId="0" borderId="0" xfId="0" applyNumberFormat="1"/>
    <xf numFmtId="0" fontId="0" fillId="0" borderId="0" xfId="0" applyNumberFormat="1"/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6" fontId="0" fillId="4" borderId="1" xfId="0" applyNumberFormat="1" applyFill="1" applyBorder="1"/>
    <xf numFmtId="2" fontId="0" fillId="0" borderId="1" xfId="0" applyNumberFormat="1" applyBorder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5" fontId="0" fillId="5" borderId="1" xfId="0" applyNumberFormat="1" applyFill="1" applyBorder="1"/>
    <xf numFmtId="46" fontId="0" fillId="5" borderId="1" xfId="0" applyNumberFormat="1" applyFill="1" applyBorder="1"/>
    <xf numFmtId="0" fontId="1" fillId="0" borderId="1" xfId="0" applyFont="1" applyBorder="1" applyAlignment="1">
      <alignment horizontal="center" vertical="center"/>
    </xf>
    <xf numFmtId="46" fontId="0" fillId="0" borderId="0" xfId="0" applyNumberFormat="1"/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46" fontId="0" fillId="6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6" fontId="0" fillId="7" borderId="1" xfId="0" applyNumberFormat="1" applyFill="1" applyBorder="1"/>
    <xf numFmtId="45" fontId="0" fillId="7" borderId="1" xfId="0" applyNumberFormat="1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46" fontId="0" fillId="7" borderId="1" xfId="0" applyNumberFormat="1" applyFill="1" applyBorder="1" applyAlignment="1">
      <alignment horizontal="center" vertical="center"/>
    </xf>
    <xf numFmtId="0" fontId="0" fillId="7" borderId="0" xfId="0" applyFill="1"/>
    <xf numFmtId="0" fontId="0" fillId="7" borderId="1" xfId="0" applyFill="1" applyBorder="1" applyAlignment="1">
      <alignment wrapText="1"/>
    </xf>
    <xf numFmtId="2" fontId="0" fillId="7" borderId="1" xfId="0" applyNumberFormat="1" applyFill="1" applyBorder="1"/>
    <xf numFmtId="46" fontId="0" fillId="7" borderId="0" xfId="0" applyNumberFormat="1" applyFill="1"/>
    <xf numFmtId="46" fontId="2" fillId="7" borderId="1" xfId="0" applyNumberFormat="1" applyFont="1" applyFill="1" applyBorder="1"/>
    <xf numFmtId="45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D212-AE31-47F8-AF2D-76F6367ED85C}">
  <dimension ref="B3:S27"/>
  <sheetViews>
    <sheetView topLeftCell="D1" zoomScaleNormal="100" workbookViewId="0">
      <selection activeCell="E18" sqref="E18:F18"/>
    </sheetView>
  </sheetViews>
  <sheetFormatPr baseColWidth="10" defaultRowHeight="14.4" x14ac:dyDescent="0.3"/>
  <cols>
    <col min="6" max="6" width="27.44140625" customWidth="1"/>
    <col min="14" max="14" width="14.6640625" style="12" bestFit="1" customWidth="1"/>
    <col min="16" max="16" width="12.88671875" bestFit="1" customWidth="1"/>
    <col min="18" max="18" width="19" style="23" bestFit="1" customWidth="1"/>
  </cols>
  <sheetData>
    <row r="3" spans="2:19" ht="72" x14ac:dyDescent="0.3">
      <c r="B3" s="5"/>
      <c r="C3" s="21" t="s">
        <v>33</v>
      </c>
      <c r="D3" s="5"/>
      <c r="E3" s="31" t="s">
        <v>32</v>
      </c>
      <c r="F3" s="31"/>
      <c r="G3" s="9" t="s">
        <v>38</v>
      </c>
      <c r="H3" s="9" t="s">
        <v>46</v>
      </c>
      <c r="I3" s="9" t="s">
        <v>44</v>
      </c>
      <c r="J3" s="9" t="s">
        <v>47</v>
      </c>
      <c r="K3" s="9" t="s">
        <v>45</v>
      </c>
      <c r="L3" s="9" t="s">
        <v>39</v>
      </c>
      <c r="M3" s="9" t="s">
        <v>36</v>
      </c>
      <c r="N3" s="13" t="s">
        <v>40</v>
      </c>
      <c r="O3" s="14" t="s">
        <v>41</v>
      </c>
      <c r="P3" s="17" t="s">
        <v>42</v>
      </c>
      <c r="Q3" s="18" t="s">
        <v>43</v>
      </c>
      <c r="R3" s="24" t="s">
        <v>48</v>
      </c>
    </row>
    <row r="4" spans="2:19" x14ac:dyDescent="0.3">
      <c r="B4" s="32" t="s">
        <v>30</v>
      </c>
      <c r="C4" s="28" t="s">
        <v>25</v>
      </c>
      <c r="D4" s="2">
        <v>1</v>
      </c>
      <c r="E4" s="29" t="s">
        <v>0</v>
      </c>
      <c r="F4" s="29"/>
      <c r="G4" s="5">
        <v>3.75</v>
      </c>
      <c r="H4" s="5">
        <v>4.32</v>
      </c>
      <c r="I4" s="5">
        <v>60</v>
      </c>
      <c r="J4" s="5">
        <v>21.6</v>
      </c>
      <c r="K4" s="16">
        <f>I4/12</f>
        <v>5</v>
      </c>
      <c r="L4" s="10">
        <f t="shared" ref="L4:M27" si="0">G4/1440</f>
        <v>2.6041666666666665E-3</v>
      </c>
      <c r="M4" s="10">
        <f t="shared" si="0"/>
        <v>3.0000000000000001E-3</v>
      </c>
      <c r="N4" s="15">
        <f t="shared" ref="N4:N27" si="1">I4/86400</f>
        <v>6.9444444444444447E-4</v>
      </c>
      <c r="O4" s="15">
        <f>M4-N4</f>
        <v>2.3055555555555555E-3</v>
      </c>
      <c r="P4" s="20">
        <f>K4/86400</f>
        <v>5.7870370370370373E-5</v>
      </c>
      <c r="Q4" s="19">
        <f>(J4-K4)/86400</f>
        <v>1.9212962962962963E-4</v>
      </c>
      <c r="R4" s="25"/>
    </row>
    <row r="5" spans="2:19" x14ac:dyDescent="0.3">
      <c r="B5" s="32"/>
      <c r="C5" s="28"/>
      <c r="D5" s="2">
        <v>2</v>
      </c>
      <c r="E5" s="29" t="s">
        <v>1</v>
      </c>
      <c r="F5" s="29"/>
      <c r="G5" s="5">
        <v>4.12</v>
      </c>
      <c r="H5" s="5">
        <v>4.75</v>
      </c>
      <c r="I5" s="5">
        <v>80</v>
      </c>
      <c r="J5" s="5">
        <v>35.619999999999997</v>
      </c>
      <c r="K5" s="5">
        <v>31</v>
      </c>
      <c r="L5" s="10">
        <f t="shared" si="0"/>
        <v>2.8611111111111111E-3</v>
      </c>
      <c r="M5" s="10">
        <f t="shared" si="0"/>
        <v>3.2986111111111111E-3</v>
      </c>
      <c r="N5" s="15">
        <f t="shared" si="1"/>
        <v>9.2592592592592596E-4</v>
      </c>
      <c r="O5" s="15">
        <f t="shared" ref="O5:O27" si="2">M5-N5</f>
        <v>2.3726851851851851E-3</v>
      </c>
      <c r="P5" s="20">
        <f t="shared" ref="P5:P8" si="3">K5/86400</f>
        <v>3.5879629629629629E-4</v>
      </c>
      <c r="Q5" s="19">
        <f t="shared" ref="Q5:Q8" si="4">(J5-K5)/86400</f>
        <v>5.347222222222219E-5</v>
      </c>
      <c r="R5" s="25"/>
    </row>
    <row r="6" spans="2:19" x14ac:dyDescent="0.3">
      <c r="B6" s="32"/>
      <c r="C6" s="28"/>
      <c r="D6" s="2">
        <v>3</v>
      </c>
      <c r="E6" s="29" t="s">
        <v>2</v>
      </c>
      <c r="F6" s="29"/>
      <c r="G6" s="5">
        <v>1.2</v>
      </c>
      <c r="H6" s="5">
        <v>1.4</v>
      </c>
      <c r="I6" s="5">
        <v>24</v>
      </c>
      <c r="J6" s="5">
        <v>13.99</v>
      </c>
      <c r="K6" s="5">
        <f>I6/6</f>
        <v>4</v>
      </c>
      <c r="L6" s="10">
        <f t="shared" si="0"/>
        <v>8.3333333333333328E-4</v>
      </c>
      <c r="M6" s="10">
        <f t="shared" si="0"/>
        <v>9.7222222222222219E-4</v>
      </c>
      <c r="N6" s="15">
        <f t="shared" si="1"/>
        <v>2.7777777777777778E-4</v>
      </c>
      <c r="O6" s="15">
        <f t="shared" si="2"/>
        <v>6.9444444444444436E-4</v>
      </c>
      <c r="P6" s="20">
        <f t="shared" si="3"/>
        <v>4.6296296296296294E-5</v>
      </c>
      <c r="Q6" s="19">
        <f t="shared" si="4"/>
        <v>1.1562500000000001E-4</v>
      </c>
      <c r="R6" s="25"/>
    </row>
    <row r="7" spans="2:19" x14ac:dyDescent="0.3">
      <c r="B7" s="32"/>
      <c r="C7" s="28"/>
      <c r="D7" s="33">
        <v>4</v>
      </c>
      <c r="E7" s="34" t="s">
        <v>3</v>
      </c>
      <c r="F7" s="3" t="s">
        <v>5</v>
      </c>
      <c r="G7" s="5">
        <v>2.67</v>
      </c>
      <c r="H7" s="5">
        <v>3.06</v>
      </c>
      <c r="I7" s="5">
        <v>69</v>
      </c>
      <c r="J7" s="5">
        <v>21</v>
      </c>
      <c r="K7" s="16">
        <v>4</v>
      </c>
      <c r="L7" s="10">
        <f t="shared" si="0"/>
        <v>1.8541666666666667E-3</v>
      </c>
      <c r="M7" s="10">
        <f t="shared" si="0"/>
        <v>2.1250000000000002E-3</v>
      </c>
      <c r="N7" s="15">
        <f t="shared" si="1"/>
        <v>7.9861111111111116E-4</v>
      </c>
      <c r="O7" s="15">
        <f t="shared" si="2"/>
        <v>1.3263888888888891E-3</v>
      </c>
      <c r="P7" s="20">
        <f>K7/86400</f>
        <v>4.6296296296296294E-5</v>
      </c>
      <c r="Q7" s="19">
        <f>(J7-K7)/86400</f>
        <v>1.9675925925925926E-4</v>
      </c>
      <c r="R7" s="25"/>
    </row>
    <row r="8" spans="2:19" x14ac:dyDescent="0.3">
      <c r="B8" s="32"/>
      <c r="C8" s="28"/>
      <c r="D8" s="33"/>
      <c r="E8" s="34"/>
      <c r="F8" s="3" t="s">
        <v>4</v>
      </c>
      <c r="G8" s="5">
        <v>2.67</v>
      </c>
      <c r="H8" s="5">
        <v>3.06</v>
      </c>
      <c r="I8" s="5">
        <v>35</v>
      </c>
      <c r="J8" s="5">
        <v>183.6</v>
      </c>
      <c r="K8" s="5">
        <f>I8/1</f>
        <v>35</v>
      </c>
      <c r="L8" s="10">
        <f t="shared" si="0"/>
        <v>1.8541666666666667E-3</v>
      </c>
      <c r="M8" s="10">
        <f t="shared" si="0"/>
        <v>2.1250000000000002E-3</v>
      </c>
      <c r="N8" s="15">
        <f t="shared" si="1"/>
        <v>4.0509259259259258E-4</v>
      </c>
      <c r="O8" s="15">
        <f t="shared" si="2"/>
        <v>1.7199074074074076E-3</v>
      </c>
      <c r="P8" s="20">
        <f t="shared" si="3"/>
        <v>4.0509259259259258E-4</v>
      </c>
      <c r="Q8" s="19">
        <f t="shared" si="4"/>
        <v>1.7199074074074074E-3</v>
      </c>
      <c r="R8" s="25"/>
    </row>
    <row r="9" spans="2:19" x14ac:dyDescent="0.3">
      <c r="B9" s="32"/>
      <c r="C9" s="28"/>
      <c r="D9" s="33"/>
      <c r="E9" s="34"/>
      <c r="F9" s="3" t="s">
        <v>6</v>
      </c>
      <c r="G9" s="5">
        <v>2.67</v>
      </c>
      <c r="H9" s="5">
        <v>3.06</v>
      </c>
      <c r="I9" s="5">
        <v>20</v>
      </c>
      <c r="J9" s="5">
        <v>46</v>
      </c>
      <c r="K9" s="5">
        <v>36</v>
      </c>
      <c r="L9" s="10">
        <f t="shared" si="0"/>
        <v>1.8541666666666667E-3</v>
      </c>
      <c r="M9" s="10">
        <f t="shared" si="0"/>
        <v>2.1250000000000002E-3</v>
      </c>
      <c r="N9" s="15">
        <f t="shared" si="1"/>
        <v>2.3148148148148149E-4</v>
      </c>
      <c r="O9" s="15">
        <f t="shared" si="2"/>
        <v>1.8935185185185188E-3</v>
      </c>
      <c r="P9" s="20">
        <f>K9/86400</f>
        <v>4.1666666666666669E-4</v>
      </c>
      <c r="Q9" s="19">
        <f>(J9-K9)/86400</f>
        <v>1.1574074074074075E-4</v>
      </c>
      <c r="R9" s="25"/>
    </row>
    <row r="10" spans="2:19" x14ac:dyDescent="0.3">
      <c r="B10" s="32"/>
      <c r="C10" s="28"/>
      <c r="D10" s="2">
        <v>5</v>
      </c>
      <c r="E10" s="29" t="s">
        <v>7</v>
      </c>
      <c r="F10" s="29"/>
      <c r="G10" s="5">
        <v>9.4</v>
      </c>
      <c r="H10" s="5">
        <v>4.9000000000000004</v>
      </c>
      <c r="I10" s="5">
        <v>120</v>
      </c>
      <c r="J10" s="5">
        <f>H10*60</f>
        <v>294</v>
      </c>
      <c r="K10" s="5">
        <f>I10</f>
        <v>120</v>
      </c>
      <c r="L10" s="10">
        <f t="shared" si="0"/>
        <v>6.5277777777777782E-3</v>
      </c>
      <c r="M10" s="10">
        <f t="shared" si="0"/>
        <v>3.402777777777778E-3</v>
      </c>
      <c r="N10" s="15">
        <f t="shared" si="1"/>
        <v>1.3888888888888889E-3</v>
      </c>
      <c r="O10" s="15">
        <f t="shared" si="2"/>
        <v>2.0138888888888888E-3</v>
      </c>
      <c r="P10" s="20">
        <f>N10</f>
        <v>1.3888888888888889E-3</v>
      </c>
      <c r="Q10" s="20">
        <f>O10</f>
        <v>2.0138888888888888E-3</v>
      </c>
      <c r="R10" s="25"/>
      <c r="S10" s="22"/>
    </row>
    <row r="11" spans="2:19" x14ac:dyDescent="0.3">
      <c r="B11" s="32"/>
      <c r="C11" s="28"/>
      <c r="D11" s="2">
        <v>6</v>
      </c>
      <c r="E11" s="29" t="s">
        <v>8</v>
      </c>
      <c r="F11" s="29"/>
      <c r="G11" s="5">
        <v>0.24</v>
      </c>
      <c r="H11" s="5">
        <v>0.28000000000000003</v>
      </c>
      <c r="I11" s="5">
        <v>4</v>
      </c>
      <c r="J11" s="5">
        <f t="shared" ref="J11:J27" si="5">H11*60</f>
        <v>16.8</v>
      </c>
      <c r="K11" s="5">
        <f t="shared" ref="K11:K27" si="6">I11</f>
        <v>4</v>
      </c>
      <c r="L11" s="10">
        <f t="shared" si="0"/>
        <v>1.6666666666666666E-4</v>
      </c>
      <c r="M11" s="10">
        <f t="shared" si="0"/>
        <v>1.9444444444444446E-4</v>
      </c>
      <c r="N11" s="15">
        <f t="shared" si="1"/>
        <v>4.6296296296296294E-5</v>
      </c>
      <c r="O11" s="15">
        <f t="shared" si="2"/>
        <v>1.4814814814814817E-4</v>
      </c>
      <c r="P11" s="20">
        <f t="shared" ref="P11:Q27" si="7">N11</f>
        <v>4.6296296296296294E-5</v>
      </c>
      <c r="Q11" s="20">
        <f t="shared" si="7"/>
        <v>1.4814814814814817E-4</v>
      </c>
      <c r="R11" s="25"/>
      <c r="S11" s="22"/>
    </row>
    <row r="12" spans="2:19" x14ac:dyDescent="0.3">
      <c r="B12" s="32"/>
      <c r="C12" s="28" t="s">
        <v>26</v>
      </c>
      <c r="D12" s="2">
        <v>7</v>
      </c>
      <c r="E12" s="29" t="s">
        <v>9</v>
      </c>
      <c r="F12" s="29"/>
      <c r="G12" s="5"/>
      <c r="H12" s="5">
        <v>3.5</v>
      </c>
      <c r="I12" s="5">
        <v>207</v>
      </c>
      <c r="J12" s="5">
        <f t="shared" si="5"/>
        <v>210</v>
      </c>
      <c r="K12" s="5">
        <f t="shared" si="6"/>
        <v>207</v>
      </c>
      <c r="L12" s="10">
        <f t="shared" si="0"/>
        <v>0</v>
      </c>
      <c r="M12" s="10">
        <f t="shared" si="0"/>
        <v>2.4305555555555556E-3</v>
      </c>
      <c r="N12" s="15">
        <f t="shared" si="1"/>
        <v>2.3958333333333331E-3</v>
      </c>
      <c r="O12" s="15">
        <f t="shared" si="2"/>
        <v>3.4722222222222446E-5</v>
      </c>
      <c r="P12" s="20">
        <f t="shared" si="7"/>
        <v>2.3958333333333331E-3</v>
      </c>
      <c r="Q12" s="20">
        <f t="shared" si="7"/>
        <v>3.4722222222222446E-5</v>
      </c>
      <c r="R12" s="25"/>
      <c r="S12" s="22"/>
    </row>
    <row r="13" spans="2:19" x14ac:dyDescent="0.3">
      <c r="B13" s="32"/>
      <c r="C13" s="28"/>
      <c r="D13" s="2">
        <v>8</v>
      </c>
      <c r="E13" s="29" t="s">
        <v>10</v>
      </c>
      <c r="F13" s="29"/>
      <c r="G13" s="5"/>
      <c r="H13" s="5">
        <v>1.21</v>
      </c>
      <c r="I13" s="5">
        <v>71</v>
      </c>
      <c r="J13" s="5">
        <f t="shared" si="5"/>
        <v>72.599999999999994</v>
      </c>
      <c r="K13" s="5">
        <f t="shared" si="6"/>
        <v>71</v>
      </c>
      <c r="L13" s="10">
        <f t="shared" si="0"/>
        <v>0</v>
      </c>
      <c r="M13" s="10">
        <f t="shared" si="0"/>
        <v>8.4027777777777779E-4</v>
      </c>
      <c r="N13" s="15">
        <f t="shared" si="1"/>
        <v>8.2175925925925927E-4</v>
      </c>
      <c r="O13" s="15">
        <f t="shared" si="2"/>
        <v>1.8518518518518515E-5</v>
      </c>
      <c r="P13" s="20">
        <f t="shared" si="7"/>
        <v>8.2175925925925927E-4</v>
      </c>
      <c r="Q13" s="20">
        <f t="shared" si="7"/>
        <v>1.8518518518518515E-5</v>
      </c>
      <c r="R13" s="25"/>
      <c r="S13" s="22"/>
    </row>
    <row r="14" spans="2:19" x14ac:dyDescent="0.3">
      <c r="B14" s="32"/>
      <c r="C14" s="28"/>
      <c r="D14" s="2">
        <v>9</v>
      </c>
      <c r="E14" s="29" t="s">
        <v>11</v>
      </c>
      <c r="F14" s="29"/>
      <c r="G14" s="5">
        <v>4.96</v>
      </c>
      <c r="H14" s="5">
        <v>5.7</v>
      </c>
      <c r="I14" s="5">
        <v>270</v>
      </c>
      <c r="J14" s="5">
        <f t="shared" si="5"/>
        <v>342</v>
      </c>
      <c r="K14" s="5">
        <f t="shared" si="6"/>
        <v>270</v>
      </c>
      <c r="L14" s="10">
        <f t="shared" si="0"/>
        <v>3.4444444444444444E-3</v>
      </c>
      <c r="M14" s="10">
        <f t="shared" si="0"/>
        <v>3.9583333333333337E-3</v>
      </c>
      <c r="N14" s="15">
        <f t="shared" si="1"/>
        <v>3.1250000000000002E-3</v>
      </c>
      <c r="O14" s="15">
        <f t="shared" si="2"/>
        <v>8.333333333333335E-4</v>
      </c>
      <c r="P14" s="20">
        <f t="shared" si="7"/>
        <v>3.1250000000000002E-3</v>
      </c>
      <c r="Q14" s="20">
        <f t="shared" si="7"/>
        <v>8.333333333333335E-4</v>
      </c>
      <c r="R14" s="25"/>
      <c r="S14" s="22"/>
    </row>
    <row r="15" spans="2:19" x14ac:dyDescent="0.3">
      <c r="B15" s="32"/>
      <c r="C15" s="28"/>
      <c r="D15" s="2">
        <v>10</v>
      </c>
      <c r="E15" s="29" t="s">
        <v>12</v>
      </c>
      <c r="F15" s="29"/>
      <c r="G15" s="5"/>
      <c r="H15" s="5">
        <v>1.21</v>
      </c>
      <c r="I15" s="5">
        <v>71</v>
      </c>
      <c r="J15" s="5">
        <f t="shared" si="5"/>
        <v>72.599999999999994</v>
      </c>
      <c r="K15" s="5">
        <f t="shared" si="6"/>
        <v>71</v>
      </c>
      <c r="L15" s="10">
        <f t="shared" si="0"/>
        <v>0</v>
      </c>
      <c r="M15" s="10">
        <f t="shared" si="0"/>
        <v>8.4027777777777779E-4</v>
      </c>
      <c r="N15" s="15">
        <f t="shared" si="1"/>
        <v>8.2175925925925927E-4</v>
      </c>
      <c r="O15" s="15">
        <f t="shared" si="2"/>
        <v>1.8518518518518515E-5</v>
      </c>
      <c r="P15" s="20">
        <f t="shared" si="7"/>
        <v>8.2175925925925927E-4</v>
      </c>
      <c r="Q15" s="20">
        <f t="shared" si="7"/>
        <v>1.8518518518518515E-5</v>
      </c>
      <c r="R15" s="25"/>
      <c r="S15" s="22"/>
    </row>
    <row r="16" spans="2:19" x14ac:dyDescent="0.3">
      <c r="B16" s="30" t="s">
        <v>31</v>
      </c>
      <c r="C16" s="26" t="s">
        <v>27</v>
      </c>
      <c r="D16" s="4">
        <v>11</v>
      </c>
      <c r="E16" s="27" t="s">
        <v>13</v>
      </c>
      <c r="F16" s="27"/>
      <c r="G16" s="5">
        <v>0.44</v>
      </c>
      <c r="H16" s="5">
        <v>0.5</v>
      </c>
      <c r="I16" s="5">
        <v>20</v>
      </c>
      <c r="J16" s="5">
        <f t="shared" si="5"/>
        <v>30</v>
      </c>
      <c r="K16" s="5">
        <f t="shared" si="6"/>
        <v>20</v>
      </c>
      <c r="L16" s="10">
        <f t="shared" si="0"/>
        <v>3.0555555555555555E-4</v>
      </c>
      <c r="M16" s="10">
        <f t="shared" si="0"/>
        <v>3.4722222222222224E-4</v>
      </c>
      <c r="N16" s="15">
        <f t="shared" si="1"/>
        <v>2.3148148148148149E-4</v>
      </c>
      <c r="O16" s="15">
        <f t="shared" si="2"/>
        <v>1.1574074074074075E-4</v>
      </c>
      <c r="P16" s="20">
        <f t="shared" si="7"/>
        <v>2.3148148148148149E-4</v>
      </c>
      <c r="Q16" s="20">
        <f t="shared" si="7"/>
        <v>1.1574074074074075E-4</v>
      </c>
      <c r="R16" s="25"/>
      <c r="S16" s="11"/>
    </row>
    <row r="17" spans="2:19" x14ac:dyDescent="0.3">
      <c r="B17" s="30"/>
      <c r="C17" s="26"/>
      <c r="D17" s="4">
        <v>12</v>
      </c>
      <c r="E17" s="27" t="s">
        <v>14</v>
      </c>
      <c r="F17" s="27"/>
      <c r="G17" s="5">
        <v>1.97</v>
      </c>
      <c r="H17" s="5">
        <v>2.2599999999999998</v>
      </c>
      <c r="I17" s="5">
        <v>100</v>
      </c>
      <c r="J17" s="5">
        <f t="shared" si="5"/>
        <v>135.6</v>
      </c>
      <c r="K17" s="5">
        <f t="shared" si="6"/>
        <v>100</v>
      </c>
      <c r="L17" s="10">
        <f t="shared" si="0"/>
        <v>1.3680555555555555E-3</v>
      </c>
      <c r="M17" s="10">
        <f t="shared" si="0"/>
        <v>1.5694444444444443E-3</v>
      </c>
      <c r="N17" s="15">
        <f t="shared" si="1"/>
        <v>1.1574074074074073E-3</v>
      </c>
      <c r="O17" s="15">
        <f t="shared" si="2"/>
        <v>4.1203703703703693E-4</v>
      </c>
      <c r="P17" s="20">
        <f t="shared" si="7"/>
        <v>1.1574074074074073E-3</v>
      </c>
      <c r="Q17" s="20">
        <f t="shared" si="7"/>
        <v>4.1203703703703693E-4</v>
      </c>
      <c r="R17" s="25"/>
      <c r="S17" s="11"/>
    </row>
    <row r="18" spans="2:19" x14ac:dyDescent="0.3">
      <c r="B18" s="30"/>
      <c r="C18" s="26"/>
      <c r="D18" s="4">
        <v>13</v>
      </c>
      <c r="E18" s="27" t="s">
        <v>15</v>
      </c>
      <c r="F18" s="27"/>
      <c r="G18" s="5">
        <v>1.26</v>
      </c>
      <c r="H18" s="5">
        <v>1.45</v>
      </c>
      <c r="I18" s="5">
        <v>80</v>
      </c>
      <c r="J18" s="5">
        <f t="shared" si="5"/>
        <v>87</v>
      </c>
      <c r="K18" s="5">
        <f t="shared" si="6"/>
        <v>80</v>
      </c>
      <c r="L18" s="10">
        <f t="shared" si="0"/>
        <v>8.7500000000000002E-4</v>
      </c>
      <c r="M18" s="10">
        <f t="shared" si="0"/>
        <v>1.0069444444444444E-3</v>
      </c>
      <c r="N18" s="15">
        <f t="shared" si="1"/>
        <v>9.2592592592592596E-4</v>
      </c>
      <c r="O18" s="15">
        <f t="shared" si="2"/>
        <v>8.1018518518518462E-5</v>
      </c>
      <c r="P18" s="20">
        <f t="shared" si="7"/>
        <v>9.2592592592592596E-4</v>
      </c>
      <c r="Q18" s="20">
        <f t="shared" si="7"/>
        <v>8.1018518518518462E-5</v>
      </c>
      <c r="R18" s="25"/>
      <c r="S18" s="11"/>
    </row>
    <row r="19" spans="2:19" x14ac:dyDescent="0.3">
      <c r="B19" s="30"/>
      <c r="C19" s="26"/>
      <c r="D19" s="4">
        <v>15</v>
      </c>
      <c r="E19" s="27" t="s">
        <v>16</v>
      </c>
      <c r="F19" s="27"/>
      <c r="G19" s="5">
        <v>0.95</v>
      </c>
      <c r="H19" s="5">
        <v>1.1000000000000001</v>
      </c>
      <c r="I19" s="5">
        <v>60</v>
      </c>
      <c r="J19" s="5">
        <f t="shared" si="5"/>
        <v>66</v>
      </c>
      <c r="K19" s="5">
        <f t="shared" si="6"/>
        <v>60</v>
      </c>
      <c r="L19" s="10">
        <f t="shared" si="0"/>
        <v>6.5972222222222224E-4</v>
      </c>
      <c r="M19" s="10">
        <f t="shared" si="0"/>
        <v>7.6388888888888893E-4</v>
      </c>
      <c r="N19" s="15">
        <f t="shared" si="1"/>
        <v>6.9444444444444447E-4</v>
      </c>
      <c r="O19" s="15">
        <f t="shared" si="2"/>
        <v>6.9444444444444458E-5</v>
      </c>
      <c r="P19" s="20">
        <f t="shared" si="7"/>
        <v>6.9444444444444447E-4</v>
      </c>
      <c r="Q19" s="20">
        <f t="shared" si="7"/>
        <v>6.9444444444444458E-5</v>
      </c>
      <c r="R19" s="25"/>
      <c r="S19" s="11"/>
    </row>
    <row r="20" spans="2:19" x14ac:dyDescent="0.3">
      <c r="B20" s="30"/>
      <c r="C20" s="26"/>
      <c r="D20" s="4">
        <v>16</v>
      </c>
      <c r="E20" s="27" t="s">
        <v>17</v>
      </c>
      <c r="F20" s="27"/>
      <c r="G20" s="5">
        <v>4.26</v>
      </c>
      <c r="H20" s="5">
        <v>4.9000000000000004</v>
      </c>
      <c r="I20" s="5">
        <v>279</v>
      </c>
      <c r="J20" s="5">
        <f t="shared" si="5"/>
        <v>294</v>
      </c>
      <c r="K20" s="5">
        <f t="shared" si="6"/>
        <v>279</v>
      </c>
      <c r="L20" s="10">
        <f t="shared" si="0"/>
        <v>2.9583333333333332E-3</v>
      </c>
      <c r="M20" s="10">
        <f t="shared" si="0"/>
        <v>3.402777777777778E-3</v>
      </c>
      <c r="N20" s="15">
        <f t="shared" si="1"/>
        <v>3.2291666666666666E-3</v>
      </c>
      <c r="O20" s="15">
        <f t="shared" si="2"/>
        <v>1.7361111111111136E-4</v>
      </c>
      <c r="P20" s="20">
        <f t="shared" si="7"/>
        <v>3.2291666666666666E-3</v>
      </c>
      <c r="Q20" s="20">
        <f t="shared" si="7"/>
        <v>1.7361111111111136E-4</v>
      </c>
      <c r="R20" s="25"/>
      <c r="S20" s="11"/>
    </row>
    <row r="21" spans="2:19" x14ac:dyDescent="0.3">
      <c r="B21" s="30"/>
      <c r="C21" s="26"/>
      <c r="D21" s="4">
        <v>17</v>
      </c>
      <c r="E21" s="27" t="s">
        <v>49</v>
      </c>
      <c r="F21" s="27"/>
      <c r="G21" s="5">
        <v>4.29</v>
      </c>
      <c r="H21" s="5">
        <v>4.93</v>
      </c>
      <c r="I21" s="5">
        <v>281</v>
      </c>
      <c r="J21" s="5">
        <f t="shared" si="5"/>
        <v>295.79999999999995</v>
      </c>
      <c r="K21" s="5">
        <f t="shared" si="6"/>
        <v>281</v>
      </c>
      <c r="L21" s="10">
        <f t="shared" si="0"/>
        <v>2.9791666666666669E-3</v>
      </c>
      <c r="M21" s="10">
        <f t="shared" si="0"/>
        <v>3.4236111111111108E-3</v>
      </c>
      <c r="N21" s="15">
        <f t="shared" si="1"/>
        <v>3.2523148148148147E-3</v>
      </c>
      <c r="O21" s="15">
        <f t="shared" si="2"/>
        <v>1.7129629629629613E-4</v>
      </c>
      <c r="P21" s="20">
        <f t="shared" si="7"/>
        <v>3.2523148148148147E-3</v>
      </c>
      <c r="Q21" s="20">
        <f t="shared" si="7"/>
        <v>1.7129629629629613E-4</v>
      </c>
      <c r="R21" s="25"/>
      <c r="S21" s="11"/>
    </row>
    <row r="22" spans="2:19" x14ac:dyDescent="0.3">
      <c r="B22" s="30"/>
      <c r="C22" s="26" t="s">
        <v>28</v>
      </c>
      <c r="D22" s="4">
        <v>18</v>
      </c>
      <c r="E22" s="27" t="s">
        <v>19</v>
      </c>
      <c r="F22" s="27"/>
      <c r="G22" s="5">
        <v>3.59</v>
      </c>
      <c r="H22" s="5">
        <v>4.13</v>
      </c>
      <c r="I22" s="5">
        <v>104</v>
      </c>
      <c r="J22" s="5">
        <f t="shared" si="5"/>
        <v>247.79999999999998</v>
      </c>
      <c r="K22" s="5">
        <f t="shared" si="6"/>
        <v>104</v>
      </c>
      <c r="L22" s="10">
        <f t="shared" si="0"/>
        <v>2.4930555555555556E-3</v>
      </c>
      <c r="M22" s="10">
        <f t="shared" si="0"/>
        <v>2.8680555555555555E-3</v>
      </c>
      <c r="N22" s="15">
        <f t="shared" si="1"/>
        <v>1.2037037037037038E-3</v>
      </c>
      <c r="O22" s="15">
        <f t="shared" si="2"/>
        <v>1.6643518518518518E-3</v>
      </c>
      <c r="P22" s="20">
        <f t="shared" si="7"/>
        <v>1.2037037037037038E-3</v>
      </c>
      <c r="Q22" s="20">
        <f t="shared" si="7"/>
        <v>1.6643518518518518E-3</v>
      </c>
      <c r="R22" s="25"/>
    </row>
    <row r="23" spans="2:19" x14ac:dyDescent="0.3">
      <c r="B23" s="30"/>
      <c r="C23" s="26"/>
      <c r="D23" s="4">
        <v>19</v>
      </c>
      <c r="E23" s="27" t="s">
        <v>20</v>
      </c>
      <c r="F23" s="27"/>
      <c r="G23" s="5">
        <v>2.39</v>
      </c>
      <c r="H23" s="5">
        <v>2.76</v>
      </c>
      <c r="I23" s="5">
        <v>154</v>
      </c>
      <c r="J23" s="5">
        <f t="shared" si="5"/>
        <v>165.6</v>
      </c>
      <c r="K23" s="5">
        <f t="shared" si="6"/>
        <v>154</v>
      </c>
      <c r="L23" s="10">
        <f t="shared" si="0"/>
        <v>1.6597222222222224E-3</v>
      </c>
      <c r="M23" s="10">
        <f t="shared" si="0"/>
        <v>1.9166666666666666E-3</v>
      </c>
      <c r="N23" s="15">
        <f t="shared" si="1"/>
        <v>1.7824074074074075E-3</v>
      </c>
      <c r="O23" s="15">
        <f t="shared" si="2"/>
        <v>1.342592592592591E-4</v>
      </c>
      <c r="P23" s="20">
        <f t="shared" si="7"/>
        <v>1.7824074074074075E-3</v>
      </c>
      <c r="Q23" s="20">
        <f t="shared" si="7"/>
        <v>1.342592592592591E-4</v>
      </c>
      <c r="R23" s="25"/>
    </row>
    <row r="24" spans="2:19" x14ac:dyDescent="0.3">
      <c r="B24" s="30"/>
      <c r="C24" s="26"/>
      <c r="D24" s="4">
        <v>22</v>
      </c>
      <c r="E24" s="27" t="s">
        <v>24</v>
      </c>
      <c r="F24" s="27"/>
      <c r="G24" s="5">
        <v>4.16</v>
      </c>
      <c r="H24" s="5">
        <v>4.8</v>
      </c>
      <c r="I24" s="5">
        <v>283</v>
      </c>
      <c r="J24" s="5">
        <f t="shared" si="5"/>
        <v>288</v>
      </c>
      <c r="K24" s="5">
        <f t="shared" si="6"/>
        <v>283</v>
      </c>
      <c r="L24" s="10">
        <f t="shared" si="0"/>
        <v>2.8888888888888892E-3</v>
      </c>
      <c r="M24" s="10">
        <f t="shared" si="0"/>
        <v>3.3333333333333331E-3</v>
      </c>
      <c r="N24" s="15">
        <f t="shared" si="1"/>
        <v>3.2754629629629631E-3</v>
      </c>
      <c r="O24" s="15">
        <f t="shared" si="2"/>
        <v>5.787037037037002E-5</v>
      </c>
      <c r="P24" s="20">
        <f t="shared" si="7"/>
        <v>3.2754629629629631E-3</v>
      </c>
      <c r="Q24" s="20">
        <f t="shared" si="7"/>
        <v>5.787037037037002E-5</v>
      </c>
      <c r="R24" s="25"/>
    </row>
    <row r="25" spans="2:19" x14ac:dyDescent="0.3">
      <c r="B25" s="30"/>
      <c r="C25" s="26" t="s">
        <v>29</v>
      </c>
      <c r="D25" s="4">
        <v>14</v>
      </c>
      <c r="E25" s="27" t="s">
        <v>22</v>
      </c>
      <c r="F25" s="27"/>
      <c r="G25" s="5">
        <v>3.48</v>
      </c>
      <c r="H25" s="5">
        <v>4</v>
      </c>
      <c r="I25" s="5">
        <v>230</v>
      </c>
      <c r="J25" s="5">
        <f t="shared" si="5"/>
        <v>240</v>
      </c>
      <c r="K25" s="5">
        <f t="shared" si="6"/>
        <v>230</v>
      </c>
      <c r="L25" s="10">
        <f t="shared" si="0"/>
        <v>2.4166666666666668E-3</v>
      </c>
      <c r="M25" s="10">
        <f t="shared" si="0"/>
        <v>2.7777777777777779E-3</v>
      </c>
      <c r="N25" s="15">
        <f t="shared" si="1"/>
        <v>2.662037037037037E-3</v>
      </c>
      <c r="O25" s="15">
        <f t="shared" si="2"/>
        <v>1.1574074074074091E-4</v>
      </c>
      <c r="P25" s="20">
        <f t="shared" si="7"/>
        <v>2.662037037037037E-3</v>
      </c>
      <c r="Q25" s="20">
        <f t="shared" si="7"/>
        <v>1.1574074074074091E-4</v>
      </c>
      <c r="R25" s="25"/>
      <c r="S25" s="11"/>
    </row>
    <row r="26" spans="2:19" x14ac:dyDescent="0.3">
      <c r="B26" s="30"/>
      <c r="C26" s="26"/>
      <c r="D26" s="4">
        <v>20</v>
      </c>
      <c r="E26" s="27" t="s">
        <v>50</v>
      </c>
      <c r="F26" s="27"/>
      <c r="G26" s="5">
        <v>1.03</v>
      </c>
      <c r="H26" s="5">
        <v>1.2</v>
      </c>
      <c r="I26" s="5">
        <v>68</v>
      </c>
      <c r="J26" s="5">
        <f t="shared" si="5"/>
        <v>72</v>
      </c>
      <c r="K26" s="5">
        <f t="shared" si="6"/>
        <v>68</v>
      </c>
      <c r="L26" s="10">
        <f t="shared" si="0"/>
        <v>7.1527777777777779E-4</v>
      </c>
      <c r="M26" s="10">
        <f t="shared" si="0"/>
        <v>8.3333333333333328E-4</v>
      </c>
      <c r="N26" s="15">
        <f t="shared" si="1"/>
        <v>7.8703703703703705E-4</v>
      </c>
      <c r="O26" s="15">
        <f t="shared" si="2"/>
        <v>4.6296296296296233E-5</v>
      </c>
      <c r="P26" s="20">
        <f t="shared" si="7"/>
        <v>7.8703703703703705E-4</v>
      </c>
      <c r="Q26" s="20">
        <f t="shared" si="7"/>
        <v>4.6296296296296233E-5</v>
      </c>
      <c r="R26" s="25"/>
      <c r="S26" s="11"/>
    </row>
    <row r="27" spans="2:19" x14ac:dyDescent="0.3">
      <c r="B27" s="30"/>
      <c r="C27" s="26"/>
      <c r="D27" s="4">
        <v>21</v>
      </c>
      <c r="E27" s="27" t="s">
        <v>23</v>
      </c>
      <c r="F27" s="27"/>
      <c r="G27" s="5">
        <v>0.49</v>
      </c>
      <c r="H27" s="5">
        <v>0.56999999999999995</v>
      </c>
      <c r="I27" s="5">
        <v>32</v>
      </c>
      <c r="J27" s="5">
        <f t="shared" si="5"/>
        <v>34.199999999999996</v>
      </c>
      <c r="K27" s="5">
        <f t="shared" si="6"/>
        <v>32</v>
      </c>
      <c r="L27" s="10">
        <f t="shared" si="0"/>
        <v>3.4027777777777778E-4</v>
      </c>
      <c r="M27" s="10">
        <f t="shared" si="0"/>
        <v>3.9583333333333332E-4</v>
      </c>
      <c r="N27" s="15">
        <f t="shared" si="1"/>
        <v>3.7037037037037035E-4</v>
      </c>
      <c r="O27" s="15">
        <f t="shared" si="2"/>
        <v>2.5462962962962972E-5</v>
      </c>
      <c r="P27" s="20">
        <f t="shared" si="7"/>
        <v>3.7037037037037035E-4</v>
      </c>
      <c r="Q27" s="20">
        <f t="shared" si="7"/>
        <v>2.5462962962962972E-5</v>
      </c>
      <c r="R27" s="25"/>
      <c r="S27" s="11"/>
    </row>
  </sheetData>
  <mergeCells count="31">
    <mergeCell ref="E3:F3"/>
    <mergeCell ref="B4:B15"/>
    <mergeCell ref="C4:C11"/>
    <mergeCell ref="E4:F4"/>
    <mergeCell ref="E5:F5"/>
    <mergeCell ref="E6:F6"/>
    <mergeCell ref="D7:D9"/>
    <mergeCell ref="E7:E9"/>
    <mergeCell ref="E10:F10"/>
    <mergeCell ref="E11:F11"/>
    <mergeCell ref="B16:B27"/>
    <mergeCell ref="C16:C21"/>
    <mergeCell ref="E16:F16"/>
    <mergeCell ref="E17:F17"/>
    <mergeCell ref="E18:F18"/>
    <mergeCell ref="C12:C15"/>
    <mergeCell ref="E12:F12"/>
    <mergeCell ref="E13:F13"/>
    <mergeCell ref="E14:F14"/>
    <mergeCell ref="E15:F15"/>
    <mergeCell ref="C25:C27"/>
    <mergeCell ref="E25:F25"/>
    <mergeCell ref="E26:F26"/>
    <mergeCell ref="E27:F27"/>
    <mergeCell ref="E19:F19"/>
    <mergeCell ref="E20:F20"/>
    <mergeCell ref="E21:F21"/>
    <mergeCell ref="C22:C24"/>
    <mergeCell ref="E22:F22"/>
    <mergeCell ref="E23:F23"/>
    <mergeCell ref="E24:F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CFB2-59B8-49B2-A007-7D9BE44E8259}">
  <dimension ref="B3:S27"/>
  <sheetViews>
    <sheetView tabSelected="1" topLeftCell="E10" zoomScaleNormal="100" workbookViewId="0">
      <selection activeCell="E26" sqref="A26:XFD26"/>
    </sheetView>
  </sheetViews>
  <sheetFormatPr baseColWidth="10" defaultRowHeight="14.4" x14ac:dyDescent="0.3"/>
  <cols>
    <col min="6" max="6" width="37.6640625" customWidth="1"/>
    <col min="7" max="13" width="11.5546875" customWidth="1"/>
    <col min="14" max="14" width="14.6640625" style="12" customWidth="1"/>
    <col min="15" max="15" width="11.5546875" customWidth="1"/>
    <col min="16" max="16" width="12.88671875" bestFit="1" customWidth="1"/>
    <col min="17" max="17" width="14.5546875" bestFit="1" customWidth="1"/>
    <col min="18" max="18" width="19" style="23" bestFit="1" customWidth="1"/>
  </cols>
  <sheetData>
    <row r="3" spans="2:19" ht="72" x14ac:dyDescent="0.3">
      <c r="B3" s="5"/>
      <c r="C3" s="7" t="s">
        <v>33</v>
      </c>
      <c r="D3" s="5"/>
      <c r="E3" s="31" t="s">
        <v>32</v>
      </c>
      <c r="F3" s="31"/>
      <c r="G3" s="9" t="s">
        <v>38</v>
      </c>
      <c r="H3" s="9" t="s">
        <v>46</v>
      </c>
      <c r="I3" s="9" t="s">
        <v>44</v>
      </c>
      <c r="J3" s="9" t="s">
        <v>47</v>
      </c>
      <c r="K3" s="9" t="s">
        <v>45</v>
      </c>
      <c r="L3" s="9" t="s">
        <v>39</v>
      </c>
      <c r="M3" s="9" t="s">
        <v>36</v>
      </c>
      <c r="N3" s="13" t="s">
        <v>40</v>
      </c>
      <c r="O3" s="14" t="s">
        <v>41</v>
      </c>
      <c r="P3" s="17" t="s">
        <v>42</v>
      </c>
      <c r="Q3" s="18" t="s">
        <v>43</v>
      </c>
      <c r="R3" s="24" t="s">
        <v>48</v>
      </c>
    </row>
    <row r="4" spans="2:19" x14ac:dyDescent="0.3">
      <c r="B4" s="32" t="s">
        <v>30</v>
      </c>
      <c r="C4" s="28" t="s">
        <v>25</v>
      </c>
      <c r="D4" s="2">
        <v>1</v>
      </c>
      <c r="E4" s="29" t="s">
        <v>0</v>
      </c>
      <c r="F4" s="29"/>
      <c r="G4" s="5">
        <v>3.75</v>
      </c>
      <c r="H4" s="5">
        <v>4.32</v>
      </c>
      <c r="I4" s="5">
        <v>60</v>
      </c>
      <c r="J4" s="5">
        <v>21.6</v>
      </c>
      <c r="K4" s="16">
        <f>I4/12</f>
        <v>5</v>
      </c>
      <c r="L4" s="10">
        <f t="shared" ref="L4:L27" si="0">G4/1440</f>
        <v>2.6041666666666665E-3</v>
      </c>
      <c r="M4" s="10">
        <f t="shared" ref="M4:M27" si="1">H4/1440</f>
        <v>3.0000000000000001E-3</v>
      </c>
      <c r="N4" s="15">
        <f t="shared" ref="N4:N27" si="2">I4/86400</f>
        <v>6.9444444444444447E-4</v>
      </c>
      <c r="O4" s="15">
        <f>M4-N4</f>
        <v>2.3055555555555555E-3</v>
      </c>
      <c r="P4" s="20">
        <f>K4/86400</f>
        <v>5.7870370370370373E-5</v>
      </c>
      <c r="Q4" s="19">
        <f>(J4-K4)/86400</f>
        <v>1.9212962962962963E-4</v>
      </c>
      <c r="R4" s="25"/>
    </row>
    <row r="5" spans="2:19" s="40" customFormat="1" x14ac:dyDescent="0.3">
      <c r="B5" s="32"/>
      <c r="C5" s="28"/>
      <c r="D5" s="37">
        <v>2</v>
      </c>
      <c r="E5" s="38" t="s">
        <v>1</v>
      </c>
      <c r="F5" s="38"/>
      <c r="G5" s="37">
        <v>4.12</v>
      </c>
      <c r="H5" s="37">
        <v>4.75</v>
      </c>
      <c r="I5" s="37">
        <v>80</v>
      </c>
      <c r="J5" s="37">
        <v>23</v>
      </c>
      <c r="K5" s="37">
        <v>18</v>
      </c>
      <c r="L5" s="35">
        <f t="shared" si="0"/>
        <v>2.8611111111111111E-3</v>
      </c>
      <c r="M5" s="35">
        <f t="shared" si="1"/>
        <v>3.2986111111111111E-3</v>
      </c>
      <c r="N5" s="35">
        <f t="shared" si="2"/>
        <v>9.2592592592592596E-4</v>
      </c>
      <c r="O5" s="35">
        <f t="shared" ref="O5:O27" si="3">M5-N5</f>
        <v>2.3726851851851851E-3</v>
      </c>
      <c r="P5" s="35">
        <f>K5/86400</f>
        <v>2.0833333333333335E-4</v>
      </c>
      <c r="Q5" s="36">
        <f t="shared" ref="Q5:Q8" si="4">(J5-K5)/86400</f>
        <v>5.7870370370370373E-5</v>
      </c>
      <c r="R5" s="39"/>
    </row>
    <row r="6" spans="2:19" x14ac:dyDescent="0.3">
      <c r="B6" s="32"/>
      <c r="C6" s="28"/>
      <c r="D6" s="2">
        <v>3</v>
      </c>
      <c r="E6" s="29" t="s">
        <v>2</v>
      </c>
      <c r="F6" s="29"/>
      <c r="G6" s="5">
        <v>1.2</v>
      </c>
      <c r="H6" s="5">
        <v>1.4</v>
      </c>
      <c r="I6" s="5">
        <v>24</v>
      </c>
      <c r="J6" s="5">
        <v>13.99</v>
      </c>
      <c r="K6" s="5">
        <f>I6/6</f>
        <v>4</v>
      </c>
      <c r="L6" s="10">
        <f t="shared" si="0"/>
        <v>8.3333333333333328E-4</v>
      </c>
      <c r="M6" s="10">
        <f t="shared" si="1"/>
        <v>9.7222222222222219E-4</v>
      </c>
      <c r="N6" s="15">
        <f t="shared" si="2"/>
        <v>2.7777777777777778E-4</v>
      </c>
      <c r="O6" s="15">
        <f t="shared" si="3"/>
        <v>6.9444444444444436E-4</v>
      </c>
      <c r="P6" s="20">
        <f t="shared" ref="P5:P8" si="5">K6/86400</f>
        <v>4.6296296296296294E-5</v>
      </c>
      <c r="Q6" s="19">
        <f t="shared" si="4"/>
        <v>1.1562500000000001E-4</v>
      </c>
      <c r="R6" s="25"/>
    </row>
    <row r="7" spans="2:19" s="40" customFormat="1" x14ac:dyDescent="0.3">
      <c r="B7" s="32"/>
      <c r="C7" s="28"/>
      <c r="D7" s="33">
        <v>4</v>
      </c>
      <c r="E7" s="34" t="s">
        <v>3</v>
      </c>
      <c r="F7" s="41" t="s">
        <v>5</v>
      </c>
      <c r="G7" s="37">
        <v>2.67</v>
      </c>
      <c r="H7" s="37">
        <v>3.06</v>
      </c>
      <c r="I7" s="37">
        <v>69</v>
      </c>
      <c r="J7" s="37">
        <v>14</v>
      </c>
      <c r="K7" s="42">
        <v>4</v>
      </c>
      <c r="L7" s="35">
        <f t="shared" si="0"/>
        <v>1.8541666666666667E-3</v>
      </c>
      <c r="M7" s="35">
        <f t="shared" si="1"/>
        <v>2.1250000000000002E-3</v>
      </c>
      <c r="N7" s="35">
        <f t="shared" si="2"/>
        <v>7.9861111111111116E-4</v>
      </c>
      <c r="O7" s="35">
        <f t="shared" si="3"/>
        <v>1.3263888888888891E-3</v>
      </c>
      <c r="P7" s="35">
        <f>K7/86400</f>
        <v>4.6296296296296294E-5</v>
      </c>
      <c r="Q7" s="36">
        <f>(J7-K7)/86400</f>
        <v>1.1574074074074075E-4</v>
      </c>
      <c r="R7" s="39"/>
    </row>
    <row r="8" spans="2:19" x14ac:dyDescent="0.3">
      <c r="B8" s="32"/>
      <c r="C8" s="28"/>
      <c r="D8" s="33"/>
      <c r="E8" s="34"/>
      <c r="F8" s="3" t="s">
        <v>4</v>
      </c>
      <c r="G8" s="5">
        <v>2.67</v>
      </c>
      <c r="H8" s="5">
        <v>3.06</v>
      </c>
      <c r="I8" s="5">
        <v>35</v>
      </c>
      <c r="J8" s="5">
        <v>183.6</v>
      </c>
      <c r="K8" s="5">
        <f>I8/1</f>
        <v>35</v>
      </c>
      <c r="L8" s="10">
        <f t="shared" si="0"/>
        <v>1.8541666666666667E-3</v>
      </c>
      <c r="M8" s="10">
        <f t="shared" si="1"/>
        <v>2.1250000000000002E-3</v>
      </c>
      <c r="N8" s="15">
        <f t="shared" si="2"/>
        <v>4.0509259259259258E-4</v>
      </c>
      <c r="O8" s="15">
        <f t="shared" si="3"/>
        <v>1.7199074074074076E-3</v>
      </c>
      <c r="P8" s="20">
        <f t="shared" si="5"/>
        <v>4.0509259259259258E-4</v>
      </c>
      <c r="Q8" s="19">
        <f t="shared" si="4"/>
        <v>1.7199074074074074E-3</v>
      </c>
      <c r="R8" s="25"/>
    </row>
    <row r="9" spans="2:19" s="40" customFormat="1" x14ac:dyDescent="0.3">
      <c r="B9" s="32"/>
      <c r="C9" s="28"/>
      <c r="D9" s="33"/>
      <c r="E9" s="34"/>
      <c r="F9" s="41" t="s">
        <v>6</v>
      </c>
      <c r="G9" s="37">
        <v>2.67</v>
      </c>
      <c r="H9" s="37">
        <v>3.06</v>
      </c>
      <c r="I9" s="37">
        <v>20</v>
      </c>
      <c r="J9" s="37">
        <v>40</v>
      </c>
      <c r="K9" s="37">
        <v>32</v>
      </c>
      <c r="L9" s="35">
        <f t="shared" si="0"/>
        <v>1.8541666666666667E-3</v>
      </c>
      <c r="M9" s="35">
        <f t="shared" si="1"/>
        <v>2.1250000000000002E-3</v>
      </c>
      <c r="N9" s="35">
        <f t="shared" si="2"/>
        <v>2.3148148148148149E-4</v>
      </c>
      <c r="O9" s="35">
        <f t="shared" si="3"/>
        <v>1.8935185185185188E-3</v>
      </c>
      <c r="P9" s="35">
        <f>K9/86400</f>
        <v>3.7037037037037035E-4</v>
      </c>
      <c r="Q9" s="36">
        <f>(J9-K9)/86400</f>
        <v>9.2592592592592588E-5</v>
      </c>
      <c r="R9" s="39"/>
    </row>
    <row r="10" spans="2:19" s="40" customFormat="1" x14ac:dyDescent="0.3">
      <c r="B10" s="32"/>
      <c r="C10" s="28"/>
      <c r="D10" s="37">
        <v>5</v>
      </c>
      <c r="E10" s="38" t="s">
        <v>7</v>
      </c>
      <c r="F10" s="38"/>
      <c r="G10" s="37">
        <v>9.4</v>
      </c>
      <c r="H10" s="37">
        <v>3.75</v>
      </c>
      <c r="I10" s="37">
        <v>115</v>
      </c>
      <c r="J10" s="37">
        <f>H10*60</f>
        <v>225</v>
      </c>
      <c r="K10" s="37">
        <f>I10</f>
        <v>115</v>
      </c>
      <c r="L10" s="35">
        <f t="shared" si="0"/>
        <v>6.5277777777777782E-3</v>
      </c>
      <c r="M10" s="35">
        <f>H10/1440</f>
        <v>2.6041666666666665E-3</v>
      </c>
      <c r="N10" s="35">
        <f>I10/86400</f>
        <v>1.3310185185185185E-3</v>
      </c>
      <c r="O10" s="35">
        <f>M10-N10</f>
        <v>1.273148148148148E-3</v>
      </c>
      <c r="P10" s="35">
        <f>N10</f>
        <v>1.3310185185185185E-3</v>
      </c>
      <c r="Q10" s="35">
        <f>O10</f>
        <v>1.273148148148148E-3</v>
      </c>
      <c r="R10" s="39"/>
      <c r="S10" s="43"/>
    </row>
    <row r="11" spans="2:19" x14ac:dyDescent="0.3">
      <c r="B11" s="32"/>
      <c r="C11" s="28"/>
      <c r="D11" s="2">
        <v>6</v>
      </c>
      <c r="E11" s="29" t="s">
        <v>8</v>
      </c>
      <c r="F11" s="29"/>
      <c r="G11" s="5">
        <v>0.24</v>
      </c>
      <c r="H11" s="5">
        <v>0.28000000000000003</v>
      </c>
      <c r="I11" s="5">
        <v>4</v>
      </c>
      <c r="J11" s="5">
        <f t="shared" ref="J11:J27" si="6">H11*60</f>
        <v>16.8</v>
      </c>
      <c r="K11" s="5">
        <f t="shared" ref="K11:K27" si="7">I11</f>
        <v>4</v>
      </c>
      <c r="L11" s="10">
        <f t="shared" si="0"/>
        <v>1.6666666666666666E-4</v>
      </c>
      <c r="M11" s="10">
        <f t="shared" si="1"/>
        <v>1.9444444444444446E-4</v>
      </c>
      <c r="N11" s="15">
        <f t="shared" si="2"/>
        <v>4.6296296296296294E-5</v>
      </c>
      <c r="O11" s="15">
        <f t="shared" si="3"/>
        <v>1.4814814814814817E-4</v>
      </c>
      <c r="P11" s="44">
        <v>0</v>
      </c>
      <c r="Q11" s="44">
        <v>0</v>
      </c>
      <c r="R11" s="25"/>
      <c r="S11" s="22"/>
    </row>
    <row r="12" spans="2:19" x14ac:dyDescent="0.3">
      <c r="B12" s="32"/>
      <c r="C12" s="28" t="s">
        <v>26</v>
      </c>
      <c r="D12" s="2">
        <v>7</v>
      </c>
      <c r="E12" s="29" t="s">
        <v>9</v>
      </c>
      <c r="F12" s="29"/>
      <c r="G12" s="5"/>
      <c r="H12" s="5">
        <v>3.5</v>
      </c>
      <c r="I12" s="5">
        <v>207</v>
      </c>
      <c r="J12" s="5">
        <f t="shared" si="6"/>
        <v>210</v>
      </c>
      <c r="K12" s="5">
        <f t="shared" si="7"/>
        <v>207</v>
      </c>
      <c r="L12" s="10">
        <f t="shared" si="0"/>
        <v>0</v>
      </c>
      <c r="M12" s="10">
        <f t="shared" si="1"/>
        <v>2.4305555555555556E-3</v>
      </c>
      <c r="N12" s="15">
        <f t="shared" si="2"/>
        <v>2.3958333333333331E-3</v>
      </c>
      <c r="O12" s="15">
        <f t="shared" si="3"/>
        <v>3.4722222222222446E-5</v>
      </c>
      <c r="P12" s="20">
        <f t="shared" ref="P11:P27" si="8">N12</f>
        <v>2.3958333333333331E-3</v>
      </c>
      <c r="Q12" s="20">
        <f t="shared" ref="Q11:Q27" si="9">O12</f>
        <v>3.4722222222222446E-5</v>
      </c>
      <c r="R12" s="25"/>
      <c r="S12" s="22"/>
    </row>
    <row r="13" spans="2:19" x14ac:dyDescent="0.3">
      <c r="B13" s="32"/>
      <c r="C13" s="28"/>
      <c r="D13" s="2">
        <v>8</v>
      </c>
      <c r="E13" s="29" t="s">
        <v>10</v>
      </c>
      <c r="F13" s="29"/>
      <c r="G13" s="5"/>
      <c r="H13" s="5">
        <v>1.21</v>
      </c>
      <c r="I13" s="5">
        <v>71</v>
      </c>
      <c r="J13" s="5">
        <f t="shared" si="6"/>
        <v>72.599999999999994</v>
      </c>
      <c r="K13" s="5">
        <f t="shared" si="7"/>
        <v>71</v>
      </c>
      <c r="L13" s="10">
        <f t="shared" si="0"/>
        <v>0</v>
      </c>
      <c r="M13" s="10">
        <f t="shared" si="1"/>
        <v>8.4027777777777779E-4</v>
      </c>
      <c r="N13" s="15">
        <f t="shared" si="2"/>
        <v>8.2175925925925927E-4</v>
      </c>
      <c r="O13" s="15">
        <f t="shared" si="3"/>
        <v>1.8518518518518515E-5</v>
      </c>
      <c r="P13" s="20">
        <f t="shared" si="8"/>
        <v>8.2175925925925927E-4</v>
      </c>
      <c r="Q13" s="20">
        <f t="shared" si="9"/>
        <v>1.8518518518518515E-5</v>
      </c>
      <c r="R13" s="25"/>
      <c r="S13" s="22"/>
    </row>
    <row r="14" spans="2:19" x14ac:dyDescent="0.3">
      <c r="B14" s="32"/>
      <c r="C14" s="28"/>
      <c r="D14" s="2">
        <v>9</v>
      </c>
      <c r="E14" s="29" t="s">
        <v>11</v>
      </c>
      <c r="F14" s="29"/>
      <c r="G14" s="5">
        <v>4.96</v>
      </c>
      <c r="H14" s="5">
        <v>5.7</v>
      </c>
      <c r="I14" s="5">
        <v>270</v>
      </c>
      <c r="J14" s="5">
        <f t="shared" si="6"/>
        <v>342</v>
      </c>
      <c r="K14" s="5">
        <f t="shared" si="7"/>
        <v>270</v>
      </c>
      <c r="L14" s="10">
        <f t="shared" si="0"/>
        <v>3.4444444444444444E-3</v>
      </c>
      <c r="M14" s="10">
        <f t="shared" si="1"/>
        <v>3.9583333333333337E-3</v>
      </c>
      <c r="N14" s="15">
        <f t="shared" si="2"/>
        <v>3.1250000000000002E-3</v>
      </c>
      <c r="O14" s="15">
        <f t="shared" si="3"/>
        <v>8.333333333333335E-4</v>
      </c>
      <c r="P14" s="20">
        <f t="shared" si="8"/>
        <v>3.1250000000000002E-3</v>
      </c>
      <c r="Q14" s="20">
        <f t="shared" si="9"/>
        <v>8.333333333333335E-4</v>
      </c>
      <c r="R14" s="25"/>
      <c r="S14" s="22"/>
    </row>
    <row r="15" spans="2:19" x14ac:dyDescent="0.3">
      <c r="B15" s="32"/>
      <c r="C15" s="28"/>
      <c r="D15" s="2">
        <v>10</v>
      </c>
      <c r="E15" s="29" t="s">
        <v>12</v>
      </c>
      <c r="F15" s="29"/>
      <c r="G15" s="5"/>
      <c r="H15" s="5">
        <v>1.21</v>
      </c>
      <c r="I15" s="5">
        <v>71</v>
      </c>
      <c r="J15" s="5">
        <f t="shared" si="6"/>
        <v>72.599999999999994</v>
      </c>
      <c r="K15" s="5">
        <f t="shared" si="7"/>
        <v>71</v>
      </c>
      <c r="L15" s="10">
        <f t="shared" si="0"/>
        <v>0</v>
      </c>
      <c r="M15" s="10">
        <f t="shared" si="1"/>
        <v>8.4027777777777779E-4</v>
      </c>
      <c r="N15" s="15">
        <f t="shared" si="2"/>
        <v>8.2175925925925927E-4</v>
      </c>
      <c r="O15" s="15">
        <f t="shared" si="3"/>
        <v>1.8518518518518515E-5</v>
      </c>
      <c r="P15" s="20">
        <f t="shared" si="8"/>
        <v>8.2175925925925927E-4</v>
      </c>
      <c r="Q15" s="20">
        <f t="shared" si="9"/>
        <v>1.8518518518518515E-5</v>
      </c>
      <c r="R15" s="25"/>
      <c r="S15" s="22"/>
    </row>
    <row r="16" spans="2:19" x14ac:dyDescent="0.3">
      <c r="B16" s="30" t="s">
        <v>31</v>
      </c>
      <c r="C16" s="26" t="s">
        <v>27</v>
      </c>
      <c r="D16" s="4">
        <v>11</v>
      </c>
      <c r="E16" s="27" t="s">
        <v>13</v>
      </c>
      <c r="F16" s="27"/>
      <c r="G16" s="5">
        <v>0.44</v>
      </c>
      <c r="H16" s="5">
        <v>0.5</v>
      </c>
      <c r="I16" s="5">
        <v>20</v>
      </c>
      <c r="J16" s="5">
        <f t="shared" si="6"/>
        <v>30</v>
      </c>
      <c r="K16" s="5">
        <f t="shared" si="7"/>
        <v>20</v>
      </c>
      <c r="L16" s="10">
        <f t="shared" si="0"/>
        <v>3.0555555555555555E-4</v>
      </c>
      <c r="M16" s="10">
        <f t="shared" si="1"/>
        <v>3.4722222222222224E-4</v>
      </c>
      <c r="N16" s="15">
        <f t="shared" si="2"/>
        <v>2.3148148148148149E-4</v>
      </c>
      <c r="O16" s="15">
        <f t="shared" si="3"/>
        <v>1.1574074074074075E-4</v>
      </c>
      <c r="P16" s="20">
        <f t="shared" si="8"/>
        <v>2.3148148148148149E-4</v>
      </c>
      <c r="Q16" s="20">
        <f t="shared" si="9"/>
        <v>1.1574074074074075E-4</v>
      </c>
      <c r="R16" s="25"/>
      <c r="S16" s="11"/>
    </row>
    <row r="17" spans="2:19" x14ac:dyDescent="0.3">
      <c r="B17" s="30"/>
      <c r="C17" s="26"/>
      <c r="D17" s="4">
        <v>12</v>
      </c>
      <c r="E17" s="27" t="s">
        <v>14</v>
      </c>
      <c r="F17" s="27"/>
      <c r="G17" s="5">
        <v>1.97</v>
      </c>
      <c r="H17" s="5">
        <v>2.2599999999999998</v>
      </c>
      <c r="I17" s="5">
        <v>100</v>
      </c>
      <c r="J17" s="5">
        <f t="shared" si="6"/>
        <v>135.6</v>
      </c>
      <c r="K17" s="5">
        <f t="shared" si="7"/>
        <v>100</v>
      </c>
      <c r="L17" s="10">
        <f t="shared" si="0"/>
        <v>1.3680555555555555E-3</v>
      </c>
      <c r="M17" s="10">
        <f t="shared" si="1"/>
        <v>1.5694444444444443E-3</v>
      </c>
      <c r="N17" s="15">
        <f t="shared" si="2"/>
        <v>1.1574074074074073E-3</v>
      </c>
      <c r="O17" s="15">
        <f t="shared" si="3"/>
        <v>4.1203703703703693E-4</v>
      </c>
      <c r="P17" s="20">
        <f t="shared" si="8"/>
        <v>1.1574074074074073E-3</v>
      </c>
      <c r="Q17" s="20">
        <f t="shared" si="9"/>
        <v>4.1203703703703693E-4</v>
      </c>
      <c r="R17" s="25"/>
      <c r="S17" s="11"/>
    </row>
    <row r="18" spans="2:19" x14ac:dyDescent="0.3">
      <c r="B18" s="30"/>
      <c r="C18" s="26"/>
      <c r="D18" s="4">
        <v>13</v>
      </c>
      <c r="E18" s="27" t="s">
        <v>15</v>
      </c>
      <c r="F18" s="27"/>
      <c r="G18" s="5">
        <v>1.26</v>
      </c>
      <c r="H18" s="5">
        <v>1.45</v>
      </c>
      <c r="I18" s="5">
        <v>80</v>
      </c>
      <c r="J18" s="5">
        <f t="shared" si="6"/>
        <v>87</v>
      </c>
      <c r="K18" s="5">
        <f t="shared" si="7"/>
        <v>80</v>
      </c>
      <c r="L18" s="10">
        <f t="shared" si="0"/>
        <v>8.7500000000000002E-4</v>
      </c>
      <c r="M18" s="10">
        <f t="shared" si="1"/>
        <v>1.0069444444444444E-3</v>
      </c>
      <c r="N18" s="15">
        <f t="shared" si="2"/>
        <v>9.2592592592592596E-4</v>
      </c>
      <c r="O18" s="15">
        <f t="shared" si="3"/>
        <v>8.1018518518518462E-5</v>
      </c>
      <c r="P18" s="44">
        <v>0</v>
      </c>
      <c r="Q18" s="44">
        <v>0</v>
      </c>
      <c r="R18" s="25"/>
      <c r="S18" s="11"/>
    </row>
    <row r="19" spans="2:19" x14ac:dyDescent="0.3">
      <c r="B19" s="30"/>
      <c r="C19" s="26"/>
      <c r="D19" s="4">
        <v>15</v>
      </c>
      <c r="E19" s="27" t="s">
        <v>16</v>
      </c>
      <c r="F19" s="27"/>
      <c r="G19" s="5">
        <v>0.95</v>
      </c>
      <c r="H19" s="5">
        <v>1.1000000000000001</v>
      </c>
      <c r="I19" s="5">
        <v>60</v>
      </c>
      <c r="J19" s="5">
        <f t="shared" si="6"/>
        <v>66</v>
      </c>
      <c r="K19" s="5">
        <f t="shared" si="7"/>
        <v>60</v>
      </c>
      <c r="L19" s="10">
        <f t="shared" si="0"/>
        <v>6.5972222222222224E-4</v>
      </c>
      <c r="M19" s="10">
        <f t="shared" si="1"/>
        <v>7.6388888888888893E-4</v>
      </c>
      <c r="N19" s="15">
        <f t="shared" si="2"/>
        <v>6.9444444444444447E-4</v>
      </c>
      <c r="O19" s="15">
        <f t="shared" si="3"/>
        <v>6.9444444444444458E-5</v>
      </c>
      <c r="P19" s="20">
        <f t="shared" si="8"/>
        <v>6.9444444444444447E-4</v>
      </c>
      <c r="Q19" s="20">
        <f t="shared" si="9"/>
        <v>6.9444444444444458E-5</v>
      </c>
      <c r="R19" s="25"/>
      <c r="S19" s="11"/>
    </row>
    <row r="20" spans="2:19" x14ac:dyDescent="0.3">
      <c r="B20" s="30"/>
      <c r="C20" s="26"/>
      <c r="D20" s="4">
        <v>16</v>
      </c>
      <c r="E20" s="27" t="s">
        <v>17</v>
      </c>
      <c r="F20" s="27"/>
      <c r="G20" s="5">
        <v>4.26</v>
      </c>
      <c r="H20" s="5">
        <v>4.9000000000000004</v>
      </c>
      <c r="I20" s="5">
        <v>279</v>
      </c>
      <c r="J20" s="5">
        <f t="shared" si="6"/>
        <v>294</v>
      </c>
      <c r="K20" s="5">
        <f t="shared" si="7"/>
        <v>279</v>
      </c>
      <c r="L20" s="10">
        <f t="shared" si="0"/>
        <v>2.9583333333333332E-3</v>
      </c>
      <c r="M20" s="10">
        <f t="shared" si="1"/>
        <v>3.402777777777778E-3</v>
      </c>
      <c r="N20" s="15">
        <f t="shared" si="2"/>
        <v>3.2291666666666666E-3</v>
      </c>
      <c r="O20" s="15">
        <f t="shared" si="3"/>
        <v>1.7361111111111136E-4</v>
      </c>
      <c r="P20" s="20">
        <f t="shared" si="8"/>
        <v>3.2291666666666666E-3</v>
      </c>
      <c r="Q20" s="20">
        <f t="shared" si="9"/>
        <v>1.7361111111111136E-4</v>
      </c>
      <c r="R20" s="25"/>
      <c r="S20" s="11"/>
    </row>
    <row r="21" spans="2:19" s="40" customFormat="1" x14ac:dyDescent="0.3">
      <c r="B21" s="30"/>
      <c r="C21" s="26"/>
      <c r="D21" s="37">
        <v>17</v>
      </c>
      <c r="E21" s="38" t="s">
        <v>49</v>
      </c>
      <c r="F21" s="38"/>
      <c r="G21" s="37">
        <v>4.29</v>
      </c>
      <c r="H21" s="37">
        <v>5.8</v>
      </c>
      <c r="I21" s="37">
        <v>326</v>
      </c>
      <c r="J21" s="37">
        <f t="shared" si="6"/>
        <v>348</v>
      </c>
      <c r="K21" s="37">
        <f t="shared" si="7"/>
        <v>326</v>
      </c>
      <c r="L21" s="35">
        <f t="shared" si="0"/>
        <v>2.9791666666666669E-3</v>
      </c>
      <c r="M21" s="35">
        <f>H21/1440</f>
        <v>4.0277777777777777E-3</v>
      </c>
      <c r="N21" s="35">
        <f>I21/86400</f>
        <v>3.7731481481481483E-3</v>
      </c>
      <c r="O21" s="35">
        <f>M21-N21</f>
        <v>2.5462962962962939E-4</v>
      </c>
      <c r="P21" s="35">
        <f>N21</f>
        <v>3.7731481481481483E-3</v>
      </c>
      <c r="Q21" s="35">
        <f>O21</f>
        <v>2.5462962962962939E-4</v>
      </c>
      <c r="R21" s="39"/>
      <c r="S21" s="45"/>
    </row>
    <row r="22" spans="2:19" x14ac:dyDescent="0.3">
      <c r="B22" s="30"/>
      <c r="C22" s="26" t="s">
        <v>28</v>
      </c>
      <c r="D22" s="4">
        <v>18</v>
      </c>
      <c r="E22" s="27" t="s">
        <v>19</v>
      </c>
      <c r="F22" s="27"/>
      <c r="G22" s="5">
        <v>3.59</v>
      </c>
      <c r="H22" s="5">
        <v>4.13</v>
      </c>
      <c r="I22" s="5">
        <v>104</v>
      </c>
      <c r="J22" s="5">
        <f t="shared" si="6"/>
        <v>247.79999999999998</v>
      </c>
      <c r="K22" s="5">
        <f t="shared" si="7"/>
        <v>104</v>
      </c>
      <c r="L22" s="10">
        <f t="shared" si="0"/>
        <v>2.4930555555555556E-3</v>
      </c>
      <c r="M22" s="10">
        <f t="shared" si="1"/>
        <v>2.8680555555555555E-3</v>
      </c>
      <c r="N22" s="15">
        <f t="shared" si="2"/>
        <v>1.2037037037037038E-3</v>
      </c>
      <c r="O22" s="15">
        <f t="shared" si="3"/>
        <v>1.6643518518518518E-3</v>
      </c>
      <c r="P22" s="20">
        <f t="shared" si="8"/>
        <v>1.2037037037037038E-3</v>
      </c>
      <c r="Q22" s="20">
        <f t="shared" si="9"/>
        <v>1.6643518518518518E-3</v>
      </c>
      <c r="R22" s="25"/>
    </row>
    <row r="23" spans="2:19" x14ac:dyDescent="0.3">
      <c r="B23" s="30"/>
      <c r="C23" s="26"/>
      <c r="D23" s="4">
        <v>19</v>
      </c>
      <c r="E23" s="27" t="s">
        <v>20</v>
      </c>
      <c r="F23" s="27"/>
      <c r="G23" s="5">
        <v>2.39</v>
      </c>
      <c r="H23" s="5">
        <v>2.76</v>
      </c>
      <c r="I23" s="5">
        <v>154</v>
      </c>
      <c r="J23" s="5">
        <f t="shared" si="6"/>
        <v>165.6</v>
      </c>
      <c r="K23" s="5">
        <f t="shared" si="7"/>
        <v>154</v>
      </c>
      <c r="L23" s="10">
        <f t="shared" si="0"/>
        <v>1.6597222222222224E-3</v>
      </c>
      <c r="M23" s="10">
        <f t="shared" si="1"/>
        <v>1.9166666666666666E-3</v>
      </c>
      <c r="N23" s="15">
        <f t="shared" si="2"/>
        <v>1.7824074074074075E-3</v>
      </c>
      <c r="O23" s="15">
        <f t="shared" si="3"/>
        <v>1.342592592592591E-4</v>
      </c>
      <c r="P23" s="20">
        <f t="shared" si="8"/>
        <v>1.7824074074074075E-3</v>
      </c>
      <c r="Q23" s="20">
        <f t="shared" si="9"/>
        <v>1.342592592592591E-4</v>
      </c>
      <c r="R23" s="25"/>
    </row>
    <row r="24" spans="2:19" x14ac:dyDescent="0.3">
      <c r="B24" s="30"/>
      <c r="C24" s="26"/>
      <c r="D24" s="4">
        <v>22</v>
      </c>
      <c r="E24" s="27" t="s">
        <v>24</v>
      </c>
      <c r="F24" s="27"/>
      <c r="G24" s="5">
        <v>4.16</v>
      </c>
      <c r="H24" s="5">
        <v>4.8</v>
      </c>
      <c r="I24" s="5">
        <v>283</v>
      </c>
      <c r="J24" s="5">
        <f t="shared" si="6"/>
        <v>288</v>
      </c>
      <c r="K24" s="5">
        <f t="shared" si="7"/>
        <v>283</v>
      </c>
      <c r="L24" s="10">
        <f t="shared" si="0"/>
        <v>2.8888888888888892E-3</v>
      </c>
      <c r="M24" s="10">
        <f t="shared" si="1"/>
        <v>3.3333333333333331E-3</v>
      </c>
      <c r="N24" s="15">
        <f t="shared" si="2"/>
        <v>3.2754629629629631E-3</v>
      </c>
      <c r="O24" s="15">
        <f t="shared" si="3"/>
        <v>5.787037037037002E-5</v>
      </c>
      <c r="P24" s="20">
        <f t="shared" si="8"/>
        <v>3.2754629629629631E-3</v>
      </c>
      <c r="Q24" s="20">
        <f t="shared" si="9"/>
        <v>5.787037037037002E-5</v>
      </c>
      <c r="R24" s="25"/>
    </row>
    <row r="25" spans="2:19" x14ac:dyDescent="0.3">
      <c r="B25" s="30"/>
      <c r="C25" s="26" t="s">
        <v>29</v>
      </c>
      <c r="D25" s="4">
        <v>14</v>
      </c>
      <c r="E25" s="27" t="s">
        <v>22</v>
      </c>
      <c r="F25" s="27"/>
      <c r="G25" s="5">
        <v>3.48</v>
      </c>
      <c r="H25" s="5">
        <v>4</v>
      </c>
      <c r="I25" s="5">
        <v>230</v>
      </c>
      <c r="J25" s="5">
        <f t="shared" si="6"/>
        <v>240</v>
      </c>
      <c r="K25" s="5">
        <f t="shared" si="7"/>
        <v>230</v>
      </c>
      <c r="L25" s="10">
        <f t="shared" si="0"/>
        <v>2.4166666666666668E-3</v>
      </c>
      <c r="M25" s="10">
        <f t="shared" si="1"/>
        <v>2.7777777777777779E-3</v>
      </c>
      <c r="N25" s="15">
        <f t="shared" si="2"/>
        <v>2.662037037037037E-3</v>
      </c>
      <c r="O25" s="15">
        <f t="shared" si="3"/>
        <v>1.1574074074074091E-4</v>
      </c>
      <c r="P25" s="20">
        <f t="shared" si="8"/>
        <v>2.662037037037037E-3</v>
      </c>
      <c r="Q25" s="20">
        <f t="shared" si="9"/>
        <v>1.1574074074074091E-4</v>
      </c>
      <c r="R25" s="25"/>
      <c r="S25" s="11"/>
    </row>
    <row r="26" spans="2:19" s="40" customFormat="1" x14ac:dyDescent="0.3">
      <c r="B26" s="30"/>
      <c r="C26" s="26"/>
      <c r="D26" s="37">
        <v>20</v>
      </c>
      <c r="E26" s="38" t="s">
        <v>50</v>
      </c>
      <c r="F26" s="38"/>
      <c r="G26" s="37">
        <v>1.03</v>
      </c>
      <c r="H26" s="37">
        <v>1.2</v>
      </c>
      <c r="I26" s="37">
        <v>115</v>
      </c>
      <c r="J26" s="37">
        <f t="shared" si="6"/>
        <v>72</v>
      </c>
      <c r="K26" s="37">
        <f t="shared" si="7"/>
        <v>115</v>
      </c>
      <c r="L26" s="35">
        <f t="shared" si="0"/>
        <v>7.1527777777777779E-4</v>
      </c>
      <c r="M26" s="35">
        <f t="shared" si="1"/>
        <v>8.3333333333333328E-4</v>
      </c>
      <c r="N26" s="35">
        <f>I26/86400</f>
        <v>1.3310185185185185E-3</v>
      </c>
      <c r="O26" s="35"/>
      <c r="P26" s="35">
        <f>N26</f>
        <v>1.3310185185185185E-3</v>
      </c>
      <c r="Q26" s="35">
        <v>1.1574074074074073E-4</v>
      </c>
      <c r="R26" s="39"/>
      <c r="S26" s="45"/>
    </row>
    <row r="27" spans="2:19" x14ac:dyDescent="0.3">
      <c r="B27" s="30"/>
      <c r="C27" s="26"/>
      <c r="D27" s="4">
        <v>21</v>
      </c>
      <c r="E27" s="27" t="s">
        <v>23</v>
      </c>
      <c r="F27" s="27"/>
      <c r="G27" s="5">
        <v>0.49</v>
      </c>
      <c r="H27" s="5">
        <v>0.56999999999999995</v>
      </c>
      <c r="I27" s="5">
        <v>32</v>
      </c>
      <c r="J27" s="5">
        <f t="shared" si="6"/>
        <v>34.199999999999996</v>
      </c>
      <c r="K27" s="5">
        <f t="shared" si="7"/>
        <v>32</v>
      </c>
      <c r="L27" s="10">
        <f t="shared" si="0"/>
        <v>3.4027777777777778E-4</v>
      </c>
      <c r="M27" s="10">
        <f t="shared" si="1"/>
        <v>3.9583333333333332E-4</v>
      </c>
      <c r="N27" s="15">
        <f t="shared" si="2"/>
        <v>3.7037037037037035E-4</v>
      </c>
      <c r="O27" s="15">
        <f t="shared" si="3"/>
        <v>2.5462962962962972E-5</v>
      </c>
      <c r="P27" s="20">
        <f t="shared" si="8"/>
        <v>3.7037037037037035E-4</v>
      </c>
      <c r="Q27" s="20">
        <f t="shared" si="9"/>
        <v>2.5462962962962972E-5</v>
      </c>
      <c r="R27" s="25"/>
      <c r="S27" s="11"/>
    </row>
  </sheetData>
  <mergeCells count="31">
    <mergeCell ref="E3:F3"/>
    <mergeCell ref="B4:B15"/>
    <mergeCell ref="C4:C11"/>
    <mergeCell ref="E4:F4"/>
    <mergeCell ref="E5:F5"/>
    <mergeCell ref="E6:F6"/>
    <mergeCell ref="D7:D9"/>
    <mergeCell ref="E7:E9"/>
    <mergeCell ref="E10:F10"/>
    <mergeCell ref="E11:F11"/>
    <mergeCell ref="C12:C15"/>
    <mergeCell ref="E12:F12"/>
    <mergeCell ref="E13:F13"/>
    <mergeCell ref="E14:F14"/>
    <mergeCell ref="E15:F15"/>
    <mergeCell ref="B16:B27"/>
    <mergeCell ref="C16:C21"/>
    <mergeCell ref="E16:F16"/>
    <mergeCell ref="E17:F17"/>
    <mergeCell ref="E18:F18"/>
    <mergeCell ref="C25:C27"/>
    <mergeCell ref="E25:F25"/>
    <mergeCell ref="E26:F26"/>
    <mergeCell ref="E27:F27"/>
    <mergeCell ref="E19:F19"/>
    <mergeCell ref="E20:F20"/>
    <mergeCell ref="E21:F21"/>
    <mergeCell ref="C22:C24"/>
    <mergeCell ref="E22:F22"/>
    <mergeCell ref="E23:F23"/>
    <mergeCell ref="E24:F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4742-4944-432B-9318-6015475B4974}">
  <dimension ref="B6:K30"/>
  <sheetViews>
    <sheetView topLeftCell="A4" zoomScale="80" zoomScaleNormal="80" workbookViewId="0">
      <selection activeCell="E36" sqref="E36"/>
    </sheetView>
  </sheetViews>
  <sheetFormatPr baseColWidth="10" defaultRowHeight="14.4" x14ac:dyDescent="0.3"/>
  <cols>
    <col min="1" max="1" width="15.88671875" customWidth="1"/>
    <col min="2" max="2" width="4" customWidth="1"/>
    <col min="3" max="3" width="20.88671875" customWidth="1"/>
    <col min="4" max="4" width="2.6640625" customWidth="1"/>
    <col min="5" max="5" width="36.88671875" bestFit="1" customWidth="1"/>
    <col min="6" max="6" width="15.6640625" style="1" customWidth="1"/>
    <col min="7" max="7" width="17.44140625" customWidth="1"/>
    <col min="8" max="8" width="17.33203125" customWidth="1"/>
    <col min="9" max="9" width="18.109375" customWidth="1"/>
    <col min="10" max="10" width="17.109375" customWidth="1"/>
  </cols>
  <sheetData>
    <row r="6" spans="2:11" ht="29.25" customHeight="1" x14ac:dyDescent="0.3">
      <c r="B6" s="5"/>
      <c r="C6" s="6" t="s">
        <v>33</v>
      </c>
      <c r="D6" s="5"/>
      <c r="E6" s="31" t="s">
        <v>32</v>
      </c>
      <c r="F6" s="31"/>
      <c r="G6" s="8" t="s">
        <v>38</v>
      </c>
      <c r="H6" s="8" t="s">
        <v>34</v>
      </c>
      <c r="I6" s="8" t="s">
        <v>35</v>
      </c>
      <c r="J6" s="8" t="s">
        <v>36</v>
      </c>
      <c r="K6" s="9" t="s">
        <v>37</v>
      </c>
    </row>
    <row r="7" spans="2:11" x14ac:dyDescent="0.3">
      <c r="B7" s="32" t="s">
        <v>30</v>
      </c>
      <c r="C7" s="28" t="s">
        <v>25</v>
      </c>
      <c r="D7" s="2">
        <v>1</v>
      </c>
      <c r="E7" s="29" t="s">
        <v>0</v>
      </c>
      <c r="F7" s="29"/>
      <c r="G7" s="5">
        <v>3.75</v>
      </c>
      <c r="H7" s="5">
        <v>4.32</v>
      </c>
      <c r="I7" s="10">
        <f>G7/1440</f>
        <v>2.6041666666666665E-3</v>
      </c>
      <c r="J7" s="10">
        <f>H7/1440</f>
        <v>3.0000000000000001E-3</v>
      </c>
      <c r="K7" s="10">
        <f>J7-I7</f>
        <v>3.9583333333333354E-4</v>
      </c>
    </row>
    <row r="8" spans="2:11" x14ac:dyDescent="0.3">
      <c r="B8" s="32"/>
      <c r="C8" s="28"/>
      <c r="D8" s="2">
        <v>2</v>
      </c>
      <c r="E8" s="29" t="s">
        <v>1</v>
      </c>
      <c r="F8" s="29"/>
      <c r="G8" s="5">
        <v>4.12</v>
      </c>
      <c r="H8" s="5">
        <v>4.75</v>
      </c>
      <c r="I8" s="10">
        <f t="shared" ref="I8:I30" si="0">G8/1440</f>
        <v>2.8611111111111111E-3</v>
      </c>
      <c r="J8" s="10">
        <f t="shared" ref="J8:J30" si="1">H8/1440</f>
        <v>3.2986111111111111E-3</v>
      </c>
      <c r="K8" s="10">
        <f t="shared" ref="K8:K30" si="2">J8-I8</f>
        <v>4.3749999999999995E-4</v>
      </c>
    </row>
    <row r="9" spans="2:11" x14ac:dyDescent="0.3">
      <c r="B9" s="32"/>
      <c r="C9" s="28"/>
      <c r="D9" s="2">
        <v>3</v>
      </c>
      <c r="E9" s="29" t="s">
        <v>2</v>
      </c>
      <c r="F9" s="29"/>
      <c r="G9" s="5">
        <v>1.2</v>
      </c>
      <c r="H9" s="5">
        <v>1.4</v>
      </c>
      <c r="I9" s="10">
        <f t="shared" si="0"/>
        <v>8.3333333333333328E-4</v>
      </c>
      <c r="J9" s="10">
        <f t="shared" si="1"/>
        <v>9.7222222222222219E-4</v>
      </c>
      <c r="K9" s="10">
        <f t="shared" si="2"/>
        <v>1.3888888888888892E-4</v>
      </c>
    </row>
    <row r="10" spans="2:11" ht="15" customHeight="1" x14ac:dyDescent="0.3">
      <c r="B10" s="32"/>
      <c r="C10" s="28"/>
      <c r="D10" s="33">
        <v>4</v>
      </c>
      <c r="E10" s="34" t="s">
        <v>3</v>
      </c>
      <c r="F10" s="3" t="s">
        <v>5</v>
      </c>
      <c r="G10" s="5">
        <v>2.67</v>
      </c>
      <c r="H10" s="5">
        <v>3.06</v>
      </c>
      <c r="I10" s="10">
        <f t="shared" si="0"/>
        <v>1.8541666666666667E-3</v>
      </c>
      <c r="J10" s="10">
        <f t="shared" si="1"/>
        <v>2.1250000000000002E-3</v>
      </c>
      <c r="K10" s="10">
        <f t="shared" si="2"/>
        <v>2.7083333333333343E-4</v>
      </c>
    </row>
    <row r="11" spans="2:11" x14ac:dyDescent="0.3">
      <c r="B11" s="32"/>
      <c r="C11" s="28"/>
      <c r="D11" s="33"/>
      <c r="E11" s="34"/>
      <c r="F11" s="3" t="s">
        <v>4</v>
      </c>
      <c r="G11" s="5">
        <v>2.67</v>
      </c>
      <c r="H11" s="5">
        <v>3.06</v>
      </c>
      <c r="I11" s="10">
        <f t="shared" si="0"/>
        <v>1.8541666666666667E-3</v>
      </c>
      <c r="J11" s="10">
        <f t="shared" si="1"/>
        <v>2.1250000000000002E-3</v>
      </c>
      <c r="K11" s="10">
        <f t="shared" si="2"/>
        <v>2.7083333333333343E-4</v>
      </c>
    </row>
    <row r="12" spans="2:11" x14ac:dyDescent="0.3">
      <c r="B12" s="32"/>
      <c r="C12" s="28"/>
      <c r="D12" s="33"/>
      <c r="E12" s="34"/>
      <c r="F12" s="3" t="s">
        <v>6</v>
      </c>
      <c r="G12" s="5">
        <v>2.67</v>
      </c>
      <c r="H12" s="5">
        <v>3.06</v>
      </c>
      <c r="I12" s="10">
        <f t="shared" si="0"/>
        <v>1.8541666666666667E-3</v>
      </c>
      <c r="J12" s="10">
        <f t="shared" si="1"/>
        <v>2.1250000000000002E-3</v>
      </c>
      <c r="K12" s="10">
        <f t="shared" si="2"/>
        <v>2.7083333333333343E-4</v>
      </c>
    </row>
    <row r="13" spans="2:11" x14ac:dyDescent="0.3">
      <c r="B13" s="32"/>
      <c r="C13" s="28"/>
      <c r="D13" s="2">
        <v>5</v>
      </c>
      <c r="E13" s="29" t="s">
        <v>7</v>
      </c>
      <c r="F13" s="29"/>
      <c r="G13" s="5">
        <v>9.4</v>
      </c>
      <c r="H13" s="5">
        <v>10.81</v>
      </c>
      <c r="I13" s="10">
        <f t="shared" si="0"/>
        <v>6.5277777777777782E-3</v>
      </c>
      <c r="J13" s="10">
        <f t="shared" si="1"/>
        <v>7.5069444444444446E-3</v>
      </c>
      <c r="K13" s="10">
        <f t="shared" si="2"/>
        <v>9.7916666666666638E-4</v>
      </c>
    </row>
    <row r="14" spans="2:11" x14ac:dyDescent="0.3">
      <c r="B14" s="32"/>
      <c r="C14" s="28"/>
      <c r="D14" s="2">
        <v>6</v>
      </c>
      <c r="E14" s="29" t="s">
        <v>8</v>
      </c>
      <c r="F14" s="29"/>
      <c r="G14" s="5">
        <v>0.24</v>
      </c>
      <c r="H14" s="5">
        <v>0.28000000000000003</v>
      </c>
      <c r="I14" s="10">
        <f t="shared" si="0"/>
        <v>1.6666666666666666E-4</v>
      </c>
      <c r="J14" s="10">
        <f t="shared" si="1"/>
        <v>1.9444444444444446E-4</v>
      </c>
      <c r="K14" s="10">
        <f t="shared" si="2"/>
        <v>2.7777777777777799E-5</v>
      </c>
    </row>
    <row r="15" spans="2:11" x14ac:dyDescent="0.3">
      <c r="B15" s="32"/>
      <c r="C15" s="28" t="s">
        <v>26</v>
      </c>
      <c r="D15" s="2">
        <v>7</v>
      </c>
      <c r="E15" s="29" t="s">
        <v>9</v>
      </c>
      <c r="F15" s="29"/>
      <c r="G15" s="5"/>
      <c r="H15" s="5">
        <v>1.97</v>
      </c>
      <c r="I15" s="10">
        <f t="shared" si="0"/>
        <v>0</v>
      </c>
      <c r="J15" s="10">
        <f t="shared" si="1"/>
        <v>1.3680555555555555E-3</v>
      </c>
      <c r="K15" s="10">
        <f t="shared" si="2"/>
        <v>1.3680555555555555E-3</v>
      </c>
    </row>
    <row r="16" spans="2:11" x14ac:dyDescent="0.3">
      <c r="B16" s="32"/>
      <c r="C16" s="28"/>
      <c r="D16" s="2">
        <v>8</v>
      </c>
      <c r="E16" s="29" t="s">
        <v>10</v>
      </c>
      <c r="F16" s="29"/>
      <c r="G16" s="5"/>
      <c r="H16" s="5">
        <v>1.97</v>
      </c>
      <c r="I16" s="10">
        <f t="shared" si="0"/>
        <v>0</v>
      </c>
      <c r="J16" s="10">
        <f t="shared" si="1"/>
        <v>1.3680555555555555E-3</v>
      </c>
      <c r="K16" s="10">
        <f t="shared" si="2"/>
        <v>1.3680555555555555E-3</v>
      </c>
    </row>
    <row r="17" spans="2:11" x14ac:dyDescent="0.3">
      <c r="B17" s="32"/>
      <c r="C17" s="28"/>
      <c r="D17" s="2">
        <v>9</v>
      </c>
      <c r="E17" s="29" t="s">
        <v>11</v>
      </c>
      <c r="F17" s="29"/>
      <c r="G17" s="5">
        <v>4.96</v>
      </c>
      <c r="H17" s="5">
        <v>5.7</v>
      </c>
      <c r="I17" s="10">
        <f t="shared" si="0"/>
        <v>3.4444444444444444E-3</v>
      </c>
      <c r="J17" s="10">
        <f t="shared" si="1"/>
        <v>3.9583333333333337E-3</v>
      </c>
      <c r="K17" s="10">
        <f t="shared" si="2"/>
        <v>5.1388888888888925E-4</v>
      </c>
    </row>
    <row r="18" spans="2:11" x14ac:dyDescent="0.3">
      <c r="B18" s="32"/>
      <c r="C18" s="28"/>
      <c r="D18" s="2">
        <v>10</v>
      </c>
      <c r="E18" s="29" t="s">
        <v>12</v>
      </c>
      <c r="F18" s="29"/>
      <c r="G18" s="5"/>
      <c r="H18" s="5">
        <v>1.97</v>
      </c>
      <c r="I18" s="10">
        <f t="shared" si="0"/>
        <v>0</v>
      </c>
      <c r="J18" s="10">
        <f t="shared" si="1"/>
        <v>1.3680555555555555E-3</v>
      </c>
      <c r="K18" s="10">
        <f t="shared" si="2"/>
        <v>1.3680555555555555E-3</v>
      </c>
    </row>
    <row r="19" spans="2:11" x14ac:dyDescent="0.3">
      <c r="B19" s="30" t="s">
        <v>31</v>
      </c>
      <c r="C19" s="26" t="s">
        <v>27</v>
      </c>
      <c r="D19" s="4">
        <v>11</v>
      </c>
      <c r="E19" s="27" t="s">
        <v>13</v>
      </c>
      <c r="F19" s="27"/>
      <c r="G19" s="5">
        <v>0.44</v>
      </c>
      <c r="H19" s="5">
        <v>0.5</v>
      </c>
      <c r="I19" s="10">
        <f t="shared" si="0"/>
        <v>3.0555555555555555E-4</v>
      </c>
      <c r="J19" s="10">
        <f t="shared" si="1"/>
        <v>3.4722222222222224E-4</v>
      </c>
      <c r="K19" s="10">
        <f t="shared" si="2"/>
        <v>4.1666666666666686E-5</v>
      </c>
    </row>
    <row r="20" spans="2:11" x14ac:dyDescent="0.3">
      <c r="B20" s="30"/>
      <c r="C20" s="26"/>
      <c r="D20" s="4">
        <v>12</v>
      </c>
      <c r="E20" s="27" t="s">
        <v>14</v>
      </c>
      <c r="F20" s="27"/>
      <c r="G20" s="5">
        <v>1.97</v>
      </c>
      <c r="H20" s="5">
        <v>2.2599999999999998</v>
      </c>
      <c r="I20" s="10">
        <f t="shared" si="0"/>
        <v>1.3680555555555555E-3</v>
      </c>
      <c r="J20" s="10">
        <f t="shared" si="1"/>
        <v>1.5694444444444443E-3</v>
      </c>
      <c r="K20" s="10">
        <f t="shared" si="2"/>
        <v>2.0138888888888875E-4</v>
      </c>
    </row>
    <row r="21" spans="2:11" x14ac:dyDescent="0.3">
      <c r="B21" s="30"/>
      <c r="C21" s="26"/>
      <c r="D21" s="4">
        <v>13</v>
      </c>
      <c r="E21" s="27" t="s">
        <v>15</v>
      </c>
      <c r="F21" s="27"/>
      <c r="G21" s="5">
        <v>1.26</v>
      </c>
      <c r="H21" s="5">
        <v>1.45</v>
      </c>
      <c r="I21" s="10">
        <f t="shared" si="0"/>
        <v>8.7500000000000002E-4</v>
      </c>
      <c r="J21" s="10">
        <f t="shared" si="1"/>
        <v>1.0069444444444444E-3</v>
      </c>
      <c r="K21" s="10">
        <f t="shared" si="2"/>
        <v>1.3194444444444441E-4</v>
      </c>
    </row>
    <row r="22" spans="2:11" x14ac:dyDescent="0.3">
      <c r="B22" s="30"/>
      <c r="C22" s="26"/>
      <c r="D22" s="4">
        <v>15</v>
      </c>
      <c r="E22" s="27" t="s">
        <v>16</v>
      </c>
      <c r="F22" s="27"/>
      <c r="G22" s="5">
        <v>0.95</v>
      </c>
      <c r="H22" s="5">
        <v>1.1000000000000001</v>
      </c>
      <c r="I22" s="10">
        <f t="shared" si="0"/>
        <v>6.5972222222222224E-4</v>
      </c>
      <c r="J22" s="10">
        <f t="shared" si="1"/>
        <v>7.6388888888888893E-4</v>
      </c>
      <c r="K22" s="10">
        <f t="shared" si="2"/>
        <v>1.0416666666666669E-4</v>
      </c>
    </row>
    <row r="23" spans="2:11" x14ac:dyDescent="0.3">
      <c r="B23" s="30"/>
      <c r="C23" s="26"/>
      <c r="D23" s="4">
        <v>16</v>
      </c>
      <c r="E23" s="27" t="s">
        <v>17</v>
      </c>
      <c r="F23" s="27"/>
      <c r="G23" s="5">
        <v>4.26</v>
      </c>
      <c r="H23" s="5">
        <v>4.9000000000000004</v>
      </c>
      <c r="I23" s="10">
        <f t="shared" si="0"/>
        <v>2.9583333333333332E-3</v>
      </c>
      <c r="J23" s="10">
        <f t="shared" si="1"/>
        <v>3.402777777777778E-3</v>
      </c>
      <c r="K23" s="10">
        <f t="shared" si="2"/>
        <v>4.4444444444444479E-4</v>
      </c>
    </row>
    <row r="24" spans="2:11" x14ac:dyDescent="0.3">
      <c r="B24" s="30"/>
      <c r="C24" s="26"/>
      <c r="D24" s="4">
        <v>17</v>
      </c>
      <c r="E24" s="27" t="s">
        <v>18</v>
      </c>
      <c r="F24" s="27"/>
      <c r="G24" s="5">
        <v>4.29</v>
      </c>
      <c r="H24" s="5">
        <v>4.93</v>
      </c>
      <c r="I24" s="10">
        <f t="shared" si="0"/>
        <v>2.9791666666666669E-3</v>
      </c>
      <c r="J24" s="10">
        <f t="shared" si="1"/>
        <v>3.4236111111111108E-3</v>
      </c>
      <c r="K24" s="10">
        <f t="shared" si="2"/>
        <v>4.4444444444444392E-4</v>
      </c>
    </row>
    <row r="25" spans="2:11" x14ac:dyDescent="0.3">
      <c r="B25" s="30"/>
      <c r="C25" s="26" t="s">
        <v>28</v>
      </c>
      <c r="D25" s="4">
        <v>18</v>
      </c>
      <c r="E25" s="27" t="s">
        <v>19</v>
      </c>
      <c r="F25" s="27"/>
      <c r="G25" s="5">
        <v>3.59</v>
      </c>
      <c r="H25" s="5">
        <v>4.13</v>
      </c>
      <c r="I25" s="10">
        <f t="shared" si="0"/>
        <v>2.4930555555555556E-3</v>
      </c>
      <c r="J25" s="10">
        <f t="shared" si="1"/>
        <v>2.8680555555555555E-3</v>
      </c>
      <c r="K25" s="10">
        <f t="shared" si="2"/>
        <v>3.749999999999999E-4</v>
      </c>
    </row>
    <row r="26" spans="2:11" x14ac:dyDescent="0.3">
      <c r="B26" s="30"/>
      <c r="C26" s="26"/>
      <c r="D26" s="4">
        <v>19</v>
      </c>
      <c r="E26" s="27" t="s">
        <v>20</v>
      </c>
      <c r="F26" s="27"/>
      <c r="G26" s="5">
        <v>2.39</v>
      </c>
      <c r="H26" s="5">
        <v>2.76</v>
      </c>
      <c r="I26" s="10">
        <f t="shared" si="0"/>
        <v>1.6597222222222224E-3</v>
      </c>
      <c r="J26" s="10">
        <f t="shared" si="1"/>
        <v>1.9166666666666666E-3</v>
      </c>
      <c r="K26" s="10">
        <f t="shared" si="2"/>
        <v>2.5694444444444419E-4</v>
      </c>
    </row>
    <row r="27" spans="2:11" x14ac:dyDescent="0.3">
      <c r="B27" s="30"/>
      <c r="C27" s="26"/>
      <c r="D27" s="4">
        <v>22</v>
      </c>
      <c r="E27" s="27" t="s">
        <v>24</v>
      </c>
      <c r="F27" s="27"/>
      <c r="G27" s="5">
        <v>4.16</v>
      </c>
      <c r="H27" s="5">
        <v>4.8</v>
      </c>
      <c r="I27" s="10">
        <f t="shared" si="0"/>
        <v>2.8888888888888892E-3</v>
      </c>
      <c r="J27" s="10">
        <f t="shared" si="1"/>
        <v>3.3333333333333331E-3</v>
      </c>
      <c r="K27" s="10">
        <f t="shared" si="2"/>
        <v>4.4444444444444392E-4</v>
      </c>
    </row>
    <row r="28" spans="2:11" x14ac:dyDescent="0.3">
      <c r="B28" s="30"/>
      <c r="C28" s="26" t="s">
        <v>29</v>
      </c>
      <c r="D28" s="4">
        <v>14</v>
      </c>
      <c r="E28" s="27" t="s">
        <v>22</v>
      </c>
      <c r="F28" s="27"/>
      <c r="G28" s="5">
        <v>3.48</v>
      </c>
      <c r="H28" s="5">
        <v>4</v>
      </c>
      <c r="I28" s="10">
        <f t="shared" si="0"/>
        <v>2.4166666666666668E-3</v>
      </c>
      <c r="J28" s="10">
        <f t="shared" si="1"/>
        <v>2.7777777777777779E-3</v>
      </c>
      <c r="K28" s="10">
        <f t="shared" si="2"/>
        <v>3.6111111111111109E-4</v>
      </c>
    </row>
    <row r="29" spans="2:11" x14ac:dyDescent="0.3">
      <c r="B29" s="30"/>
      <c r="C29" s="26"/>
      <c r="D29" s="4">
        <v>20</v>
      </c>
      <c r="E29" s="27" t="s">
        <v>21</v>
      </c>
      <c r="F29" s="27"/>
      <c r="G29" s="5">
        <v>1.03</v>
      </c>
      <c r="H29" s="5">
        <v>1.2</v>
      </c>
      <c r="I29" s="10">
        <f t="shared" si="0"/>
        <v>7.1527777777777779E-4</v>
      </c>
      <c r="J29" s="10">
        <f t="shared" si="1"/>
        <v>8.3333333333333328E-4</v>
      </c>
      <c r="K29" s="10">
        <f t="shared" si="2"/>
        <v>1.1805555555555549E-4</v>
      </c>
    </row>
    <row r="30" spans="2:11" x14ac:dyDescent="0.3">
      <c r="B30" s="30"/>
      <c r="C30" s="26"/>
      <c r="D30" s="4">
        <v>21</v>
      </c>
      <c r="E30" s="27" t="s">
        <v>23</v>
      </c>
      <c r="F30" s="27"/>
      <c r="G30" s="5">
        <v>0.49</v>
      </c>
      <c r="H30" s="5">
        <v>0.56999999999999995</v>
      </c>
      <c r="I30" s="10">
        <f t="shared" si="0"/>
        <v>3.4027777777777778E-4</v>
      </c>
      <c r="J30" s="10">
        <f t="shared" si="1"/>
        <v>3.9583333333333332E-4</v>
      </c>
      <c r="K30" s="10">
        <f t="shared" si="2"/>
        <v>5.5555555555555545E-5</v>
      </c>
    </row>
  </sheetData>
  <mergeCells count="31">
    <mergeCell ref="E27:F27"/>
    <mergeCell ref="E28:F28"/>
    <mergeCell ref="E29:F29"/>
    <mergeCell ref="E30:F30"/>
    <mergeCell ref="E6:F6"/>
    <mergeCell ref="E21:F21"/>
    <mergeCell ref="E22:F22"/>
    <mergeCell ref="E23:F23"/>
    <mergeCell ref="E24:F24"/>
    <mergeCell ref="E25:F25"/>
    <mergeCell ref="E26:F26"/>
    <mergeCell ref="E17:F17"/>
    <mergeCell ref="E18:F18"/>
    <mergeCell ref="E19:F19"/>
    <mergeCell ref="E20:F20"/>
    <mergeCell ref="B7:B18"/>
    <mergeCell ref="B19:B30"/>
    <mergeCell ref="D10:D12"/>
    <mergeCell ref="E7:F7"/>
    <mergeCell ref="E8:F8"/>
    <mergeCell ref="E9:F9"/>
    <mergeCell ref="E13:F13"/>
    <mergeCell ref="E14:F14"/>
    <mergeCell ref="E15:F15"/>
    <mergeCell ref="E16:F16"/>
    <mergeCell ref="E10:E12"/>
    <mergeCell ref="C7:C14"/>
    <mergeCell ref="C15:C18"/>
    <mergeCell ref="C19:C24"/>
    <mergeCell ref="C25:C27"/>
    <mergeCell ref="C28:C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415B4991F41841B1A250D659A23981" ma:contentTypeVersion="8" ma:contentTypeDescription="Crear nuevo documento." ma:contentTypeScope="" ma:versionID="a6f577e764f505ffe57fae642640c87c">
  <xsd:schema xmlns:xsd="http://www.w3.org/2001/XMLSchema" xmlns:xs="http://www.w3.org/2001/XMLSchema" xmlns:p="http://schemas.microsoft.com/office/2006/metadata/properties" xmlns:ns3="dbbedc70-ead9-41c7-bee8-2c47823ea795" xmlns:ns4="19b93533-c1e2-43ab-ab39-0c8609e457ac" targetNamespace="http://schemas.microsoft.com/office/2006/metadata/properties" ma:root="true" ma:fieldsID="5a7b2a257e9e5dd672313b72c10c8505" ns3:_="" ns4:_="">
    <xsd:import namespace="dbbedc70-ead9-41c7-bee8-2c47823ea795"/>
    <xsd:import namespace="19b93533-c1e2-43ab-ab39-0c8609e457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edc70-ead9-41c7-bee8-2c47823ea7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b93533-c1e2-43ab-ab39-0c8609e45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050E03-2C71-4FE4-8614-E510855E3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bedc70-ead9-41c7-bee8-2c47823ea795"/>
    <ds:schemaRef ds:uri="19b93533-c1e2-43ab-ab39-0c8609e45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68B66A-309C-4416-871D-514D51398915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19b93533-c1e2-43ab-ab39-0c8609e457ac"/>
    <ds:schemaRef ds:uri="dbbedc70-ead9-41c7-bee8-2c47823ea79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750FF3-DF29-4E6A-8E82-4FDC916902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tiempos playera Detalle</vt:lpstr>
      <vt:lpstr>tiempos ruta Detalle</vt:lpstr>
      <vt:lpstr>tiempos playera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Leonardo M. Benitez</cp:lastModifiedBy>
  <dcterms:created xsi:type="dcterms:W3CDTF">2021-03-31T07:16:43Z</dcterms:created>
  <dcterms:modified xsi:type="dcterms:W3CDTF">2021-05-25T02:44:00Z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0x01010027415B4991F41841B1A250D659A23981</vt:lpwstr>
  </property>
</Properties>
</file>