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lo/Documents/Courses/GS@UAQ - GDM  /Social&amp;B Mining - CS - 19_20/_2021/pubs/"/>
    </mc:Choice>
  </mc:AlternateContent>
  <xr:revisionPtr revIDLastSave="0" documentId="13_ncr:1_{94E20AB3-BDDE-9C4D-95FA-C7DA83A5A139}" xr6:coauthVersionLast="46" xr6:coauthVersionMax="46" xr10:uidLastSave="{00000000-0000-0000-0000-000000000000}"/>
  <bookViews>
    <workbookView xWindow="0" yWindow="500" windowWidth="51200" windowHeight="28300" xr2:uid="{BAD77F62-BDF9-874F-BB04-57DC8A742DCC}"/>
  </bookViews>
  <sheets>
    <sheet name="TF-IDF Comulative" sheetId="3" r:id="rId1"/>
    <sheet name="TF-IDF Cosi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L39" i="2"/>
  <c r="L40" i="2"/>
  <c r="L41" i="2"/>
  <c r="L38" i="2"/>
  <c r="C40" i="2"/>
  <c r="C42" i="2" s="1"/>
  <c r="D40" i="2"/>
  <c r="E40" i="2"/>
  <c r="C41" i="2"/>
  <c r="D41" i="2"/>
  <c r="E41" i="2"/>
  <c r="D42" i="2"/>
  <c r="E42" i="2"/>
  <c r="M39" i="2"/>
  <c r="N39" i="2"/>
  <c r="O39" i="2"/>
  <c r="M40" i="2"/>
  <c r="N40" i="2"/>
  <c r="O40" i="2"/>
  <c r="M41" i="2"/>
  <c r="N41" i="2"/>
  <c r="O41" i="2"/>
  <c r="N38" i="2"/>
  <c r="O38" i="2"/>
  <c r="M38" i="2"/>
  <c r="M29" i="2"/>
  <c r="O29" i="2"/>
  <c r="I22" i="3"/>
  <c r="K22" i="3"/>
  <c r="H40" i="3"/>
  <c r="F40" i="3"/>
  <c r="E40" i="3"/>
  <c r="D40" i="3"/>
  <c r="C40" i="3"/>
  <c r="G39" i="3"/>
  <c r="F39" i="3"/>
  <c r="E39" i="3"/>
  <c r="D39" i="3"/>
  <c r="C39" i="3"/>
  <c r="F38" i="3"/>
  <c r="E38" i="3"/>
  <c r="D38" i="3"/>
  <c r="C38" i="3"/>
  <c r="E37" i="3"/>
  <c r="D37" i="3"/>
  <c r="C37" i="3"/>
  <c r="H31" i="3"/>
  <c r="F31" i="3"/>
  <c r="E31" i="3"/>
  <c r="D31" i="3"/>
  <c r="C31" i="3"/>
  <c r="G30" i="3"/>
  <c r="F30" i="3"/>
  <c r="E30" i="3"/>
  <c r="D30" i="3"/>
  <c r="C30" i="3"/>
  <c r="F29" i="3"/>
  <c r="E29" i="3"/>
  <c r="D29" i="3"/>
  <c r="C29" i="3"/>
  <c r="E28" i="3"/>
  <c r="D28" i="3"/>
  <c r="C28" i="3"/>
  <c r="H21" i="3"/>
  <c r="F21" i="3"/>
  <c r="E21" i="3"/>
  <c r="D21" i="3"/>
  <c r="C21" i="3"/>
  <c r="G20" i="3"/>
  <c r="F20" i="3"/>
  <c r="E20" i="3"/>
  <c r="D20" i="3"/>
  <c r="C20" i="3"/>
  <c r="F19" i="3"/>
  <c r="E19" i="3"/>
  <c r="D19" i="3"/>
  <c r="C19" i="3"/>
  <c r="E18" i="3"/>
  <c r="D18" i="3"/>
  <c r="C18" i="3"/>
  <c r="I13" i="3"/>
  <c r="J11" i="3" s="1"/>
  <c r="K11" i="3" s="1"/>
  <c r="J12" i="3"/>
  <c r="K12" i="3" s="1"/>
  <c r="G12" i="3"/>
  <c r="G21" i="3" s="1"/>
  <c r="H11" i="3"/>
  <c r="H39" i="3" s="1"/>
  <c r="H10" i="3"/>
  <c r="G10" i="3"/>
  <c r="H9" i="3"/>
  <c r="H18" i="3" s="1"/>
  <c r="G9" i="3"/>
  <c r="G18" i="3" s="1"/>
  <c r="F9" i="3"/>
  <c r="F39" i="2"/>
  <c r="F40" i="2"/>
  <c r="G40" i="2"/>
  <c r="F41" i="2"/>
  <c r="H41" i="2"/>
  <c r="C39" i="2"/>
  <c r="D39" i="2"/>
  <c r="E39" i="2"/>
  <c r="D38" i="2"/>
  <c r="E38" i="2"/>
  <c r="C38" i="2"/>
  <c r="F29" i="2"/>
  <c r="F30" i="2"/>
  <c r="G30" i="2"/>
  <c r="F31" i="2"/>
  <c r="H31" i="2"/>
  <c r="C29" i="2"/>
  <c r="D29" i="2"/>
  <c r="E29" i="2"/>
  <c r="C30" i="2"/>
  <c r="D30" i="2"/>
  <c r="E30" i="2"/>
  <c r="C31" i="2"/>
  <c r="D31" i="2"/>
  <c r="E31" i="2"/>
  <c r="D28" i="2"/>
  <c r="E28" i="2"/>
  <c r="C28" i="2"/>
  <c r="C18" i="2"/>
  <c r="F19" i="2"/>
  <c r="F20" i="2"/>
  <c r="G20" i="2"/>
  <c r="F21" i="2"/>
  <c r="H21" i="2"/>
  <c r="C19" i="2"/>
  <c r="D19" i="2"/>
  <c r="E19" i="2"/>
  <c r="C20" i="2"/>
  <c r="D20" i="2"/>
  <c r="E20" i="2"/>
  <c r="C21" i="2"/>
  <c r="D21" i="2"/>
  <c r="E21" i="2"/>
  <c r="D18" i="2"/>
  <c r="E18" i="2"/>
  <c r="I13" i="2"/>
  <c r="J10" i="2" s="1"/>
  <c r="K10" i="2" s="1"/>
  <c r="I29" i="2" s="1"/>
  <c r="G12" i="2"/>
  <c r="G21" i="2" s="1"/>
  <c r="H11" i="2"/>
  <c r="H20" i="2" s="1"/>
  <c r="H10" i="2"/>
  <c r="O10" i="2" s="1"/>
  <c r="G10" i="2"/>
  <c r="G29" i="2" s="1"/>
  <c r="H9" i="2"/>
  <c r="H18" i="2" s="1"/>
  <c r="G9" i="2"/>
  <c r="G38" i="2" s="1"/>
  <c r="F9" i="2"/>
  <c r="F18" i="2" s="1"/>
  <c r="N29" i="2" l="1"/>
  <c r="L29" i="2"/>
  <c r="C32" i="2"/>
  <c r="O19" i="2"/>
  <c r="M19" i="2"/>
  <c r="L19" i="2"/>
  <c r="G28" i="2"/>
  <c r="N19" i="2"/>
  <c r="E32" i="2"/>
  <c r="H30" i="3"/>
  <c r="E32" i="3"/>
  <c r="C22" i="3"/>
  <c r="D22" i="3"/>
  <c r="E22" i="3"/>
  <c r="C32" i="3"/>
  <c r="D41" i="3"/>
  <c r="E41" i="3"/>
  <c r="J10" i="3"/>
  <c r="K10" i="3" s="1"/>
  <c r="J29" i="3" s="1"/>
  <c r="H37" i="3"/>
  <c r="H41" i="3" s="1"/>
  <c r="F28" i="3"/>
  <c r="F32" i="3" s="1"/>
  <c r="J9" i="3"/>
  <c r="K9" i="3" s="1"/>
  <c r="J28" i="3" s="1"/>
  <c r="C41" i="3"/>
  <c r="K19" i="3"/>
  <c r="D32" i="3"/>
  <c r="N10" i="2"/>
  <c r="M10" i="2"/>
  <c r="G19" i="2"/>
  <c r="O11" i="2"/>
  <c r="K19" i="2"/>
  <c r="J19" i="2"/>
  <c r="F28" i="2"/>
  <c r="F32" i="2" s="1"/>
  <c r="I19" i="2"/>
  <c r="J9" i="2"/>
  <c r="K9" i="2" s="1"/>
  <c r="I28" i="2" s="1"/>
  <c r="J12" i="2"/>
  <c r="K12" i="2" s="1"/>
  <c r="J19" i="3"/>
  <c r="I19" i="3"/>
  <c r="I29" i="3"/>
  <c r="I38" i="3"/>
  <c r="K21" i="3"/>
  <c r="J21" i="3"/>
  <c r="I21" i="3"/>
  <c r="K31" i="3"/>
  <c r="J31" i="3"/>
  <c r="I31" i="3"/>
  <c r="K40" i="3"/>
  <c r="I40" i="3"/>
  <c r="J39" i="3"/>
  <c r="I39" i="3"/>
  <c r="J20" i="3"/>
  <c r="J30" i="3"/>
  <c r="K39" i="3"/>
  <c r="I30" i="3"/>
  <c r="I20" i="3"/>
  <c r="J40" i="3"/>
  <c r="G38" i="3"/>
  <c r="H38" i="3"/>
  <c r="G40" i="3"/>
  <c r="G29" i="3"/>
  <c r="H29" i="3"/>
  <c r="G31" i="3"/>
  <c r="H20" i="3"/>
  <c r="K30" i="3"/>
  <c r="K20" i="3"/>
  <c r="G19" i="3"/>
  <c r="G22" i="3" s="1"/>
  <c r="H19" i="3"/>
  <c r="F37" i="3"/>
  <c r="F41" i="3" s="1"/>
  <c r="K29" i="3"/>
  <c r="G37" i="3"/>
  <c r="F18" i="3"/>
  <c r="F22" i="3" s="1"/>
  <c r="G28" i="3"/>
  <c r="H28" i="3"/>
  <c r="D22" i="2"/>
  <c r="C22" i="2"/>
  <c r="G18" i="2"/>
  <c r="G22" i="2" s="1"/>
  <c r="F22" i="2"/>
  <c r="F38" i="2"/>
  <c r="F42" i="2" s="1"/>
  <c r="E22" i="2"/>
  <c r="H19" i="2"/>
  <c r="H22" i="2" s="1"/>
  <c r="D32" i="2"/>
  <c r="H38" i="2"/>
  <c r="K28" i="2"/>
  <c r="G31" i="2"/>
  <c r="H39" i="2"/>
  <c r="I39" i="2"/>
  <c r="G41" i="2"/>
  <c r="H40" i="2"/>
  <c r="K39" i="2"/>
  <c r="K29" i="2"/>
  <c r="H29" i="2"/>
  <c r="J29" i="2"/>
  <c r="H28" i="2"/>
  <c r="H30" i="2"/>
  <c r="G39" i="2"/>
  <c r="J11" i="2"/>
  <c r="K11" i="2" s="1"/>
  <c r="G32" i="2" l="1"/>
  <c r="J28" i="2"/>
  <c r="M31" i="2"/>
  <c r="N31" i="2"/>
  <c r="O31" i="2"/>
  <c r="L31" i="2"/>
  <c r="L28" i="2"/>
  <c r="L32" i="2" s="1"/>
  <c r="O28" i="2"/>
  <c r="M28" i="2"/>
  <c r="N28" i="2"/>
  <c r="N30" i="2"/>
  <c r="O30" i="2"/>
  <c r="M30" i="2"/>
  <c r="L30" i="2"/>
  <c r="M18" i="2"/>
  <c r="M22" i="2" s="1"/>
  <c r="L18" i="2"/>
  <c r="N18" i="2"/>
  <c r="O18" i="2"/>
  <c r="O20" i="2"/>
  <c r="N20" i="2"/>
  <c r="M20" i="2"/>
  <c r="L20" i="2"/>
  <c r="O21" i="2"/>
  <c r="L21" i="2"/>
  <c r="M21" i="2"/>
  <c r="N21" i="2"/>
  <c r="M9" i="2"/>
  <c r="H22" i="3"/>
  <c r="K38" i="3"/>
  <c r="J38" i="3"/>
  <c r="H32" i="3"/>
  <c r="J37" i="3"/>
  <c r="J32" i="3"/>
  <c r="K37" i="3"/>
  <c r="K28" i="3"/>
  <c r="G41" i="3"/>
  <c r="I28" i="3"/>
  <c r="K18" i="3"/>
  <c r="J18" i="3"/>
  <c r="J22" i="3" s="1"/>
  <c r="I18" i="3"/>
  <c r="I37" i="3"/>
  <c r="I41" i="3" s="1"/>
  <c r="I32" i="3"/>
  <c r="I41" i="2"/>
  <c r="M12" i="2"/>
  <c r="O12" i="2"/>
  <c r="N12" i="2"/>
  <c r="K21" i="2"/>
  <c r="J38" i="2"/>
  <c r="N9" i="2"/>
  <c r="O9" i="2"/>
  <c r="O13" i="2" s="1"/>
  <c r="J31" i="2"/>
  <c r="J18" i="2"/>
  <c r="K38" i="2"/>
  <c r="K30" i="2"/>
  <c r="M11" i="2"/>
  <c r="N11" i="2"/>
  <c r="K18" i="2"/>
  <c r="K31" i="2"/>
  <c r="K41" i="2"/>
  <c r="I38" i="2"/>
  <c r="I21" i="2"/>
  <c r="I18" i="2"/>
  <c r="I31" i="2"/>
  <c r="J41" i="2"/>
  <c r="J21" i="2"/>
  <c r="G42" i="2"/>
  <c r="K41" i="3"/>
  <c r="G32" i="3"/>
  <c r="J41" i="3"/>
  <c r="K32" i="3"/>
  <c r="H32" i="2"/>
  <c r="K20" i="2"/>
  <c r="I30" i="2"/>
  <c r="I20" i="2"/>
  <c r="J20" i="2"/>
  <c r="J30" i="2"/>
  <c r="I40" i="2"/>
  <c r="J40" i="2"/>
  <c r="K40" i="2"/>
  <c r="H42" i="2"/>
  <c r="J42" i="2" l="1"/>
  <c r="M13" i="2"/>
  <c r="M23" i="2" s="1"/>
  <c r="K22" i="2"/>
  <c r="N22" i="2"/>
  <c r="J22" i="2"/>
  <c r="O22" i="2"/>
  <c r="O23" i="2" s="1"/>
  <c r="I22" i="2"/>
  <c r="L22" i="2"/>
  <c r="N32" i="2"/>
  <c r="O32" i="2"/>
  <c r="M32" i="2"/>
  <c r="I42" i="2"/>
  <c r="J32" i="2"/>
  <c r="K42" i="2"/>
  <c r="N13" i="2"/>
  <c r="K32" i="2"/>
  <c r="I32" i="2"/>
  <c r="L42" i="2" l="1"/>
  <c r="N23" i="2"/>
  <c r="O42" i="2"/>
  <c r="O43" i="2" s="1"/>
  <c r="M42" i="2"/>
  <c r="M43" i="2" s="1"/>
  <c r="N42" i="2"/>
  <c r="N43" i="2" s="1"/>
  <c r="M33" i="2"/>
  <c r="N33" i="2"/>
  <c r="O33" i="2"/>
</calcChain>
</file>

<file path=xl/sharedStrings.xml><?xml version="1.0" encoding="utf-8"?>
<sst xmlns="http://schemas.openxmlformats.org/spreadsheetml/2006/main" count="211" uniqueCount="47">
  <si>
    <t>d1</t>
  </si>
  <si>
    <t>d2</t>
  </si>
  <si>
    <t>t1</t>
  </si>
  <si>
    <t>t2</t>
  </si>
  <si>
    <t>t3</t>
  </si>
  <si>
    <t>t4</t>
  </si>
  <si>
    <t>Log-TF</t>
  </si>
  <si>
    <t>N/DF</t>
  </si>
  <si>
    <t>LOG(N/DF) : IDF</t>
  </si>
  <si>
    <t>d3</t>
  </si>
  <si>
    <t>Term Frequency (TF)</t>
  </si>
  <si>
    <t>DocID</t>
  </si>
  <si>
    <t>DocFreq (DF)</t>
  </si>
  <si>
    <t>sim(q1,d1)</t>
  </si>
  <si>
    <t>sim(q1,d2)</t>
  </si>
  <si>
    <t>sim(q1,d3)</t>
  </si>
  <si>
    <t>Rank</t>
  </si>
  <si>
    <t>sim(q2,d1)</t>
  </si>
  <si>
    <t>sim(q2,d2)</t>
  </si>
  <si>
    <t>sim(q2,d3)</t>
  </si>
  <si>
    <t>TF:IDF</t>
  </si>
  <si>
    <t>N=970</t>
  </si>
  <si>
    <t>q2 =  t2  t3</t>
  </si>
  <si>
    <t>Informativeness</t>
  </si>
  <si>
    <t>q3 = t2  t4</t>
  </si>
  <si>
    <t>Comulative</t>
  </si>
  <si>
    <t>Rare</t>
  </si>
  <si>
    <t>Common</t>
  </si>
  <si>
    <t>q1 = t1  t2  t4</t>
  </si>
  <si>
    <t>q3 =  t2  t4</t>
  </si>
  <si>
    <t>COSINE</t>
  </si>
  <si>
    <t>Log-TF of q</t>
  </si>
  <si>
    <t>Less rare</t>
  </si>
  <si>
    <t>L2 Vector length</t>
  </si>
  <si>
    <t>L2(Q1) Vector Lenght</t>
  </si>
  <si>
    <t>CosineSym</t>
  </si>
  <si>
    <r>
      <t>q1,t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d1,t</t>
    </r>
    <r>
      <rPr>
        <b/>
        <sz val="8"/>
        <color theme="1"/>
        <rFont val="Calibri (Body)"/>
      </rPr>
      <t>i</t>
    </r>
  </si>
  <si>
    <r>
      <t>q1,t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d2,t</t>
    </r>
    <r>
      <rPr>
        <b/>
        <sz val="8"/>
        <color theme="1"/>
        <rFont val="Calibri (Body)"/>
      </rPr>
      <t>i</t>
    </r>
  </si>
  <si>
    <r>
      <t>q1,t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d3,t</t>
    </r>
    <r>
      <rPr>
        <b/>
        <sz val="8"/>
        <color theme="1"/>
        <rFont val="Calibri (Body)"/>
      </rPr>
      <t>i</t>
    </r>
  </si>
  <si>
    <r>
      <t>q2,t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d1,t</t>
    </r>
    <r>
      <rPr>
        <b/>
        <sz val="8"/>
        <color theme="1"/>
        <rFont val="Calibri (Body)"/>
      </rPr>
      <t>i</t>
    </r>
  </si>
  <si>
    <r>
      <t>q2,t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d2,t</t>
    </r>
    <r>
      <rPr>
        <b/>
        <sz val="8"/>
        <color theme="1"/>
        <rFont val="Calibri (Body)"/>
      </rPr>
      <t>i</t>
    </r>
  </si>
  <si>
    <r>
      <t>q2,t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d3,t</t>
    </r>
    <r>
      <rPr>
        <b/>
        <sz val="8"/>
        <color theme="1"/>
        <rFont val="Calibri (Body)"/>
      </rPr>
      <t>i</t>
    </r>
  </si>
  <si>
    <r>
      <t>q3,t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d1,t</t>
    </r>
    <r>
      <rPr>
        <b/>
        <sz val="8"/>
        <color theme="1"/>
        <rFont val="Calibri (Body)"/>
      </rPr>
      <t>i</t>
    </r>
  </si>
  <si>
    <r>
      <t>q3,t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d2,t</t>
    </r>
    <r>
      <rPr>
        <b/>
        <sz val="8"/>
        <color theme="1"/>
        <rFont val="Calibri (Body)"/>
      </rPr>
      <t>i</t>
    </r>
  </si>
  <si>
    <r>
      <t>q3,t</t>
    </r>
    <r>
      <rPr>
        <b/>
        <sz val="8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x d3,t</t>
    </r>
    <r>
      <rPr>
        <b/>
        <sz val="8"/>
        <color theme="1"/>
        <rFont val="Calibri (Body)"/>
      </rPr>
      <t>i</t>
    </r>
  </si>
  <si>
    <t>Queries</t>
  </si>
  <si>
    <t>L2(Q2) Vector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</si>
</sst>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33" applyNumberFormat="0" applyFont="0" applyAlignment="0" applyProtection="0"/>
    <xf numFmtId="0" fontId="3" fillId="5" borderId="41" applyNumberFormat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1" fillId="2" borderId="15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0" borderId="20" xfId="0" applyFont="1" applyBorder="1"/>
    <xf numFmtId="0" fontId="1" fillId="0" borderId="2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7" xfId="0" applyBorder="1"/>
    <xf numFmtId="0" fontId="1" fillId="2" borderId="28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0" fontId="1" fillId="0" borderId="22" xfId="0" applyFont="1" applyBorder="1"/>
    <xf numFmtId="0" fontId="0" fillId="0" borderId="2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4" xfId="0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2" xfId="0" applyBorder="1"/>
    <xf numFmtId="0" fontId="1" fillId="2" borderId="38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2" borderId="2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0" fontId="1" fillId="0" borderId="5" xfId="0" applyFont="1" applyBorder="1"/>
    <xf numFmtId="0" fontId="1" fillId="0" borderId="0" xfId="0" applyFont="1" applyFill="1" applyBorder="1"/>
    <xf numFmtId="0" fontId="0" fillId="0" borderId="13" xfId="0" applyBorder="1"/>
    <xf numFmtId="0" fontId="0" fillId="4" borderId="35" xfId="0" applyFill="1" applyBorder="1"/>
    <xf numFmtId="0" fontId="0" fillId="4" borderId="39" xfId="0" applyFill="1" applyBorder="1"/>
    <xf numFmtId="0" fontId="0" fillId="0" borderId="0" xfId="0" applyFill="1"/>
    <xf numFmtId="0" fontId="0" fillId="0" borderId="18" xfId="0" applyBorder="1"/>
    <xf numFmtId="0" fontId="0" fillId="0" borderId="27" xfId="0" applyBorder="1" applyAlignment="1">
      <alignment horizontal="center"/>
    </xf>
    <xf numFmtId="0" fontId="1" fillId="2" borderId="19" xfId="0" applyFont="1" applyFill="1" applyBorder="1"/>
    <xf numFmtId="0" fontId="1" fillId="2" borderId="42" xfId="0" applyFont="1" applyFill="1" applyBorder="1"/>
    <xf numFmtId="0" fontId="1" fillId="2" borderId="20" xfId="0" applyFont="1" applyFill="1" applyBorder="1"/>
    <xf numFmtId="0" fontId="1" fillId="2" borderId="43" xfId="0" applyFont="1" applyFill="1" applyBorder="1"/>
    <xf numFmtId="0" fontId="1" fillId="3" borderId="19" xfId="1" applyFont="1" applyBorder="1"/>
    <xf numFmtId="0" fontId="1" fillId="3" borderId="42" xfId="1" applyFont="1" applyBorder="1"/>
    <xf numFmtId="0" fontId="1" fillId="3" borderId="20" xfId="1" applyFont="1" applyBorder="1"/>
    <xf numFmtId="0" fontId="0" fillId="2" borderId="2" xfId="0" applyFill="1" applyBorder="1"/>
    <xf numFmtId="0" fontId="0" fillId="2" borderId="20" xfId="0" applyFill="1" applyBorder="1"/>
    <xf numFmtId="0" fontId="0" fillId="2" borderId="2" xfId="0" applyFill="1" applyBorder="1" applyAlignment="1">
      <alignment horizontal="center"/>
    </xf>
    <xf numFmtId="0" fontId="1" fillId="3" borderId="43" xfId="1" applyFont="1" applyBorder="1"/>
    <xf numFmtId="0" fontId="0" fillId="0" borderId="22" xfId="0" applyFont="1" applyBorder="1"/>
    <xf numFmtId="0" fontId="0" fillId="0" borderId="5" xfId="0" applyFont="1" applyBorder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4" borderId="23" xfId="0" applyFont="1" applyFill="1" applyBorder="1"/>
    <xf numFmtId="0" fontId="1" fillId="2" borderId="2" xfId="0" applyFont="1" applyFill="1" applyBorder="1"/>
    <xf numFmtId="0" fontId="1" fillId="3" borderId="30" xfId="1" applyFont="1" applyBorder="1"/>
    <xf numFmtId="0" fontId="1" fillId="3" borderId="31" xfId="1" applyFont="1" applyBorder="1"/>
    <xf numFmtId="0" fontId="1" fillId="3" borderId="32" xfId="1" applyFont="1" applyBorder="1"/>
    <xf numFmtId="0" fontId="3" fillId="5" borderId="19" xfId="2" applyBorder="1"/>
    <xf numFmtId="0" fontId="3" fillId="5" borderId="42" xfId="2" applyBorder="1"/>
    <xf numFmtId="0" fontId="3" fillId="5" borderId="20" xfId="2" applyBorder="1"/>
    <xf numFmtId="0" fontId="0" fillId="0" borderId="0" xfId="0" applyAlignment="1"/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0" xfId="0" applyBorder="1"/>
    <xf numFmtId="0" fontId="0" fillId="2" borderId="28" xfId="0" applyFont="1" applyFill="1" applyBorder="1" applyAlignment="1">
      <alignment horizontal="right"/>
    </xf>
    <xf numFmtId="0" fontId="0" fillId="2" borderId="15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46" xfId="0" applyFont="1" applyFill="1" applyBorder="1" applyAlignment="1">
      <alignment horizontal="left"/>
    </xf>
    <xf numFmtId="0" fontId="1" fillId="2" borderId="44" xfId="0" applyFont="1" applyFill="1" applyBorder="1" applyAlignment="1">
      <alignment horizontal="left"/>
    </xf>
    <xf numFmtId="0" fontId="0" fillId="2" borderId="44" xfId="0" applyFont="1" applyFill="1" applyBorder="1" applyAlignment="1">
      <alignment horizontal="left"/>
    </xf>
    <xf numFmtId="0" fontId="1" fillId="2" borderId="4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46" xfId="0" applyFont="1" applyFill="1" applyBorder="1" applyAlignment="1">
      <alignment horizontal="left"/>
    </xf>
    <xf numFmtId="0" fontId="0" fillId="2" borderId="4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2" borderId="22" xfId="0" applyFont="1" applyFill="1" applyBorder="1" applyAlignment="1">
      <alignment horizontal="right"/>
    </xf>
    <xf numFmtId="0" fontId="0" fillId="2" borderId="27" xfId="0" applyFont="1" applyFill="1" applyBorder="1" applyAlignment="1">
      <alignment horizontal="right"/>
    </xf>
    <xf numFmtId="0" fontId="0" fillId="2" borderId="23" xfId="0" applyFont="1" applyFill="1" applyBorder="1" applyAlignment="1">
      <alignment horizontal="right"/>
    </xf>
    <xf numFmtId="0" fontId="0" fillId="2" borderId="29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3">
    <cellStyle name="Calculation" xfId="2" builtinId="22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184856</xdr:colOff>
      <xdr:row>0</xdr:row>
      <xdr:rowOff>76200</xdr:rowOff>
    </xdr:from>
    <xdr:to>
      <xdr:col>12</xdr:col>
      <xdr:colOff>322968</xdr:colOff>
      <xdr:row>4</xdr:row>
      <xdr:rowOff>1411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0D2561-06E2-7146-BBF4-69957D282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0456" y="76200"/>
          <a:ext cx="5903912" cy="75071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0</xdr:row>
      <xdr:rowOff>38100</xdr:rowOff>
    </xdr:from>
    <xdr:to>
      <xdr:col>11</xdr:col>
      <xdr:colOff>114300</xdr:colOff>
      <xdr:row>3</xdr:row>
      <xdr:rowOff>177800</xdr:rowOff>
    </xdr:to>
    <xdr:sp macro="" textlink="">
      <xdr:nvSpPr>
        <xdr:cNvPr id="3" name="AutoShape 11">
          <a:extLst>
            <a:ext uri="{FF2B5EF4-FFF2-40B4-BE49-F238E27FC236}">
              <a16:creationId xmlns:a16="http://schemas.microsoft.com/office/drawing/2014/main" id="{854129A3-5E40-C241-AD54-C3376B26FC7D}"/>
            </a:ext>
          </a:extLst>
        </xdr:cNvPr>
        <xdr:cNvSpPr>
          <a:spLocks noChangeAspect="1" noChangeArrowheads="1"/>
        </xdr:cNvSpPr>
      </xdr:nvSpPr>
      <xdr:spPr bwMode="auto">
        <a:xfrm>
          <a:off x="4318000" y="38100"/>
          <a:ext cx="5892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533400</xdr:colOff>
      <xdr:row>0</xdr:row>
      <xdr:rowOff>38100</xdr:rowOff>
    </xdr:from>
    <xdr:to>
      <xdr:col>11</xdr:col>
      <xdr:colOff>114300</xdr:colOff>
      <xdr:row>3</xdr:row>
      <xdr:rowOff>177800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A3689A9-BB00-7A4D-AB4B-2B17C1B45C4A}"/>
            </a:ext>
          </a:extLst>
        </xdr:cNvPr>
        <xdr:cNvSpPr>
          <a:spLocks noChangeAspect="1" noChangeArrowheads="1"/>
        </xdr:cNvSpPr>
      </xdr:nvSpPr>
      <xdr:spPr bwMode="auto">
        <a:xfrm>
          <a:off x="4318000" y="38100"/>
          <a:ext cx="5892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38100</xdr:rowOff>
    </xdr:from>
    <xdr:to>
      <xdr:col>11</xdr:col>
      <xdr:colOff>114300</xdr:colOff>
      <xdr:row>3</xdr:row>
      <xdr:rowOff>190500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80C44E83-B3C2-764F-A1D0-100C3C0900DB}"/>
            </a:ext>
          </a:extLst>
        </xdr:cNvPr>
        <xdr:cNvSpPr>
          <a:spLocks noChangeAspect="1" noChangeArrowheads="1"/>
        </xdr:cNvSpPr>
      </xdr:nvSpPr>
      <xdr:spPr bwMode="auto">
        <a:xfrm>
          <a:off x="4318000" y="38100"/>
          <a:ext cx="5892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533400</xdr:colOff>
      <xdr:row>0</xdr:row>
      <xdr:rowOff>38100</xdr:rowOff>
    </xdr:from>
    <xdr:to>
      <xdr:col>11</xdr:col>
      <xdr:colOff>114300</xdr:colOff>
      <xdr:row>3</xdr:row>
      <xdr:rowOff>190500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5D78616C-59E0-4F4B-83A0-4090440A69DA}"/>
            </a:ext>
          </a:extLst>
        </xdr:cNvPr>
        <xdr:cNvSpPr>
          <a:spLocks noChangeAspect="1" noChangeArrowheads="1"/>
        </xdr:cNvSpPr>
      </xdr:nvSpPr>
      <xdr:spPr bwMode="auto">
        <a:xfrm>
          <a:off x="4318000" y="38100"/>
          <a:ext cx="5892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704850</xdr:colOff>
      <xdr:row>0</xdr:row>
      <xdr:rowOff>0</xdr:rowOff>
    </xdr:from>
    <xdr:to>
      <xdr:col>13</xdr:col>
      <xdr:colOff>374650</xdr:colOff>
      <xdr:row>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848AAE-5241-2B4D-93D7-3B3F9ED4C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3350" y="0"/>
          <a:ext cx="40894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7DC1-FDBA-7F4E-B7E6-EE7D5FA174CF}">
  <dimension ref="A1:O42"/>
  <sheetViews>
    <sheetView tabSelected="1" zoomScale="200" zoomScaleNormal="200" workbookViewId="0"/>
  </sheetViews>
  <sheetFormatPr baseColWidth="10" defaultRowHeight="16" x14ac:dyDescent="0.2"/>
  <cols>
    <col min="2" max="2" width="16" bestFit="1" customWidth="1"/>
    <col min="4" max="4" width="12" customWidth="1"/>
    <col min="9" max="9" width="12.1640625" bestFit="1" customWidth="1"/>
    <col min="10" max="10" width="12.5" bestFit="1" customWidth="1"/>
    <col min="11" max="11" width="14.83203125" bestFit="1" customWidth="1"/>
    <col min="12" max="12" width="14.5" bestFit="1" customWidth="1"/>
    <col min="13" max="13" width="6.1640625" customWidth="1"/>
    <col min="14" max="14" width="13.1640625" bestFit="1" customWidth="1"/>
  </cols>
  <sheetData>
    <row r="1" spans="2:13" ht="17" thickBot="1" x14ac:dyDescent="0.25">
      <c r="B1" s="39" t="s">
        <v>45</v>
      </c>
      <c r="E1" s="38"/>
      <c r="F1" s="38"/>
      <c r="G1" s="96"/>
      <c r="H1" s="96"/>
      <c r="I1" s="96"/>
      <c r="J1" s="96"/>
      <c r="K1" s="96"/>
      <c r="L1" s="96"/>
      <c r="M1" s="96"/>
    </row>
    <row r="2" spans="2:13" x14ac:dyDescent="0.2">
      <c r="B2" s="35" t="s">
        <v>28</v>
      </c>
      <c r="E2" s="38"/>
      <c r="F2" s="38"/>
      <c r="G2" s="96"/>
      <c r="H2" s="96"/>
      <c r="I2" s="96"/>
      <c r="J2" s="96"/>
      <c r="K2" s="96"/>
      <c r="L2" s="96"/>
      <c r="M2" s="96"/>
    </row>
    <row r="3" spans="2:13" x14ac:dyDescent="0.2">
      <c r="B3" s="35" t="s">
        <v>22</v>
      </c>
      <c r="E3" s="38"/>
      <c r="F3" s="38"/>
      <c r="G3" s="96"/>
      <c r="H3" s="96"/>
      <c r="I3" s="96"/>
      <c r="J3" s="96"/>
      <c r="K3" s="96"/>
      <c r="L3" s="96"/>
      <c r="M3" s="96"/>
    </row>
    <row r="4" spans="2:13" x14ac:dyDescent="0.2">
      <c r="B4" s="35" t="s">
        <v>24</v>
      </c>
      <c r="E4" s="38"/>
      <c r="F4" s="38"/>
      <c r="G4" s="96"/>
      <c r="H4" s="96"/>
      <c r="I4" s="96"/>
      <c r="J4" s="96"/>
      <c r="K4" s="96"/>
      <c r="L4" s="96"/>
      <c r="M4" s="96"/>
    </row>
    <row r="5" spans="2:13" x14ac:dyDescent="0.2">
      <c r="B5" s="44"/>
      <c r="E5" s="38"/>
      <c r="F5" s="38"/>
      <c r="G5" s="37"/>
      <c r="H5" s="37"/>
      <c r="I5" s="37"/>
      <c r="J5" s="37"/>
      <c r="K5" s="37"/>
      <c r="L5" s="37"/>
      <c r="M5" s="37"/>
    </row>
    <row r="6" spans="2:13" ht="17" thickBot="1" x14ac:dyDescent="0.25"/>
    <row r="7" spans="2:13" ht="17" thickBot="1" x14ac:dyDescent="0.25">
      <c r="B7" s="1" t="s">
        <v>21</v>
      </c>
      <c r="C7" s="97" t="s">
        <v>10</v>
      </c>
      <c r="D7" s="98"/>
      <c r="E7" s="98"/>
      <c r="F7" s="99" t="s">
        <v>6</v>
      </c>
      <c r="G7" s="100"/>
      <c r="H7" s="100"/>
      <c r="I7" s="14" t="s">
        <v>12</v>
      </c>
      <c r="J7" s="14" t="s">
        <v>7</v>
      </c>
      <c r="K7" s="13" t="s">
        <v>8</v>
      </c>
      <c r="L7" s="24" t="s">
        <v>23</v>
      </c>
    </row>
    <row r="8" spans="2:13" ht="17" thickBot="1" x14ac:dyDescent="0.25">
      <c r="B8" s="39" t="s">
        <v>11</v>
      </c>
      <c r="C8" s="51" t="s">
        <v>0</v>
      </c>
      <c r="D8" s="52" t="s">
        <v>1</v>
      </c>
      <c r="E8" s="53" t="s">
        <v>9</v>
      </c>
      <c r="F8" s="51" t="s">
        <v>0</v>
      </c>
      <c r="G8" s="52" t="s">
        <v>1</v>
      </c>
      <c r="H8" s="54" t="s">
        <v>9</v>
      </c>
      <c r="I8" s="58"/>
      <c r="J8" s="58"/>
      <c r="K8" s="59"/>
      <c r="L8" s="60"/>
    </row>
    <row r="9" spans="2:13" x14ac:dyDescent="0.2">
      <c r="B9" s="19" t="s">
        <v>2</v>
      </c>
      <c r="C9" s="33">
        <v>1000</v>
      </c>
      <c r="D9" s="33">
        <v>100</v>
      </c>
      <c r="E9" s="9">
        <v>100</v>
      </c>
      <c r="F9" s="33">
        <f>1+LOG10(C9)</f>
        <v>4</v>
      </c>
      <c r="G9" s="45">
        <f>1+LOG10(D9)</f>
        <v>3</v>
      </c>
      <c r="H9" s="49">
        <f>1+LOG10(E9)</f>
        <v>3</v>
      </c>
      <c r="I9" s="18">
        <v>652</v>
      </c>
      <c r="J9" s="18">
        <f>$I$13/I9</f>
        <v>1.4877300613496933</v>
      </c>
      <c r="K9" s="9">
        <f>LOG10(J9)</f>
        <v>0.17252413853432466</v>
      </c>
      <c r="L9" s="50" t="s">
        <v>27</v>
      </c>
    </row>
    <row r="10" spans="2:13" x14ac:dyDescent="0.2">
      <c r="B10" s="10" t="s">
        <v>3</v>
      </c>
      <c r="C10" s="4">
        <v>0</v>
      </c>
      <c r="D10" s="4">
        <v>30</v>
      </c>
      <c r="E10" s="5">
        <v>2</v>
      </c>
      <c r="F10" s="4">
        <v>0</v>
      </c>
      <c r="G10" s="2">
        <f>1+LOG10(D10)</f>
        <v>2.4771212547196626</v>
      </c>
      <c r="H10" s="3">
        <f>1+LOG10(E10)</f>
        <v>1.3010299956639813</v>
      </c>
      <c r="I10" s="16">
        <v>59</v>
      </c>
      <c r="J10" s="16">
        <f t="shared" ref="J10:J12" si="0">$I$13/I10</f>
        <v>16.440677966101696</v>
      </c>
      <c r="K10" s="5">
        <f>LOG10(J10)</f>
        <v>1.2159197226241008</v>
      </c>
      <c r="L10" s="23" t="s">
        <v>32</v>
      </c>
    </row>
    <row r="11" spans="2:13" x14ac:dyDescent="0.2">
      <c r="B11" s="10" t="s">
        <v>4</v>
      </c>
      <c r="C11" s="4">
        <v>0</v>
      </c>
      <c r="D11" s="4">
        <v>0</v>
      </c>
      <c r="E11" s="5">
        <v>2</v>
      </c>
      <c r="F11" s="4">
        <v>0</v>
      </c>
      <c r="G11" s="2">
        <v>0</v>
      </c>
      <c r="H11" s="3">
        <f>1+LOG10(E11)</f>
        <v>1.3010299956639813</v>
      </c>
      <c r="I11" s="16">
        <v>5</v>
      </c>
      <c r="J11" s="22">
        <f t="shared" si="0"/>
        <v>194</v>
      </c>
      <c r="K11" s="43">
        <f>LOG10(J11)</f>
        <v>2.287801729930226</v>
      </c>
      <c r="L11" s="23" t="s">
        <v>26</v>
      </c>
    </row>
    <row r="12" spans="2:13" ht="17" thickBot="1" x14ac:dyDescent="0.25">
      <c r="B12" s="11" t="s">
        <v>5</v>
      </c>
      <c r="C12" s="6">
        <v>0</v>
      </c>
      <c r="D12" s="6">
        <v>10</v>
      </c>
      <c r="E12" s="8">
        <v>0</v>
      </c>
      <c r="F12" s="6">
        <v>0</v>
      </c>
      <c r="G12" s="7">
        <f>1+LOG10(D12)</f>
        <v>2</v>
      </c>
      <c r="H12" s="12">
        <v>0</v>
      </c>
      <c r="I12" s="17">
        <v>254</v>
      </c>
      <c r="J12" s="17">
        <f t="shared" si="0"/>
        <v>3.8188976377952755</v>
      </c>
      <c r="K12" s="8">
        <f>LOG10(J12)</f>
        <v>0.58193801764630682</v>
      </c>
      <c r="L12" s="25" t="s">
        <v>27</v>
      </c>
    </row>
    <row r="13" spans="2:13" x14ac:dyDescent="0.2">
      <c r="I13" s="1">
        <f>SUM(I9:I12)</f>
        <v>970</v>
      </c>
    </row>
    <row r="15" spans="2:13" ht="17" thickBot="1" x14ac:dyDescent="0.25"/>
    <row r="16" spans="2:13" ht="17" thickBot="1" x14ac:dyDescent="0.25">
      <c r="C16" s="97" t="s">
        <v>10</v>
      </c>
      <c r="D16" s="98"/>
      <c r="E16" s="101"/>
      <c r="F16" s="100" t="s">
        <v>6</v>
      </c>
      <c r="G16" s="100"/>
      <c r="H16" s="100"/>
      <c r="I16" s="97" t="s">
        <v>20</v>
      </c>
      <c r="J16" s="98"/>
      <c r="K16" s="101"/>
    </row>
    <row r="17" spans="1:15" ht="17" thickBot="1" x14ac:dyDescent="0.25">
      <c r="A17" s="20" t="s">
        <v>28</v>
      </c>
      <c r="B17" s="39" t="s">
        <v>31</v>
      </c>
      <c r="C17" s="26" t="s">
        <v>13</v>
      </c>
      <c r="D17" s="27" t="s">
        <v>14</v>
      </c>
      <c r="E17" s="28" t="s">
        <v>15</v>
      </c>
      <c r="F17" s="29" t="s">
        <v>13</v>
      </c>
      <c r="G17" s="27" t="s">
        <v>14</v>
      </c>
      <c r="H17" s="34" t="s">
        <v>15</v>
      </c>
      <c r="I17" s="26" t="s">
        <v>13</v>
      </c>
      <c r="J17" s="27" t="s">
        <v>14</v>
      </c>
      <c r="K17" s="28" t="s">
        <v>15</v>
      </c>
      <c r="L17" s="44"/>
      <c r="M17" s="44"/>
      <c r="N17" s="44"/>
      <c r="O17" s="48"/>
    </row>
    <row r="18" spans="1:15" x14ac:dyDescent="0.2">
      <c r="A18" s="40" t="s">
        <v>2</v>
      </c>
      <c r="B18" s="19">
        <v>1</v>
      </c>
      <c r="C18" s="33">
        <f>$B18*C$9</f>
        <v>1000</v>
      </c>
      <c r="D18" s="45">
        <f>$B18*D9</f>
        <v>100</v>
      </c>
      <c r="E18" s="9">
        <f>$B18*E9</f>
        <v>100</v>
      </c>
      <c r="F18" s="33">
        <f>$B18*F9</f>
        <v>4</v>
      </c>
      <c r="G18" s="45">
        <f t="shared" ref="G18:H18" si="1">$B18*G9</f>
        <v>3</v>
      </c>
      <c r="H18" s="9">
        <f t="shared" si="1"/>
        <v>3</v>
      </c>
      <c r="I18" s="33">
        <f t="shared" ref="I18:K21" si="2">$B18*F9*$K9</f>
        <v>0.69009655413729865</v>
      </c>
      <c r="J18" s="45">
        <f t="shared" si="2"/>
        <v>0.51757241560297396</v>
      </c>
      <c r="K18" s="9">
        <f t="shared" si="2"/>
        <v>0.51757241560297396</v>
      </c>
    </row>
    <row r="19" spans="1:15" x14ac:dyDescent="0.2">
      <c r="A19" s="41" t="s">
        <v>3</v>
      </c>
      <c r="B19" s="10">
        <v>1</v>
      </c>
      <c r="C19" s="4">
        <f t="shared" ref="C19:H21" si="3">$B19*C10</f>
        <v>0</v>
      </c>
      <c r="D19" s="2">
        <f t="shared" si="3"/>
        <v>30</v>
      </c>
      <c r="E19" s="5">
        <f t="shared" si="3"/>
        <v>2</v>
      </c>
      <c r="F19" s="4">
        <f t="shared" si="3"/>
        <v>0</v>
      </c>
      <c r="G19" s="2">
        <f t="shared" si="3"/>
        <v>2.4771212547196626</v>
      </c>
      <c r="H19" s="5">
        <f t="shared" si="3"/>
        <v>1.3010299956639813</v>
      </c>
      <c r="I19" s="4">
        <f t="shared" si="2"/>
        <v>0</v>
      </c>
      <c r="J19" s="2">
        <f t="shared" si="2"/>
        <v>3.0119805889449967</v>
      </c>
      <c r="K19" s="5">
        <f t="shared" si="2"/>
        <v>1.5819480314533831</v>
      </c>
    </row>
    <row r="20" spans="1:15" x14ac:dyDescent="0.2">
      <c r="A20" s="92" t="s">
        <v>4</v>
      </c>
      <c r="B20" s="81">
        <v>0</v>
      </c>
      <c r="C20" s="4">
        <f t="shared" si="3"/>
        <v>0</v>
      </c>
      <c r="D20" s="2">
        <f t="shared" si="3"/>
        <v>0</v>
      </c>
      <c r="E20" s="5">
        <f t="shared" si="3"/>
        <v>0</v>
      </c>
      <c r="F20" s="4">
        <f t="shared" si="3"/>
        <v>0</v>
      </c>
      <c r="G20" s="2">
        <f t="shared" si="3"/>
        <v>0</v>
      </c>
      <c r="H20" s="5">
        <f t="shared" si="3"/>
        <v>0</v>
      </c>
      <c r="I20" s="4">
        <f t="shared" si="2"/>
        <v>0</v>
      </c>
      <c r="J20" s="2">
        <f t="shared" si="2"/>
        <v>0</v>
      </c>
      <c r="K20" s="5">
        <f t="shared" si="2"/>
        <v>0</v>
      </c>
    </row>
    <row r="21" spans="1:15" ht="17" thickBot="1" x14ac:dyDescent="0.25">
      <c r="A21" s="42" t="s">
        <v>5</v>
      </c>
      <c r="B21" s="21">
        <v>1</v>
      </c>
      <c r="C21" s="6">
        <f t="shared" si="3"/>
        <v>0</v>
      </c>
      <c r="D21" s="7">
        <f t="shared" si="3"/>
        <v>10</v>
      </c>
      <c r="E21" s="8">
        <f t="shared" si="3"/>
        <v>0</v>
      </c>
      <c r="F21" s="6">
        <f t="shared" si="3"/>
        <v>0</v>
      </c>
      <c r="G21" s="7">
        <f t="shared" si="3"/>
        <v>2</v>
      </c>
      <c r="H21" s="8">
        <f t="shared" si="3"/>
        <v>0</v>
      </c>
      <c r="I21" s="6">
        <f t="shared" si="2"/>
        <v>0</v>
      </c>
      <c r="J21" s="7">
        <f t="shared" si="2"/>
        <v>1.1638760352926136</v>
      </c>
      <c r="K21" s="8">
        <f t="shared" si="2"/>
        <v>0</v>
      </c>
    </row>
    <row r="22" spans="1:15" ht="17" thickBot="1" x14ac:dyDescent="0.25">
      <c r="B22" s="20" t="s">
        <v>25</v>
      </c>
      <c r="C22" s="55">
        <f>SUM(C18:C21)</f>
        <v>1000</v>
      </c>
      <c r="D22" s="56">
        <f t="shared" ref="D22:E22" si="4">SUM(D18:D21)</f>
        <v>140</v>
      </c>
      <c r="E22" s="57">
        <f t="shared" si="4"/>
        <v>102</v>
      </c>
      <c r="F22" s="55">
        <f t="shared" ref="F22:H22" si="5">SUM(F18:F21)</f>
        <v>4</v>
      </c>
      <c r="G22" s="56">
        <f t="shared" si="5"/>
        <v>7.4771212547196626</v>
      </c>
      <c r="H22" s="57">
        <f t="shared" si="5"/>
        <v>4.3010299956639813</v>
      </c>
      <c r="I22" s="55">
        <f t="shared" ref="I22:K22" si="6">SUM(I18:I21)</f>
        <v>0.69009655413729865</v>
      </c>
      <c r="J22" s="56">
        <f t="shared" si="6"/>
        <v>4.6934290398405842</v>
      </c>
      <c r="K22" s="57">
        <f t="shared" si="6"/>
        <v>2.0995204470563573</v>
      </c>
    </row>
    <row r="23" spans="1:15" ht="17" thickBot="1" x14ac:dyDescent="0.25">
      <c r="B23" s="20" t="s">
        <v>16</v>
      </c>
      <c r="C23" s="30">
        <v>1</v>
      </c>
      <c r="D23" s="31">
        <v>2</v>
      </c>
      <c r="E23" s="32">
        <v>3</v>
      </c>
      <c r="F23" s="30">
        <v>3</v>
      </c>
      <c r="G23" s="31">
        <v>1</v>
      </c>
      <c r="H23" s="32">
        <v>2</v>
      </c>
      <c r="I23" s="30">
        <v>3</v>
      </c>
      <c r="J23" s="31">
        <v>1</v>
      </c>
      <c r="K23" s="32">
        <v>2</v>
      </c>
    </row>
    <row r="25" spans="1:15" ht="17" thickBot="1" x14ac:dyDescent="0.25"/>
    <row r="26" spans="1:15" ht="17" thickBot="1" x14ac:dyDescent="0.25">
      <c r="C26" s="97" t="s">
        <v>10</v>
      </c>
      <c r="D26" s="98"/>
      <c r="E26" s="101"/>
      <c r="F26" s="100" t="s">
        <v>6</v>
      </c>
      <c r="G26" s="100"/>
      <c r="H26" s="100"/>
      <c r="I26" s="97" t="s">
        <v>20</v>
      </c>
      <c r="J26" s="98"/>
      <c r="K26" s="101"/>
    </row>
    <row r="27" spans="1:15" ht="17" thickBot="1" x14ac:dyDescent="0.25">
      <c r="A27" s="39" t="s">
        <v>22</v>
      </c>
      <c r="B27" s="39" t="s">
        <v>31</v>
      </c>
      <c r="C27" s="26" t="s">
        <v>17</v>
      </c>
      <c r="D27" s="27" t="s">
        <v>18</v>
      </c>
      <c r="E27" s="28" t="s">
        <v>19</v>
      </c>
      <c r="F27" s="29" t="s">
        <v>17</v>
      </c>
      <c r="G27" s="27" t="s">
        <v>18</v>
      </c>
      <c r="H27" s="34" t="s">
        <v>19</v>
      </c>
      <c r="I27" s="26" t="s">
        <v>17</v>
      </c>
      <c r="J27" s="27" t="s">
        <v>18</v>
      </c>
      <c r="K27" s="28" t="s">
        <v>19</v>
      </c>
    </row>
    <row r="28" spans="1:15" x14ac:dyDescent="0.2">
      <c r="A28" s="93" t="s">
        <v>2</v>
      </c>
      <c r="B28" s="80">
        <v>0</v>
      </c>
      <c r="C28" s="33">
        <f>$B28*C9</f>
        <v>0</v>
      </c>
      <c r="D28" s="45">
        <f t="shared" ref="D28:E28" si="7">$B28*D9</f>
        <v>0</v>
      </c>
      <c r="E28" s="9">
        <f t="shared" si="7"/>
        <v>0</v>
      </c>
      <c r="F28" s="33">
        <f>$B28*F9</f>
        <v>0</v>
      </c>
      <c r="G28" s="45">
        <f t="shared" ref="G28:H28" si="8">$B28*G9</f>
        <v>0</v>
      </c>
      <c r="H28" s="9">
        <f t="shared" si="8"/>
        <v>0</v>
      </c>
      <c r="I28" s="33">
        <f t="shared" ref="I28:K31" si="9">$B28*F9*$K9</f>
        <v>0</v>
      </c>
      <c r="J28" s="45">
        <f t="shared" si="9"/>
        <v>0</v>
      </c>
      <c r="K28" s="9">
        <f t="shared" si="9"/>
        <v>0</v>
      </c>
    </row>
    <row r="29" spans="1:15" x14ac:dyDescent="0.2">
      <c r="A29" s="41" t="s">
        <v>3</v>
      </c>
      <c r="B29" s="10">
        <v>1</v>
      </c>
      <c r="C29" s="4">
        <f t="shared" ref="C29:H31" si="10">$B29*C10</f>
        <v>0</v>
      </c>
      <c r="D29" s="2">
        <f t="shared" si="10"/>
        <v>30</v>
      </c>
      <c r="E29" s="5">
        <f t="shared" si="10"/>
        <v>2</v>
      </c>
      <c r="F29" s="4">
        <f t="shared" si="10"/>
        <v>0</v>
      </c>
      <c r="G29" s="2">
        <f t="shared" si="10"/>
        <v>2.4771212547196626</v>
      </c>
      <c r="H29" s="5">
        <f t="shared" si="10"/>
        <v>1.3010299956639813</v>
      </c>
      <c r="I29" s="4">
        <f t="shared" si="9"/>
        <v>0</v>
      </c>
      <c r="J29" s="2">
        <f t="shared" si="9"/>
        <v>3.0119805889449967</v>
      </c>
      <c r="K29" s="5">
        <f t="shared" si="9"/>
        <v>1.5819480314533831</v>
      </c>
    </row>
    <row r="30" spans="1:15" x14ac:dyDescent="0.2">
      <c r="A30" s="41" t="s">
        <v>4</v>
      </c>
      <c r="B30" s="10">
        <v>1</v>
      </c>
      <c r="C30" s="4">
        <f t="shared" si="10"/>
        <v>0</v>
      </c>
      <c r="D30" s="2">
        <f t="shared" si="10"/>
        <v>0</v>
      </c>
      <c r="E30" s="5">
        <f t="shared" si="10"/>
        <v>2</v>
      </c>
      <c r="F30" s="4">
        <f t="shared" si="10"/>
        <v>0</v>
      </c>
      <c r="G30" s="2">
        <f t="shared" si="10"/>
        <v>0</v>
      </c>
      <c r="H30" s="5">
        <f t="shared" si="10"/>
        <v>1.3010299956639813</v>
      </c>
      <c r="I30" s="4">
        <f t="shared" si="9"/>
        <v>0</v>
      </c>
      <c r="J30" s="2">
        <f t="shared" si="9"/>
        <v>0</v>
      </c>
      <c r="K30" s="5">
        <f t="shared" si="9"/>
        <v>2.9764986747711708</v>
      </c>
    </row>
    <row r="31" spans="1:15" ht="17" thickBot="1" x14ac:dyDescent="0.25">
      <c r="A31" s="94" t="s">
        <v>5</v>
      </c>
      <c r="B31" s="95">
        <v>0</v>
      </c>
      <c r="C31" s="6">
        <f t="shared" si="10"/>
        <v>0</v>
      </c>
      <c r="D31" s="7">
        <f t="shared" si="10"/>
        <v>0</v>
      </c>
      <c r="E31" s="8">
        <f t="shared" si="10"/>
        <v>0</v>
      </c>
      <c r="F31" s="6">
        <f t="shared" si="10"/>
        <v>0</v>
      </c>
      <c r="G31" s="7">
        <f t="shared" si="10"/>
        <v>0</v>
      </c>
      <c r="H31" s="8">
        <f t="shared" si="10"/>
        <v>0</v>
      </c>
      <c r="I31" s="6">
        <f t="shared" si="9"/>
        <v>0</v>
      </c>
      <c r="J31" s="7">
        <f t="shared" si="9"/>
        <v>0</v>
      </c>
      <c r="K31" s="8">
        <f t="shared" si="9"/>
        <v>0</v>
      </c>
    </row>
    <row r="32" spans="1:15" ht="17" thickBot="1" x14ac:dyDescent="0.25">
      <c r="B32" s="20" t="s">
        <v>25</v>
      </c>
      <c r="C32" s="55">
        <f>SUM(C28:C31)</f>
        <v>0</v>
      </c>
      <c r="D32" s="56">
        <f t="shared" ref="D32:E32" si="11">SUM(D28:D31)</f>
        <v>30</v>
      </c>
      <c r="E32" s="57">
        <f t="shared" si="11"/>
        <v>4</v>
      </c>
      <c r="F32" s="55">
        <f t="shared" ref="F32:K32" si="12">SUM(F28:F31)</f>
        <v>0</v>
      </c>
      <c r="G32" s="56">
        <f t="shared" si="12"/>
        <v>2.4771212547196626</v>
      </c>
      <c r="H32" s="57">
        <f t="shared" si="12"/>
        <v>2.6020599913279625</v>
      </c>
      <c r="I32" s="55">
        <f t="shared" si="12"/>
        <v>0</v>
      </c>
      <c r="J32" s="56">
        <f t="shared" si="12"/>
        <v>3.0119805889449967</v>
      </c>
      <c r="K32" s="57">
        <f t="shared" si="12"/>
        <v>4.5584467062245544</v>
      </c>
    </row>
    <row r="33" spans="1:11" ht="17" thickBot="1" x14ac:dyDescent="0.25">
      <c r="B33" s="20" t="s">
        <v>16</v>
      </c>
      <c r="C33" s="30">
        <v>3</v>
      </c>
      <c r="D33" s="31">
        <v>1</v>
      </c>
      <c r="E33" s="32">
        <v>2</v>
      </c>
      <c r="F33" s="30">
        <v>3</v>
      </c>
      <c r="G33" s="31">
        <v>2</v>
      </c>
      <c r="H33" s="32">
        <v>1</v>
      </c>
      <c r="I33" s="30">
        <v>3</v>
      </c>
      <c r="J33" s="31">
        <v>2</v>
      </c>
      <c r="K33" s="32">
        <v>1</v>
      </c>
    </row>
    <row r="34" spans="1:11" ht="17" thickBot="1" x14ac:dyDescent="0.25"/>
    <row r="35" spans="1:11" ht="17" thickBot="1" x14ac:dyDescent="0.25">
      <c r="C35" s="97" t="s">
        <v>10</v>
      </c>
      <c r="D35" s="98"/>
      <c r="E35" s="101"/>
      <c r="F35" s="99" t="s">
        <v>6</v>
      </c>
      <c r="G35" s="100"/>
      <c r="H35" s="102"/>
      <c r="I35" s="97" t="s">
        <v>20</v>
      </c>
      <c r="J35" s="98"/>
      <c r="K35" s="101"/>
    </row>
    <row r="36" spans="1:11" ht="17" thickBot="1" x14ac:dyDescent="0.25">
      <c r="A36" s="39" t="s">
        <v>29</v>
      </c>
      <c r="B36" s="39" t="s">
        <v>31</v>
      </c>
      <c r="C36" s="26" t="s">
        <v>13</v>
      </c>
      <c r="D36" s="27" t="s">
        <v>14</v>
      </c>
      <c r="E36" s="28" t="s">
        <v>15</v>
      </c>
      <c r="F36" s="26" t="s">
        <v>13</v>
      </c>
      <c r="G36" s="27" t="s">
        <v>14</v>
      </c>
      <c r="H36" s="28" t="s">
        <v>15</v>
      </c>
      <c r="I36" s="26" t="s">
        <v>13</v>
      </c>
      <c r="J36" s="27" t="s">
        <v>14</v>
      </c>
      <c r="K36" s="28" t="s">
        <v>15</v>
      </c>
    </row>
    <row r="37" spans="1:11" x14ac:dyDescent="0.2">
      <c r="A37" s="80" t="s">
        <v>2</v>
      </c>
      <c r="B37" s="80">
        <v>0</v>
      </c>
      <c r="C37" s="33">
        <f>$B37*C9</f>
        <v>0</v>
      </c>
      <c r="D37" s="45">
        <f t="shared" ref="D37:E37" si="13">$B37*D9</f>
        <v>0</v>
      </c>
      <c r="E37" s="9">
        <f t="shared" si="13"/>
        <v>0</v>
      </c>
      <c r="F37" s="33">
        <f>$B37*F9</f>
        <v>0</v>
      </c>
      <c r="G37" s="45">
        <f t="shared" ref="G37:H37" si="14">$B37*G9</f>
        <v>0</v>
      </c>
      <c r="H37" s="9">
        <f t="shared" si="14"/>
        <v>0</v>
      </c>
      <c r="I37" s="33">
        <f t="shared" ref="I37:K40" si="15">$B37*F9*$K9</f>
        <v>0</v>
      </c>
      <c r="J37" s="45">
        <f t="shared" si="15"/>
        <v>0</v>
      </c>
      <c r="K37" s="9">
        <f t="shared" si="15"/>
        <v>0</v>
      </c>
    </row>
    <row r="38" spans="1:11" x14ac:dyDescent="0.2">
      <c r="A38" s="10" t="s">
        <v>3</v>
      </c>
      <c r="B38" s="10">
        <v>1</v>
      </c>
      <c r="C38" s="4">
        <f t="shared" ref="C38:H40" si="16">$B38*C10</f>
        <v>0</v>
      </c>
      <c r="D38" s="2">
        <f t="shared" si="16"/>
        <v>30</v>
      </c>
      <c r="E38" s="5">
        <f t="shared" si="16"/>
        <v>2</v>
      </c>
      <c r="F38" s="4">
        <f t="shared" si="16"/>
        <v>0</v>
      </c>
      <c r="G38" s="2">
        <f t="shared" si="16"/>
        <v>2.4771212547196626</v>
      </c>
      <c r="H38" s="5">
        <f t="shared" si="16"/>
        <v>1.3010299956639813</v>
      </c>
      <c r="I38" s="4">
        <f t="shared" si="15"/>
        <v>0</v>
      </c>
      <c r="J38" s="2">
        <f t="shared" si="15"/>
        <v>3.0119805889449967</v>
      </c>
      <c r="K38" s="5">
        <f t="shared" si="15"/>
        <v>1.5819480314533831</v>
      </c>
    </row>
    <row r="39" spans="1:11" x14ac:dyDescent="0.2">
      <c r="A39" s="81" t="s">
        <v>4</v>
      </c>
      <c r="B39" s="81">
        <v>0</v>
      </c>
      <c r="C39" s="4">
        <f t="shared" si="16"/>
        <v>0</v>
      </c>
      <c r="D39" s="2">
        <f t="shared" si="16"/>
        <v>0</v>
      </c>
      <c r="E39" s="5">
        <f t="shared" si="16"/>
        <v>0</v>
      </c>
      <c r="F39" s="4">
        <f t="shared" si="16"/>
        <v>0</v>
      </c>
      <c r="G39" s="2">
        <f t="shared" si="16"/>
        <v>0</v>
      </c>
      <c r="H39" s="5">
        <f t="shared" si="16"/>
        <v>0</v>
      </c>
      <c r="I39" s="4">
        <f t="shared" si="15"/>
        <v>0</v>
      </c>
      <c r="J39" s="2">
        <f t="shared" si="15"/>
        <v>0</v>
      </c>
      <c r="K39" s="5">
        <f t="shared" si="15"/>
        <v>0</v>
      </c>
    </row>
    <row r="40" spans="1:11" ht="17" thickBot="1" x14ac:dyDescent="0.25">
      <c r="A40" s="11" t="s">
        <v>5</v>
      </c>
      <c r="B40" s="21">
        <v>1</v>
      </c>
      <c r="C40" s="6">
        <f t="shared" si="16"/>
        <v>0</v>
      </c>
      <c r="D40" s="7">
        <f t="shared" si="16"/>
        <v>10</v>
      </c>
      <c r="E40" s="8">
        <f t="shared" si="16"/>
        <v>0</v>
      </c>
      <c r="F40" s="6">
        <f t="shared" si="16"/>
        <v>0</v>
      </c>
      <c r="G40" s="7">
        <f t="shared" si="16"/>
        <v>2</v>
      </c>
      <c r="H40" s="8">
        <f t="shared" si="16"/>
        <v>0</v>
      </c>
      <c r="I40" s="6">
        <f t="shared" si="15"/>
        <v>0</v>
      </c>
      <c r="J40" s="7">
        <f t="shared" si="15"/>
        <v>1.1638760352926136</v>
      </c>
      <c r="K40" s="8">
        <f t="shared" si="15"/>
        <v>0</v>
      </c>
    </row>
    <row r="41" spans="1:11" ht="17" thickBot="1" x14ac:dyDescent="0.25">
      <c r="B41" s="20" t="s">
        <v>25</v>
      </c>
      <c r="C41" s="55">
        <f>SUM(C37:C40)</f>
        <v>0</v>
      </c>
      <c r="D41" s="56">
        <f t="shared" ref="D41:E41" si="17">SUM(D37:D40)</f>
        <v>40</v>
      </c>
      <c r="E41" s="57">
        <f t="shared" si="17"/>
        <v>2</v>
      </c>
      <c r="F41" s="55">
        <f t="shared" ref="F41:K41" si="18">SUM(F37:F40)</f>
        <v>0</v>
      </c>
      <c r="G41" s="56">
        <f t="shared" si="18"/>
        <v>4.4771212547196626</v>
      </c>
      <c r="H41" s="57">
        <f t="shared" si="18"/>
        <v>1.3010299956639813</v>
      </c>
      <c r="I41" s="55">
        <f t="shared" si="18"/>
        <v>0</v>
      </c>
      <c r="J41" s="56">
        <f t="shared" si="18"/>
        <v>4.1758566242376105</v>
      </c>
      <c r="K41" s="57">
        <f t="shared" si="18"/>
        <v>1.5819480314533831</v>
      </c>
    </row>
    <row r="42" spans="1:11" ht="17" thickBot="1" x14ac:dyDescent="0.25">
      <c r="B42" s="20" t="s">
        <v>16</v>
      </c>
      <c r="C42" s="30">
        <v>3</v>
      </c>
      <c r="D42" s="31">
        <v>1</v>
      </c>
      <c r="E42" s="32">
        <v>2</v>
      </c>
      <c r="F42" s="30">
        <v>3</v>
      </c>
      <c r="G42" s="31">
        <v>1</v>
      </c>
      <c r="H42" s="32">
        <v>2</v>
      </c>
      <c r="I42" s="30">
        <v>3</v>
      </c>
      <c r="J42" s="31">
        <v>1</v>
      </c>
      <c r="K42" s="32">
        <v>2</v>
      </c>
    </row>
  </sheetData>
  <mergeCells count="12">
    <mergeCell ref="C26:E26"/>
    <mergeCell ref="F26:H26"/>
    <mergeCell ref="I26:K26"/>
    <mergeCell ref="C35:E35"/>
    <mergeCell ref="F35:H35"/>
    <mergeCell ref="I35:K35"/>
    <mergeCell ref="G1:M4"/>
    <mergeCell ref="C7:E7"/>
    <mergeCell ref="F7:H7"/>
    <mergeCell ref="C16:E16"/>
    <mergeCell ref="F16:H16"/>
    <mergeCell ref="I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4C8C-3A67-7141-82FE-61CCAA8F16C4}">
  <dimension ref="A1:R44"/>
  <sheetViews>
    <sheetView zoomScale="200" zoomScaleNormal="200" workbookViewId="0"/>
  </sheetViews>
  <sheetFormatPr baseColWidth="10" defaultRowHeight="16" x14ac:dyDescent="0.2"/>
  <cols>
    <col min="2" max="2" width="20" bestFit="1" customWidth="1"/>
    <col min="4" max="4" width="12" customWidth="1"/>
    <col min="9" max="9" width="12.1640625" bestFit="1" customWidth="1"/>
    <col min="10" max="10" width="12.5" bestFit="1" customWidth="1"/>
    <col min="11" max="11" width="14.83203125" bestFit="1" customWidth="1"/>
    <col min="12" max="12" width="18.6640625" bestFit="1" customWidth="1"/>
    <col min="13" max="13" width="12" customWidth="1"/>
    <col min="14" max="14" width="13.1640625" bestFit="1" customWidth="1"/>
    <col min="15" max="16" width="12.1640625" bestFit="1" customWidth="1"/>
  </cols>
  <sheetData>
    <row r="1" spans="2:15" x14ac:dyDescent="0.2">
      <c r="E1" s="38"/>
      <c r="F1" s="38"/>
      <c r="G1" s="38"/>
      <c r="H1" s="38"/>
      <c r="I1" s="38"/>
      <c r="J1" s="96"/>
      <c r="K1" s="96"/>
      <c r="L1" s="96"/>
      <c r="M1" s="96"/>
      <c r="N1" s="96"/>
    </row>
    <row r="2" spans="2:15" x14ac:dyDescent="0.2">
      <c r="B2" s="35" t="s">
        <v>28</v>
      </c>
      <c r="E2" s="38"/>
      <c r="F2" s="38"/>
      <c r="G2" s="38"/>
      <c r="H2" s="38"/>
      <c r="I2" s="38"/>
      <c r="J2" s="96"/>
      <c r="K2" s="96"/>
      <c r="L2" s="96"/>
      <c r="M2" s="96"/>
      <c r="N2" s="96"/>
    </row>
    <row r="3" spans="2:15" x14ac:dyDescent="0.2">
      <c r="B3" s="35" t="s">
        <v>22</v>
      </c>
      <c r="E3" s="38"/>
      <c r="F3" s="38"/>
      <c r="G3" s="38"/>
      <c r="H3" s="38"/>
      <c r="I3" s="38"/>
      <c r="J3" s="96"/>
      <c r="K3" s="96"/>
      <c r="L3" s="96"/>
      <c r="M3" s="96"/>
      <c r="N3" s="96"/>
    </row>
    <row r="4" spans="2:15" x14ac:dyDescent="0.2">
      <c r="B4" s="35" t="s">
        <v>24</v>
      </c>
      <c r="E4" s="38"/>
      <c r="F4" s="38"/>
      <c r="G4" s="38"/>
      <c r="H4" s="38"/>
      <c r="I4" s="38"/>
      <c r="J4" s="96"/>
      <c r="K4" s="96"/>
      <c r="L4" s="96"/>
      <c r="M4" s="96"/>
      <c r="N4" s="96"/>
    </row>
    <row r="5" spans="2:15" x14ac:dyDescent="0.2">
      <c r="B5" s="44"/>
      <c r="E5" s="38"/>
      <c r="F5" s="38"/>
      <c r="G5" s="36"/>
      <c r="H5" s="36"/>
      <c r="I5" s="36"/>
      <c r="J5" s="36"/>
      <c r="K5" s="36"/>
      <c r="L5" s="36"/>
      <c r="M5" s="36"/>
    </row>
    <row r="6" spans="2:15" ht="17" thickBot="1" x14ac:dyDescent="0.25"/>
    <row r="7" spans="2:15" ht="17" thickBot="1" x14ac:dyDescent="0.25">
      <c r="B7" s="1" t="s">
        <v>21</v>
      </c>
      <c r="C7" s="97" t="s">
        <v>10</v>
      </c>
      <c r="D7" s="98"/>
      <c r="E7" s="98"/>
      <c r="F7" s="99" t="s">
        <v>6</v>
      </c>
      <c r="G7" s="100"/>
      <c r="H7" s="100"/>
      <c r="I7" s="14" t="s">
        <v>12</v>
      </c>
      <c r="J7" s="14" t="s">
        <v>7</v>
      </c>
      <c r="K7" s="13" t="s">
        <v>8</v>
      </c>
      <c r="L7" s="24" t="s">
        <v>23</v>
      </c>
      <c r="M7" s="99" t="s">
        <v>33</v>
      </c>
      <c r="N7" s="100"/>
      <c r="O7" s="102"/>
    </row>
    <row r="8" spans="2:15" ht="17" thickBot="1" x14ac:dyDescent="0.25">
      <c r="B8" s="39" t="s">
        <v>11</v>
      </c>
      <c r="C8" s="51" t="s">
        <v>0</v>
      </c>
      <c r="D8" s="52" t="s">
        <v>1</v>
      </c>
      <c r="E8" s="53" t="s">
        <v>9</v>
      </c>
      <c r="F8" s="51" t="s">
        <v>0</v>
      </c>
      <c r="G8" s="52" t="s">
        <v>1</v>
      </c>
      <c r="H8" s="54" t="s">
        <v>9</v>
      </c>
      <c r="I8" s="58"/>
      <c r="J8" s="58"/>
      <c r="K8" s="59"/>
      <c r="L8" s="60"/>
      <c r="M8" s="26" t="s">
        <v>0</v>
      </c>
      <c r="N8" s="27" t="s">
        <v>1</v>
      </c>
      <c r="O8" s="28" t="s">
        <v>9</v>
      </c>
    </row>
    <row r="9" spans="2:15" x14ac:dyDescent="0.2">
      <c r="B9" s="19" t="s">
        <v>2</v>
      </c>
      <c r="C9" s="33">
        <v>1000</v>
      </c>
      <c r="D9" s="33">
        <v>100</v>
      </c>
      <c r="E9" s="9">
        <v>100</v>
      </c>
      <c r="F9" s="33">
        <f>1+LOG10(C9)</f>
        <v>4</v>
      </c>
      <c r="G9" s="45">
        <f>1+LOG10(D9)</f>
        <v>3</v>
      </c>
      <c r="H9" s="49">
        <f>1+LOG10(E9)</f>
        <v>3</v>
      </c>
      <c r="I9" s="18">
        <v>652</v>
      </c>
      <c r="J9" s="18">
        <f>$I$13/I9</f>
        <v>1.4877300613496933</v>
      </c>
      <c r="K9" s="9">
        <f>LOG10(J9)</f>
        <v>0.17252413853432466</v>
      </c>
      <c r="L9" s="64" t="s">
        <v>27</v>
      </c>
      <c r="M9" s="33">
        <f>(F9*$K9)*(F9*$K9)</f>
        <v>0.47623325403217354</v>
      </c>
      <c r="N9" s="45">
        <f t="shared" ref="N9:O9" si="0">(G9*$K9)*(G9*$K9)</f>
        <v>0.26788120539309762</v>
      </c>
      <c r="O9" s="9">
        <f t="shared" si="0"/>
        <v>0.26788120539309762</v>
      </c>
    </row>
    <row r="10" spans="2:15" x14ac:dyDescent="0.2">
      <c r="B10" s="10" t="s">
        <v>3</v>
      </c>
      <c r="C10" s="4">
        <v>0</v>
      </c>
      <c r="D10" s="4">
        <v>30</v>
      </c>
      <c r="E10" s="5">
        <v>2</v>
      </c>
      <c r="F10" s="4">
        <v>0</v>
      </c>
      <c r="G10" s="2">
        <f>1+LOG10(D10)</f>
        <v>2.4771212547196626</v>
      </c>
      <c r="H10" s="3">
        <f>1+LOG10(E10)</f>
        <v>1.3010299956639813</v>
      </c>
      <c r="I10" s="16">
        <v>59</v>
      </c>
      <c r="J10" s="16">
        <f t="shared" ref="J10:J12" si="1">$I$13/I10</f>
        <v>16.440677966101696</v>
      </c>
      <c r="K10" s="5">
        <f>LOG10(J10)</f>
        <v>1.2159197226241008</v>
      </c>
      <c r="L10" s="65" t="s">
        <v>32</v>
      </c>
      <c r="M10" s="4">
        <f t="shared" ref="M10:M12" si="2">(F10*$K10)*(F10*$K10)</f>
        <v>0</v>
      </c>
      <c r="N10" s="2">
        <f t="shared" ref="N10:N12" si="3">(G10*$K10)*(G10*$K10)</f>
        <v>9.0720270681814483</v>
      </c>
      <c r="O10" s="5">
        <f t="shared" ref="O10:O12" si="4">(H10*$K10)*(H10*$K10)</f>
        <v>2.5025595742192341</v>
      </c>
    </row>
    <row r="11" spans="2:15" x14ac:dyDescent="0.2">
      <c r="B11" s="10" t="s">
        <v>4</v>
      </c>
      <c r="C11" s="4">
        <v>0</v>
      </c>
      <c r="D11" s="4">
        <v>0</v>
      </c>
      <c r="E11" s="5">
        <v>2</v>
      </c>
      <c r="F11" s="4">
        <v>0</v>
      </c>
      <c r="G11" s="2">
        <v>0</v>
      </c>
      <c r="H11" s="3">
        <f>1+LOG10(E11)</f>
        <v>1.3010299956639813</v>
      </c>
      <c r="I11" s="16">
        <v>5</v>
      </c>
      <c r="J11" s="62">
        <f t="shared" si="1"/>
        <v>194</v>
      </c>
      <c r="K11" s="63">
        <f>LOG10(J11)</f>
        <v>2.287801729930226</v>
      </c>
      <c r="L11" s="65" t="s">
        <v>26</v>
      </c>
      <c r="M11" s="4">
        <f t="shared" si="2"/>
        <v>0</v>
      </c>
      <c r="N11" s="2">
        <f t="shared" si="3"/>
        <v>0</v>
      </c>
      <c r="O11" s="5">
        <f t="shared" si="4"/>
        <v>8.8595443609145352</v>
      </c>
    </row>
    <row r="12" spans="2:15" ht="17" thickBot="1" x14ac:dyDescent="0.25">
      <c r="B12" s="11" t="s">
        <v>5</v>
      </c>
      <c r="C12" s="6">
        <v>0</v>
      </c>
      <c r="D12" s="6">
        <v>10</v>
      </c>
      <c r="E12" s="8">
        <v>0</v>
      </c>
      <c r="F12" s="6">
        <v>0</v>
      </c>
      <c r="G12" s="7">
        <f>1+LOG10(D12)</f>
        <v>2</v>
      </c>
      <c r="H12" s="12">
        <v>0</v>
      </c>
      <c r="I12" s="17">
        <v>254</v>
      </c>
      <c r="J12" s="17">
        <f t="shared" si="1"/>
        <v>3.8188976377952755</v>
      </c>
      <c r="K12" s="8">
        <f>LOG10(J12)</f>
        <v>0.58193801764630682</v>
      </c>
      <c r="L12" s="66" t="s">
        <v>27</v>
      </c>
      <c r="M12" s="6">
        <f t="shared" si="2"/>
        <v>0</v>
      </c>
      <c r="N12" s="7">
        <f t="shared" si="3"/>
        <v>1.3546074255284533</v>
      </c>
      <c r="O12" s="8">
        <f t="shared" si="4"/>
        <v>0</v>
      </c>
    </row>
    <row r="13" spans="2:15" ht="17" thickBot="1" x14ac:dyDescent="0.25">
      <c r="I13" s="1">
        <f>SUM(I9:I12)</f>
        <v>970</v>
      </c>
      <c r="M13" s="46">
        <f>SQRT(SUM(M9:M12))</f>
        <v>0.69009655413729865</v>
      </c>
      <c r="N13" s="46">
        <f t="shared" ref="N13:O13" si="5">SQRT(SUM(N9:N12))</f>
        <v>3.2702470394609331</v>
      </c>
      <c r="O13" s="47">
        <f t="shared" si="5"/>
        <v>3.410276402364897</v>
      </c>
    </row>
    <row r="15" spans="2:15" ht="17" thickBot="1" x14ac:dyDescent="0.25"/>
    <row r="16" spans="2:15" ht="17" thickBot="1" x14ac:dyDescent="0.25">
      <c r="C16" s="97" t="s">
        <v>10</v>
      </c>
      <c r="D16" s="98"/>
      <c r="E16" s="101"/>
      <c r="F16" s="100" t="s">
        <v>6</v>
      </c>
      <c r="G16" s="100"/>
      <c r="H16" s="100"/>
      <c r="I16" s="97" t="s">
        <v>20</v>
      </c>
      <c r="J16" s="98"/>
      <c r="K16" s="101"/>
      <c r="M16" s="99" t="s">
        <v>30</v>
      </c>
      <c r="N16" s="100"/>
      <c r="O16" s="102"/>
    </row>
    <row r="17" spans="1:18" ht="17" thickBot="1" x14ac:dyDescent="0.25">
      <c r="A17" s="20" t="s">
        <v>28</v>
      </c>
      <c r="B17" s="39" t="s">
        <v>31</v>
      </c>
      <c r="C17" s="26" t="s">
        <v>13</v>
      </c>
      <c r="D17" s="27" t="s">
        <v>14</v>
      </c>
      <c r="E17" s="28" t="s">
        <v>15</v>
      </c>
      <c r="F17" s="29" t="s">
        <v>13</v>
      </c>
      <c r="G17" s="27" t="s">
        <v>14</v>
      </c>
      <c r="H17" s="34" t="s">
        <v>15</v>
      </c>
      <c r="I17" s="26" t="s">
        <v>13</v>
      </c>
      <c r="J17" s="27" t="s">
        <v>14</v>
      </c>
      <c r="K17" s="34" t="s">
        <v>15</v>
      </c>
      <c r="L17" s="68" t="s">
        <v>34</v>
      </c>
      <c r="M17" s="76" t="s">
        <v>36</v>
      </c>
      <c r="N17" s="77" t="s">
        <v>37</v>
      </c>
      <c r="O17" s="78" t="s">
        <v>38</v>
      </c>
      <c r="P17" s="82" t="s">
        <v>28</v>
      </c>
    </row>
    <row r="18" spans="1:18" x14ac:dyDescent="0.2">
      <c r="A18" s="40" t="s">
        <v>2</v>
      </c>
      <c r="B18" s="19">
        <v>1</v>
      </c>
      <c r="C18" s="33">
        <f>$B18*C$9</f>
        <v>1000</v>
      </c>
      <c r="D18" s="45">
        <f>$B18*D9</f>
        <v>100</v>
      </c>
      <c r="E18" s="9">
        <f>$B18*E9</f>
        <v>100</v>
      </c>
      <c r="F18" s="33">
        <f>$B18*F9</f>
        <v>4</v>
      </c>
      <c r="G18" s="45">
        <f t="shared" ref="G18:H18" si="6">$B18*G9</f>
        <v>3</v>
      </c>
      <c r="H18" s="9">
        <f t="shared" si="6"/>
        <v>3</v>
      </c>
      <c r="I18" s="33">
        <f t="shared" ref="I18:K21" si="7">$B18*F9*$K9</f>
        <v>0.69009655413729865</v>
      </c>
      <c r="J18" s="45">
        <f t="shared" si="7"/>
        <v>0.51757241560297396</v>
      </c>
      <c r="K18" s="49">
        <f t="shared" si="7"/>
        <v>0.51757241560297396</v>
      </c>
      <c r="L18" s="15">
        <f>(B18*$K9)*(B18*$K9)</f>
        <v>2.9764578377010846E-2</v>
      </c>
      <c r="M18" s="33">
        <f>($B18*$K9)*(F9*$K9)</f>
        <v>0.11905831350804338</v>
      </c>
      <c r="N18" s="45">
        <f t="shared" ref="N18:O18" si="8">($B18*$K9)*(G9*$K9)</f>
        <v>8.9293735131032531E-2</v>
      </c>
      <c r="O18" s="9">
        <f t="shared" si="8"/>
        <v>8.9293735131032531E-2</v>
      </c>
      <c r="P18" s="83" t="s">
        <v>2</v>
      </c>
    </row>
    <row r="19" spans="1:18" x14ac:dyDescent="0.2">
      <c r="A19" s="41" t="s">
        <v>3</v>
      </c>
      <c r="B19" s="10">
        <v>1</v>
      </c>
      <c r="C19" s="4">
        <f t="shared" ref="C19:H19" si="9">$B19*C10</f>
        <v>0</v>
      </c>
      <c r="D19" s="2">
        <f t="shared" si="9"/>
        <v>30</v>
      </c>
      <c r="E19" s="5">
        <f t="shared" si="9"/>
        <v>2</v>
      </c>
      <c r="F19" s="4">
        <f t="shared" si="9"/>
        <v>0</v>
      </c>
      <c r="G19" s="2">
        <f t="shared" si="9"/>
        <v>2.4771212547196626</v>
      </c>
      <c r="H19" s="5">
        <f t="shared" si="9"/>
        <v>1.3010299956639813</v>
      </c>
      <c r="I19" s="4">
        <f t="shared" si="7"/>
        <v>0</v>
      </c>
      <c r="J19" s="2">
        <f t="shared" si="7"/>
        <v>3.0119805889449967</v>
      </c>
      <c r="K19" s="3">
        <f t="shared" si="7"/>
        <v>1.5819480314533831</v>
      </c>
      <c r="L19" s="16">
        <f t="shared" ref="L19:L21" si="10">(B19*$K10)*(B19*$K10)</f>
        <v>1.4784607718662701</v>
      </c>
      <c r="M19" s="4">
        <f t="shared" ref="M19:M21" si="11">($B19*$K10)*(F10*$K10)</f>
        <v>0</v>
      </c>
      <c r="N19" s="2">
        <f t="shared" ref="N19:N21" si="12">($B19*$K10)*(G10*$K10)</f>
        <v>3.6623266022591761</v>
      </c>
      <c r="O19" s="5">
        <f t="shared" ref="O19:O21" si="13">($B19*$K10)*(H10*$K10)</f>
        <v>1.9235218116105399</v>
      </c>
      <c r="P19" s="84" t="s">
        <v>3</v>
      </c>
    </row>
    <row r="20" spans="1:18" x14ac:dyDescent="0.2">
      <c r="A20" s="41" t="s">
        <v>4</v>
      </c>
      <c r="B20" s="10">
        <v>0</v>
      </c>
      <c r="C20" s="4">
        <f t="shared" ref="C20:H20" si="14">$B20*C11</f>
        <v>0</v>
      </c>
      <c r="D20" s="2">
        <f t="shared" si="14"/>
        <v>0</v>
      </c>
      <c r="E20" s="5">
        <f t="shared" si="14"/>
        <v>0</v>
      </c>
      <c r="F20" s="4">
        <f t="shared" si="14"/>
        <v>0</v>
      </c>
      <c r="G20" s="2">
        <f t="shared" si="14"/>
        <v>0</v>
      </c>
      <c r="H20" s="5">
        <f t="shared" si="14"/>
        <v>0</v>
      </c>
      <c r="I20" s="4">
        <f t="shared" si="7"/>
        <v>0</v>
      </c>
      <c r="J20" s="2">
        <f t="shared" si="7"/>
        <v>0</v>
      </c>
      <c r="K20" s="3">
        <f t="shared" si="7"/>
        <v>0</v>
      </c>
      <c r="L20" s="16">
        <f t="shared" si="10"/>
        <v>0</v>
      </c>
      <c r="M20" s="4">
        <f t="shared" si="11"/>
        <v>0</v>
      </c>
      <c r="N20" s="2">
        <f t="shared" si="12"/>
        <v>0</v>
      </c>
      <c r="O20" s="5">
        <f t="shared" si="13"/>
        <v>0</v>
      </c>
      <c r="P20" s="85" t="s">
        <v>4</v>
      </c>
    </row>
    <row r="21" spans="1:18" ht="17" thickBot="1" x14ac:dyDescent="0.25">
      <c r="A21" s="42" t="s">
        <v>5</v>
      </c>
      <c r="B21" s="21">
        <v>1</v>
      </c>
      <c r="C21" s="6">
        <f t="shared" ref="C21:H21" si="15">$B21*C12</f>
        <v>0</v>
      </c>
      <c r="D21" s="7">
        <f t="shared" si="15"/>
        <v>10</v>
      </c>
      <c r="E21" s="8">
        <f t="shared" si="15"/>
        <v>0</v>
      </c>
      <c r="F21" s="6">
        <f t="shared" si="15"/>
        <v>0</v>
      </c>
      <c r="G21" s="7">
        <f t="shared" si="15"/>
        <v>2</v>
      </c>
      <c r="H21" s="8">
        <f t="shared" si="15"/>
        <v>0</v>
      </c>
      <c r="I21" s="6">
        <f t="shared" si="7"/>
        <v>0</v>
      </c>
      <c r="J21" s="7">
        <f t="shared" si="7"/>
        <v>1.1638760352926136</v>
      </c>
      <c r="K21" s="12">
        <f t="shared" si="7"/>
        <v>0</v>
      </c>
      <c r="L21" s="16">
        <f t="shared" si="10"/>
        <v>0.33865185638211331</v>
      </c>
      <c r="M21" s="4">
        <f t="shared" si="11"/>
        <v>0</v>
      </c>
      <c r="N21" s="2">
        <f t="shared" si="12"/>
        <v>0.67730371276422663</v>
      </c>
      <c r="O21" s="5">
        <f t="shared" si="13"/>
        <v>0</v>
      </c>
      <c r="P21" s="86" t="s">
        <v>5</v>
      </c>
    </row>
    <row r="22" spans="1:18" ht="17" thickBot="1" x14ac:dyDescent="0.25">
      <c r="B22" s="20" t="s">
        <v>25</v>
      </c>
      <c r="C22" s="55">
        <f>SUM(C18:C21)</f>
        <v>1000</v>
      </c>
      <c r="D22" s="56">
        <f t="shared" ref="D22:E22" si="16">SUM(D18:D21)</f>
        <v>140</v>
      </c>
      <c r="E22" s="57">
        <f t="shared" si="16"/>
        <v>102</v>
      </c>
      <c r="F22" s="55">
        <f t="shared" ref="F22" si="17">SUM(F18:F21)</f>
        <v>4</v>
      </c>
      <c r="G22" s="56">
        <f t="shared" ref="G22" si="18">SUM(G18:G21)</f>
        <v>7.4771212547196626</v>
      </c>
      <c r="H22" s="57">
        <f t="shared" ref="H22" si="19">SUM(H18:H21)</f>
        <v>4.3010299956639813</v>
      </c>
      <c r="I22" s="55">
        <f>SUM(I18:I21)</f>
        <v>0.69009655413729865</v>
      </c>
      <c r="J22" s="56">
        <f t="shared" ref="J22" si="20">SUM(J18:J21)</f>
        <v>4.6934290398405842</v>
      </c>
      <c r="K22" s="61">
        <f>SUM(K18:K21)</f>
        <v>2.0995204470563573</v>
      </c>
      <c r="L22" s="67">
        <f>SQRT(SUM(L18:L21))</f>
        <v>1.3589986043500539</v>
      </c>
      <c r="M22" s="69">
        <f>SUM(M18:M21)</f>
        <v>0.11905831350804338</v>
      </c>
      <c r="N22" s="70">
        <f t="shared" ref="N22:O22" si="21">SUM(N18:N21)</f>
        <v>4.4289240501544356</v>
      </c>
      <c r="O22" s="71">
        <f t="shared" si="21"/>
        <v>2.0128155467415723</v>
      </c>
      <c r="P22" s="87"/>
    </row>
    <row r="23" spans="1:18" ht="17" thickBot="1" x14ac:dyDescent="0.25">
      <c r="B23" s="20" t="s">
        <v>16</v>
      </c>
      <c r="C23" s="30">
        <v>1</v>
      </c>
      <c r="D23" s="31">
        <v>2</v>
      </c>
      <c r="E23" s="32">
        <v>3</v>
      </c>
      <c r="F23" s="30">
        <v>3</v>
      </c>
      <c r="G23" s="31">
        <v>1</v>
      </c>
      <c r="H23" s="32">
        <v>2</v>
      </c>
      <c r="I23" s="30">
        <v>3</v>
      </c>
      <c r="J23" s="31">
        <v>1</v>
      </c>
      <c r="K23" s="32">
        <v>2</v>
      </c>
      <c r="M23" s="72">
        <f>M22/($L22*M13)</f>
        <v>0.12694945968457041</v>
      </c>
      <c r="N23" s="73">
        <f t="shared" ref="N23:O23" si="22">N22/($L22*N13)</f>
        <v>0.99654900740706798</v>
      </c>
      <c r="O23" s="74">
        <f t="shared" si="22"/>
        <v>0.43430555831572404</v>
      </c>
      <c r="P23" s="82" t="s">
        <v>35</v>
      </c>
    </row>
    <row r="24" spans="1:18" ht="17" thickBot="1" x14ac:dyDescent="0.25">
      <c r="M24" s="30">
        <v>3</v>
      </c>
      <c r="N24" s="31">
        <v>1</v>
      </c>
      <c r="O24" s="32">
        <v>2</v>
      </c>
      <c r="P24" s="82" t="s">
        <v>16</v>
      </c>
    </row>
    <row r="25" spans="1:18" ht="17" thickBot="1" x14ac:dyDescent="0.25">
      <c r="P25" s="87"/>
    </row>
    <row r="26" spans="1:18" ht="17" thickBot="1" x14ac:dyDescent="0.25">
      <c r="C26" s="97" t="s">
        <v>10</v>
      </c>
      <c r="D26" s="98"/>
      <c r="E26" s="101"/>
      <c r="F26" s="100" t="s">
        <v>6</v>
      </c>
      <c r="G26" s="100"/>
      <c r="H26" s="100"/>
      <c r="I26" s="97" t="s">
        <v>20</v>
      </c>
      <c r="J26" s="98"/>
      <c r="K26" s="101"/>
      <c r="M26" s="99" t="s">
        <v>30</v>
      </c>
      <c r="N26" s="100"/>
      <c r="O26" s="102"/>
      <c r="P26" s="87"/>
      <c r="Q26" s="75"/>
      <c r="R26" s="75"/>
    </row>
    <row r="27" spans="1:18" ht="17" thickBot="1" x14ac:dyDescent="0.25">
      <c r="A27" s="39" t="s">
        <v>22</v>
      </c>
      <c r="B27" s="39" t="s">
        <v>31</v>
      </c>
      <c r="C27" s="26" t="s">
        <v>17</v>
      </c>
      <c r="D27" s="27" t="s">
        <v>18</v>
      </c>
      <c r="E27" s="28" t="s">
        <v>19</v>
      </c>
      <c r="F27" s="29" t="s">
        <v>17</v>
      </c>
      <c r="G27" s="27" t="s">
        <v>18</v>
      </c>
      <c r="H27" s="34" t="s">
        <v>19</v>
      </c>
      <c r="I27" s="26" t="s">
        <v>17</v>
      </c>
      <c r="J27" s="27" t="s">
        <v>18</v>
      </c>
      <c r="K27" s="34" t="s">
        <v>19</v>
      </c>
      <c r="L27" s="68" t="s">
        <v>46</v>
      </c>
      <c r="M27" s="76" t="s">
        <v>39</v>
      </c>
      <c r="N27" s="77" t="s">
        <v>40</v>
      </c>
      <c r="O27" s="78" t="s">
        <v>41</v>
      </c>
      <c r="P27" s="82" t="s">
        <v>22</v>
      </c>
      <c r="Q27" s="44"/>
      <c r="R27" s="44"/>
    </row>
    <row r="28" spans="1:18" x14ac:dyDescent="0.2">
      <c r="A28" s="40" t="s">
        <v>2</v>
      </c>
      <c r="B28" s="19">
        <v>0</v>
      </c>
      <c r="C28" s="33">
        <f>$B28*C9</f>
        <v>0</v>
      </c>
      <c r="D28" s="45">
        <f t="shared" ref="D28:E28" si="23">$B28*D9</f>
        <v>0</v>
      </c>
      <c r="E28" s="9">
        <f t="shared" si="23"/>
        <v>0</v>
      </c>
      <c r="F28" s="33">
        <f>$B28*F9</f>
        <v>0</v>
      </c>
      <c r="G28" s="45">
        <f t="shared" ref="G28:H28" si="24">$B28*G9</f>
        <v>0</v>
      </c>
      <c r="H28" s="9">
        <f t="shared" si="24"/>
        <v>0</v>
      </c>
      <c r="I28" s="33">
        <f t="shared" ref="I28:K31" si="25">$B28*F9*$K9</f>
        <v>0</v>
      </c>
      <c r="J28" s="45">
        <f t="shared" si="25"/>
        <v>0</v>
      </c>
      <c r="K28" s="49">
        <f t="shared" si="25"/>
        <v>0</v>
      </c>
      <c r="L28" s="15">
        <f>B28*K9</f>
        <v>0</v>
      </c>
      <c r="M28" s="33">
        <f>($B28*$K9)*(F9*$K9)</f>
        <v>0</v>
      </c>
      <c r="N28" s="45">
        <f t="shared" ref="N28:O28" si="26">($B28*$K9)*(G9*$K9)</f>
        <v>0</v>
      </c>
      <c r="O28" s="9">
        <f t="shared" si="26"/>
        <v>0</v>
      </c>
      <c r="P28" s="88" t="s">
        <v>2</v>
      </c>
    </row>
    <row r="29" spans="1:18" x14ac:dyDescent="0.2">
      <c r="A29" s="41" t="s">
        <v>3</v>
      </c>
      <c r="B29" s="10">
        <v>1</v>
      </c>
      <c r="C29" s="4">
        <f t="shared" ref="C29:H29" si="27">$B29*C10</f>
        <v>0</v>
      </c>
      <c r="D29" s="2">
        <f t="shared" si="27"/>
        <v>30</v>
      </c>
      <c r="E29" s="5">
        <f t="shared" si="27"/>
        <v>2</v>
      </c>
      <c r="F29" s="4">
        <f t="shared" si="27"/>
        <v>0</v>
      </c>
      <c r="G29" s="2">
        <f t="shared" si="27"/>
        <v>2.4771212547196626</v>
      </c>
      <c r="H29" s="5">
        <f t="shared" si="27"/>
        <v>1.3010299956639813</v>
      </c>
      <c r="I29" s="4">
        <f t="shared" si="25"/>
        <v>0</v>
      </c>
      <c r="J29" s="2">
        <f t="shared" si="25"/>
        <v>3.0119805889449967</v>
      </c>
      <c r="K29" s="3">
        <f t="shared" si="25"/>
        <v>1.5819480314533831</v>
      </c>
      <c r="L29" s="16">
        <f t="shared" ref="L29:L31" si="28">B29*K10</f>
        <v>1.2159197226241008</v>
      </c>
      <c r="M29" s="4">
        <f>($B29*$K10)*(F10*$K10)</f>
        <v>0</v>
      </c>
      <c r="N29" s="2">
        <f t="shared" ref="N29:N31" si="29">($B29*$K10)*(G10*$K10)</f>
        <v>3.6623266022591761</v>
      </c>
      <c r="O29" s="5">
        <f t="shared" ref="O29:O31" si="30">($B29*$K10)*(H10*$K10)</f>
        <v>1.9235218116105399</v>
      </c>
      <c r="P29" s="84" t="s">
        <v>3</v>
      </c>
    </row>
    <row r="30" spans="1:18" x14ac:dyDescent="0.2">
      <c r="A30" s="41" t="s">
        <v>4</v>
      </c>
      <c r="B30" s="10">
        <v>1</v>
      </c>
      <c r="C30" s="4">
        <f t="shared" ref="C30:H30" si="31">$B30*C11</f>
        <v>0</v>
      </c>
      <c r="D30" s="2">
        <f t="shared" si="31"/>
        <v>0</v>
      </c>
      <c r="E30" s="5">
        <f t="shared" si="31"/>
        <v>2</v>
      </c>
      <c r="F30" s="4">
        <f t="shared" si="31"/>
        <v>0</v>
      </c>
      <c r="G30" s="2">
        <f t="shared" si="31"/>
        <v>0</v>
      </c>
      <c r="H30" s="5">
        <f t="shared" si="31"/>
        <v>1.3010299956639813</v>
      </c>
      <c r="I30" s="4">
        <f t="shared" si="25"/>
        <v>0</v>
      </c>
      <c r="J30" s="2">
        <f t="shared" si="25"/>
        <v>0</v>
      </c>
      <c r="K30" s="3">
        <f t="shared" si="25"/>
        <v>2.9764986747711708</v>
      </c>
      <c r="L30" s="16">
        <f t="shared" si="28"/>
        <v>2.287801729930226</v>
      </c>
      <c r="M30" s="4">
        <f t="shared" ref="M30:M31" si="32">($B30*$K11)*(F11*$K11)</f>
        <v>0</v>
      </c>
      <c r="N30" s="2">
        <f t="shared" si="29"/>
        <v>0</v>
      </c>
      <c r="O30" s="5">
        <f t="shared" si="30"/>
        <v>6.8096388172765101</v>
      </c>
      <c r="P30" s="84" t="s">
        <v>4</v>
      </c>
    </row>
    <row r="31" spans="1:18" ht="17" thickBot="1" x14ac:dyDescent="0.25">
      <c r="A31" s="42" t="s">
        <v>5</v>
      </c>
      <c r="B31" s="21">
        <v>0</v>
      </c>
      <c r="C31" s="6">
        <f t="shared" ref="C31:H31" si="33">$B31*C12</f>
        <v>0</v>
      </c>
      <c r="D31" s="7">
        <f t="shared" si="33"/>
        <v>0</v>
      </c>
      <c r="E31" s="8">
        <f t="shared" si="33"/>
        <v>0</v>
      </c>
      <c r="F31" s="6">
        <f t="shared" si="33"/>
        <v>0</v>
      </c>
      <c r="G31" s="7">
        <f t="shared" si="33"/>
        <v>0</v>
      </c>
      <c r="H31" s="8">
        <f t="shared" si="33"/>
        <v>0</v>
      </c>
      <c r="I31" s="6">
        <f t="shared" si="25"/>
        <v>0</v>
      </c>
      <c r="J31" s="7">
        <f t="shared" si="25"/>
        <v>0</v>
      </c>
      <c r="K31" s="12">
        <f t="shared" si="25"/>
        <v>0</v>
      </c>
      <c r="L31" s="16">
        <f t="shared" si="28"/>
        <v>0</v>
      </c>
      <c r="M31" s="4">
        <f t="shared" si="32"/>
        <v>0</v>
      </c>
      <c r="N31" s="2">
        <f t="shared" si="29"/>
        <v>0</v>
      </c>
      <c r="O31" s="5">
        <f t="shared" si="30"/>
        <v>0</v>
      </c>
      <c r="P31" s="89" t="s">
        <v>5</v>
      </c>
    </row>
    <row r="32" spans="1:18" ht="17" thickBot="1" x14ac:dyDescent="0.25">
      <c r="B32" s="20" t="s">
        <v>25</v>
      </c>
      <c r="C32" s="55">
        <f>SUM(C28:C31)</f>
        <v>0</v>
      </c>
      <c r="D32" s="56">
        <f t="shared" ref="D32:E32" si="34">SUM(D28:D31)</f>
        <v>30</v>
      </c>
      <c r="E32" s="57">
        <f t="shared" si="34"/>
        <v>4</v>
      </c>
      <c r="F32" s="55">
        <f t="shared" ref="F32" si="35">SUM(F28:F31)</f>
        <v>0</v>
      </c>
      <c r="G32" s="56">
        <f t="shared" ref="G32" si="36">SUM(G28:G31)</f>
        <v>2.4771212547196626</v>
      </c>
      <c r="H32" s="57">
        <f t="shared" ref="H32" si="37">SUM(H28:H31)</f>
        <v>2.6020599913279625</v>
      </c>
      <c r="I32" s="55">
        <f t="shared" ref="I32" si="38">SUM(I28:I31)</f>
        <v>0</v>
      </c>
      <c r="J32" s="56">
        <f t="shared" ref="J32" si="39">SUM(J28:J31)</f>
        <v>3.0119805889449967</v>
      </c>
      <c r="K32" s="61">
        <f t="shared" ref="K32" si="40">SUM(K28:K31)</f>
        <v>4.5584467062245544</v>
      </c>
      <c r="L32" s="67">
        <f>SQRT(SUM(L28:L31))</f>
        <v>1.8718230291761897</v>
      </c>
      <c r="M32" s="69">
        <f>SUM(M28:M31)</f>
        <v>0</v>
      </c>
      <c r="N32" s="70">
        <f>SUM(N28:N31)</f>
        <v>3.6623266022591761</v>
      </c>
      <c r="O32" s="71">
        <f t="shared" ref="O32" si="41">SUM(O28:O31)</f>
        <v>8.7331606288870507</v>
      </c>
      <c r="P32" s="87"/>
    </row>
    <row r="33" spans="1:16" ht="17" thickBot="1" x14ac:dyDescent="0.25">
      <c r="B33" s="20" t="s">
        <v>16</v>
      </c>
      <c r="C33" s="30">
        <v>3</v>
      </c>
      <c r="D33" s="31">
        <v>1</v>
      </c>
      <c r="E33" s="32">
        <v>2</v>
      </c>
      <c r="F33" s="30">
        <v>3</v>
      </c>
      <c r="G33" s="31">
        <v>2</v>
      </c>
      <c r="H33" s="32">
        <v>1</v>
      </c>
      <c r="I33" s="30">
        <v>3</v>
      </c>
      <c r="J33" s="31">
        <v>2</v>
      </c>
      <c r="K33" s="32">
        <v>1</v>
      </c>
      <c r="M33" s="72">
        <f>M32/(L32*M13)</f>
        <v>0</v>
      </c>
      <c r="N33" s="73">
        <f>N32/(L32*N13)</f>
        <v>0.59828997289551655</v>
      </c>
      <c r="O33" s="74">
        <f>O32/(L32*O13)</f>
        <v>1.3680976035403667</v>
      </c>
      <c r="P33" s="82" t="s">
        <v>35</v>
      </c>
    </row>
    <row r="34" spans="1:16" ht="17" thickBot="1" x14ac:dyDescent="0.25">
      <c r="M34" s="30">
        <v>3</v>
      </c>
      <c r="N34" s="31">
        <v>2</v>
      </c>
      <c r="O34" s="32">
        <v>1</v>
      </c>
      <c r="P34" s="82" t="s">
        <v>16</v>
      </c>
    </row>
    <row r="35" spans="1:16" ht="17" thickBot="1" x14ac:dyDescent="0.25">
      <c r="L35" s="79"/>
      <c r="M35" s="79"/>
      <c r="N35" s="79"/>
      <c r="O35" s="79"/>
      <c r="P35" s="90"/>
    </row>
    <row r="36" spans="1:16" ht="17" thickBot="1" x14ac:dyDescent="0.25">
      <c r="C36" s="97" t="s">
        <v>10</v>
      </c>
      <c r="D36" s="98"/>
      <c r="E36" s="101"/>
      <c r="F36" s="99" t="s">
        <v>6</v>
      </c>
      <c r="G36" s="100"/>
      <c r="H36" s="102"/>
      <c r="I36" s="97" t="s">
        <v>20</v>
      </c>
      <c r="J36" s="98"/>
      <c r="K36" s="101"/>
      <c r="M36" s="99" t="s">
        <v>30</v>
      </c>
      <c r="N36" s="100"/>
      <c r="O36" s="102"/>
      <c r="P36" s="91"/>
    </row>
    <row r="37" spans="1:16" ht="17" thickBot="1" x14ac:dyDescent="0.25">
      <c r="A37" s="39" t="s">
        <v>29</v>
      </c>
      <c r="B37" s="39" t="s">
        <v>31</v>
      </c>
      <c r="C37" s="26" t="s">
        <v>13</v>
      </c>
      <c r="D37" s="27" t="s">
        <v>14</v>
      </c>
      <c r="E37" s="28" t="s">
        <v>15</v>
      </c>
      <c r="F37" s="29" t="s">
        <v>13</v>
      </c>
      <c r="G37" s="27" t="s">
        <v>14</v>
      </c>
      <c r="H37" s="34" t="s">
        <v>15</v>
      </c>
      <c r="I37" s="26" t="s">
        <v>13</v>
      </c>
      <c r="J37" s="27" t="s">
        <v>14</v>
      </c>
      <c r="K37" s="34" t="s">
        <v>15</v>
      </c>
      <c r="L37" s="68" t="s">
        <v>46</v>
      </c>
      <c r="M37" s="76" t="s">
        <v>42</v>
      </c>
      <c r="N37" s="77" t="s">
        <v>43</v>
      </c>
      <c r="O37" s="78" t="s">
        <v>44</v>
      </c>
      <c r="P37" s="82" t="s">
        <v>29</v>
      </c>
    </row>
    <row r="38" spans="1:16" x14ac:dyDescent="0.2">
      <c r="A38" s="80" t="s">
        <v>2</v>
      </c>
      <c r="B38" s="19">
        <v>0</v>
      </c>
      <c r="C38" s="33">
        <f>$B38*C9</f>
        <v>0</v>
      </c>
      <c r="D38" s="45">
        <f t="shared" ref="D38:E38" si="42">$B38*D9</f>
        <v>0</v>
      </c>
      <c r="E38" s="9">
        <f t="shared" si="42"/>
        <v>0</v>
      </c>
      <c r="F38" s="33">
        <f>$B38*F9</f>
        <v>0</v>
      </c>
      <c r="G38" s="45">
        <f t="shared" ref="G38:H38" si="43">$B38*G9</f>
        <v>0</v>
      </c>
      <c r="H38" s="9">
        <f t="shared" si="43"/>
        <v>0</v>
      </c>
      <c r="I38" s="33">
        <f t="shared" ref="I38:K41" si="44">$B38*F9*$K9</f>
        <v>0</v>
      </c>
      <c r="J38" s="45">
        <f t="shared" si="44"/>
        <v>0</v>
      </c>
      <c r="K38" s="49">
        <f t="shared" si="44"/>
        <v>0</v>
      </c>
      <c r="L38" s="15">
        <f>B38*K9</f>
        <v>0</v>
      </c>
      <c r="M38" s="33">
        <f>($B38*$K9)*(F9*$K9)</f>
        <v>0</v>
      </c>
      <c r="N38" s="45">
        <f t="shared" ref="N38:O38" si="45">($B38*$K9)*(G9*$K9)</f>
        <v>0</v>
      </c>
      <c r="O38" s="9">
        <f t="shared" si="45"/>
        <v>0</v>
      </c>
      <c r="P38" s="88" t="s">
        <v>2</v>
      </c>
    </row>
    <row r="39" spans="1:16" x14ac:dyDescent="0.2">
      <c r="A39" s="10" t="s">
        <v>3</v>
      </c>
      <c r="B39" s="10">
        <v>1</v>
      </c>
      <c r="C39" s="4">
        <f t="shared" ref="C39:H39" si="46">$B39*C10</f>
        <v>0</v>
      </c>
      <c r="D39" s="2">
        <f t="shared" si="46"/>
        <v>30</v>
      </c>
      <c r="E39" s="5">
        <f t="shared" si="46"/>
        <v>2</v>
      </c>
      <c r="F39" s="4">
        <f t="shared" si="46"/>
        <v>0</v>
      </c>
      <c r="G39" s="2">
        <f t="shared" si="46"/>
        <v>2.4771212547196626</v>
      </c>
      <c r="H39" s="5">
        <f t="shared" si="46"/>
        <v>1.3010299956639813</v>
      </c>
      <c r="I39" s="4">
        <f t="shared" si="44"/>
        <v>0</v>
      </c>
      <c r="J39" s="2">
        <f t="shared" si="44"/>
        <v>3.0119805889449967</v>
      </c>
      <c r="K39" s="3">
        <f t="shared" si="44"/>
        <v>1.5819480314533831</v>
      </c>
      <c r="L39" s="15">
        <f t="shared" ref="L39:L41" si="47">B39*K10</f>
        <v>1.2159197226241008</v>
      </c>
      <c r="M39" s="4">
        <f t="shared" ref="M39:M41" si="48">($B39*$K10)*(F10*$K10)</f>
        <v>0</v>
      </c>
      <c r="N39" s="2">
        <f t="shared" ref="N39:N41" si="49">($B39*$K10)*(G10*$K10)</f>
        <v>3.6623266022591761</v>
      </c>
      <c r="O39" s="5">
        <f t="shared" ref="O39:O41" si="50">($B39*$K10)*(H10*$K10)</f>
        <v>1.9235218116105399</v>
      </c>
      <c r="P39" s="84" t="s">
        <v>3</v>
      </c>
    </row>
    <row r="40" spans="1:16" x14ac:dyDescent="0.2">
      <c r="A40" s="81" t="s">
        <v>4</v>
      </c>
      <c r="B40" s="10">
        <v>0</v>
      </c>
      <c r="C40" s="4">
        <f t="shared" ref="C40:H40" si="51">$B40*C11</f>
        <v>0</v>
      </c>
      <c r="D40" s="2">
        <f t="shared" si="51"/>
        <v>0</v>
      </c>
      <c r="E40" s="5">
        <f t="shared" si="51"/>
        <v>0</v>
      </c>
      <c r="F40" s="4">
        <f t="shared" si="51"/>
        <v>0</v>
      </c>
      <c r="G40" s="2">
        <f t="shared" si="51"/>
        <v>0</v>
      </c>
      <c r="H40" s="5">
        <f t="shared" si="51"/>
        <v>0</v>
      </c>
      <c r="I40" s="4">
        <f t="shared" si="44"/>
        <v>0</v>
      </c>
      <c r="J40" s="2">
        <f t="shared" si="44"/>
        <v>0</v>
      </c>
      <c r="K40" s="3">
        <f t="shared" si="44"/>
        <v>0</v>
      </c>
      <c r="L40" s="15">
        <f t="shared" si="47"/>
        <v>0</v>
      </c>
      <c r="M40" s="4">
        <f t="shared" si="48"/>
        <v>0</v>
      </c>
      <c r="N40" s="2">
        <f t="shared" si="49"/>
        <v>0</v>
      </c>
      <c r="O40" s="5">
        <f t="shared" si="50"/>
        <v>0</v>
      </c>
      <c r="P40" s="85" t="s">
        <v>4</v>
      </c>
    </row>
    <row r="41" spans="1:16" ht="17" thickBot="1" x14ac:dyDescent="0.25">
      <c r="A41" s="11" t="s">
        <v>5</v>
      </c>
      <c r="B41" s="21">
        <v>1</v>
      </c>
      <c r="C41" s="6">
        <f t="shared" ref="C41:H41" si="52">$B41*C12</f>
        <v>0</v>
      </c>
      <c r="D41" s="7">
        <f t="shared" si="52"/>
        <v>10</v>
      </c>
      <c r="E41" s="8">
        <f t="shared" si="52"/>
        <v>0</v>
      </c>
      <c r="F41" s="6">
        <f t="shared" si="52"/>
        <v>0</v>
      </c>
      <c r="G41" s="7">
        <f t="shared" si="52"/>
        <v>2</v>
      </c>
      <c r="H41" s="8">
        <f t="shared" si="52"/>
        <v>0</v>
      </c>
      <c r="I41" s="6">
        <f t="shared" si="44"/>
        <v>0</v>
      </c>
      <c r="J41" s="7">
        <f t="shared" si="44"/>
        <v>1.1638760352926136</v>
      </c>
      <c r="K41" s="12">
        <f t="shared" si="44"/>
        <v>0</v>
      </c>
      <c r="L41" s="15">
        <f t="shared" si="47"/>
        <v>0.58193801764630682</v>
      </c>
      <c r="M41" s="4">
        <f t="shared" si="48"/>
        <v>0</v>
      </c>
      <c r="N41" s="2">
        <f t="shared" si="49"/>
        <v>0.67730371276422663</v>
      </c>
      <c r="O41" s="5">
        <f t="shared" si="50"/>
        <v>0</v>
      </c>
      <c r="P41" s="86" t="s">
        <v>5</v>
      </c>
    </row>
    <row r="42" spans="1:16" ht="17" thickBot="1" x14ac:dyDescent="0.25">
      <c r="B42" s="20" t="s">
        <v>25</v>
      </c>
      <c r="C42" s="55">
        <f>SUM(C38:C41)</f>
        <v>0</v>
      </c>
      <c r="D42" s="56">
        <f t="shared" ref="D42:E42" si="53">SUM(D38:D41)</f>
        <v>40</v>
      </c>
      <c r="E42" s="57">
        <f t="shared" si="53"/>
        <v>2</v>
      </c>
      <c r="F42" s="55">
        <f t="shared" ref="F42" si="54">SUM(F38:F41)</f>
        <v>0</v>
      </c>
      <c r="G42" s="56">
        <f t="shared" ref="G42" si="55">SUM(G38:G41)</f>
        <v>4.4771212547196626</v>
      </c>
      <c r="H42" s="57">
        <f t="shared" ref="H42" si="56">SUM(H38:H41)</f>
        <v>1.3010299956639813</v>
      </c>
      <c r="I42" s="55">
        <f t="shared" ref="I42" si="57">SUM(I38:I41)</f>
        <v>0</v>
      </c>
      <c r="J42" s="56">
        <f t="shared" ref="J42" si="58">SUM(J38:J41)</f>
        <v>4.1758566242376105</v>
      </c>
      <c r="K42" s="61">
        <f t="shared" ref="K42" si="59">SUM(K38:K41)</f>
        <v>1.5819480314533831</v>
      </c>
      <c r="L42" s="67">
        <f>SQRT(SUM(L38:L41))</f>
        <v>1.3408421757501543</v>
      </c>
      <c r="M42" s="69">
        <f>SUM(M38:M41)</f>
        <v>0</v>
      </c>
      <c r="N42" s="70">
        <f>SUM(N38:N41)</f>
        <v>4.3396303150234026</v>
      </c>
      <c r="O42" s="71">
        <f t="shared" ref="O42" si="60">SUM(O38:O41)</f>
        <v>1.9235218116105399</v>
      </c>
      <c r="P42" s="87"/>
    </row>
    <row r="43" spans="1:16" ht="17" thickBot="1" x14ac:dyDescent="0.25">
      <c r="B43" s="20" t="s">
        <v>16</v>
      </c>
      <c r="C43" s="30">
        <v>3</v>
      </c>
      <c r="D43" s="31">
        <v>1</v>
      </c>
      <c r="E43" s="32">
        <v>2</v>
      </c>
      <c r="F43" s="30">
        <v>3</v>
      </c>
      <c r="G43" s="31">
        <v>1</v>
      </c>
      <c r="H43" s="32">
        <v>2</v>
      </c>
      <c r="I43" s="30">
        <v>3</v>
      </c>
      <c r="J43" s="31">
        <v>1</v>
      </c>
      <c r="K43" s="32">
        <v>2</v>
      </c>
      <c r="M43" s="72">
        <f>M42/(L42*M13)</f>
        <v>0</v>
      </c>
      <c r="N43" s="73">
        <f>N42/(L42*N13)</f>
        <v>0.98967935555854236</v>
      </c>
      <c r="O43" s="74">
        <f>O42/(L42*O13)</f>
        <v>0.42065869801283423</v>
      </c>
      <c r="P43" s="82" t="s">
        <v>35</v>
      </c>
    </row>
    <row r="44" spans="1:16" ht="17" thickBot="1" x14ac:dyDescent="0.25">
      <c r="M44" s="30">
        <v>3</v>
      </c>
      <c r="N44" s="31">
        <v>1</v>
      </c>
      <c r="O44" s="32">
        <v>2</v>
      </c>
      <c r="P44" s="82" t="s">
        <v>16</v>
      </c>
    </row>
  </sheetData>
  <mergeCells count="16">
    <mergeCell ref="M36:O36"/>
    <mergeCell ref="J1:N4"/>
    <mergeCell ref="C36:E36"/>
    <mergeCell ref="F36:H36"/>
    <mergeCell ref="I36:K36"/>
    <mergeCell ref="C7:E7"/>
    <mergeCell ref="F7:H7"/>
    <mergeCell ref="C16:E16"/>
    <mergeCell ref="F16:H16"/>
    <mergeCell ref="I16:K16"/>
    <mergeCell ref="C26:E26"/>
    <mergeCell ref="F26:H26"/>
    <mergeCell ref="I26:K26"/>
    <mergeCell ref="M7:O7"/>
    <mergeCell ref="M16:O16"/>
    <mergeCell ref="M26:O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25AEA60D56D542B8598F702684895C" ma:contentTypeVersion="2" ma:contentTypeDescription="Creare un nuovo documento." ma:contentTypeScope="" ma:versionID="241a16d8d1adb741490efe427c52c6a9">
  <xsd:schema xmlns:xsd="http://www.w3.org/2001/XMLSchema" xmlns:xs="http://www.w3.org/2001/XMLSchema" xmlns:p="http://schemas.microsoft.com/office/2006/metadata/properties" xmlns:ns2="bebc4be9-8044-42ea-a893-2e30f8cf58d7" targetNamespace="http://schemas.microsoft.com/office/2006/metadata/properties" ma:root="true" ma:fieldsID="2f60652c0e3c602c0e91936658d54950" ns2:_="">
    <xsd:import namespace="bebc4be9-8044-42ea-a893-2e30f8cf58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bc4be9-8044-42ea-a893-2e30f8cf58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7BC821-0CD6-4C12-9DAF-A496BD7C30C1}"/>
</file>

<file path=customXml/itemProps2.xml><?xml version="1.0" encoding="utf-8"?>
<ds:datastoreItem xmlns:ds="http://schemas.openxmlformats.org/officeDocument/2006/customXml" ds:itemID="{CE514536-99D2-4B44-94F2-CC0A73A07B3A}"/>
</file>

<file path=customXml/itemProps3.xml><?xml version="1.0" encoding="utf-8"?>
<ds:datastoreItem xmlns:ds="http://schemas.openxmlformats.org/officeDocument/2006/customXml" ds:itemID="{B8BBF6B0-9A56-4849-9F11-9FF5497CEB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TF-IDF Comulative</vt:lpstr>
      <vt:lpstr>TF-IDF Cosine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2020-08-22T13:14:52Z</dcterms:created>
  <dcterms:modified xsi:type="dcterms:W3CDTF">2021-03-24T14:44:11Z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0x010100AB25AEA60D56D542B8598F702684895C</vt:lpwstr>
  </property>
</Properties>
</file>