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ojetos Atuais" sheetId="1" r:id="rId1"/>
    <sheet name="Projetos Analisados" sheetId="2" r:id="rId2"/>
    <sheet name="Projetos Aprovados" sheetId="5" r:id="rId3"/>
  </sheets>
  <definedNames>
    <definedName name="_xlnm._FilterDatabase" localSheetId="1" hidden="1">'Projetos Analisados'!$A$1:$K$9</definedName>
    <definedName name="_xlnm._FilterDatabase" localSheetId="0" hidden="1">'Projetos Atuais'!$A$2:$E$5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8" i="5" l="1"/>
  <c r="C67" i="5"/>
  <c r="C66" i="5"/>
  <c r="C65" i="5"/>
  <c r="C64" i="5"/>
  <c r="C63" i="5"/>
  <c r="C48" i="5"/>
  <c r="C47" i="5"/>
  <c r="C46" i="5"/>
  <c r="C45" i="5"/>
  <c r="C44" i="5"/>
  <c r="C43" i="5"/>
  <c r="L35" i="5" l="1"/>
  <c r="L29" i="5"/>
  <c r="L23" i="5"/>
  <c r="M23" i="5" s="1"/>
  <c r="D56" i="5" s="1"/>
  <c r="L17" i="5"/>
  <c r="P24" i="5" s="1"/>
  <c r="L11" i="5"/>
  <c r="M11" i="5" s="1"/>
  <c r="D54" i="5" s="1"/>
  <c r="L5" i="5"/>
  <c r="M5" i="5" s="1"/>
  <c r="D53" i="5" s="1"/>
  <c r="D35" i="5"/>
  <c r="E35" i="5"/>
  <c r="F35" i="5"/>
  <c r="G35" i="5"/>
  <c r="M35" i="5" s="1"/>
  <c r="D58" i="5" s="1"/>
  <c r="C35" i="5"/>
  <c r="D29" i="5"/>
  <c r="E29" i="5"/>
  <c r="F29" i="5"/>
  <c r="G29" i="5"/>
  <c r="M29" i="5" s="1"/>
  <c r="D57" i="5" s="1"/>
  <c r="C29" i="5"/>
  <c r="D117" i="2"/>
  <c r="E117" i="2"/>
  <c r="F117" i="2"/>
  <c r="G117" i="2"/>
  <c r="D113" i="2"/>
  <c r="E113" i="2"/>
  <c r="F113" i="2"/>
  <c r="G113" i="2"/>
  <c r="D103" i="2"/>
  <c r="E103" i="2"/>
  <c r="F103" i="2"/>
  <c r="G103" i="2"/>
  <c r="D95" i="2"/>
  <c r="E95" i="2"/>
  <c r="F95" i="2"/>
  <c r="G95" i="2"/>
  <c r="H95" i="2"/>
  <c r="I95" i="2"/>
  <c r="J95" i="2"/>
  <c r="K95" i="2"/>
  <c r="I23" i="2"/>
  <c r="J23" i="2"/>
  <c r="K23" i="2"/>
  <c r="I19" i="2"/>
  <c r="J19" i="2"/>
  <c r="K19" i="2"/>
  <c r="H19" i="2"/>
  <c r="I15" i="2"/>
  <c r="J15" i="2"/>
  <c r="K15" i="2"/>
  <c r="K137" i="2"/>
  <c r="J137" i="2"/>
  <c r="I137" i="2"/>
  <c r="H137" i="2"/>
  <c r="K131" i="2"/>
  <c r="J131" i="2"/>
  <c r="I131" i="2"/>
  <c r="H131" i="2"/>
  <c r="K127" i="2"/>
  <c r="J127" i="2"/>
  <c r="I127" i="2"/>
  <c r="H127" i="2"/>
  <c r="K121" i="2"/>
  <c r="J121" i="2"/>
  <c r="I121" i="2"/>
  <c r="H121" i="2"/>
  <c r="K117" i="2"/>
  <c r="J117" i="2"/>
  <c r="I117" i="2"/>
  <c r="H117" i="2"/>
  <c r="K113" i="2"/>
  <c r="J113" i="2"/>
  <c r="I113" i="2"/>
  <c r="H113" i="2"/>
  <c r="K107" i="2"/>
  <c r="J107" i="2"/>
  <c r="I107" i="2"/>
  <c r="H107" i="2"/>
  <c r="K103" i="2"/>
  <c r="J103" i="2"/>
  <c r="I103" i="2"/>
  <c r="H103" i="2"/>
  <c r="K99" i="2"/>
  <c r="J99" i="2"/>
  <c r="I99" i="2"/>
  <c r="H99" i="2"/>
  <c r="K89" i="2"/>
  <c r="J89" i="2"/>
  <c r="I89" i="2"/>
  <c r="H89" i="2"/>
  <c r="K85" i="2"/>
  <c r="J85" i="2"/>
  <c r="I85" i="2"/>
  <c r="H85" i="2"/>
  <c r="K81" i="2"/>
  <c r="J81" i="2"/>
  <c r="I81" i="2"/>
  <c r="H81" i="2"/>
  <c r="K77" i="2"/>
  <c r="J77" i="2"/>
  <c r="I77" i="2"/>
  <c r="H77" i="2"/>
  <c r="K73" i="2"/>
  <c r="J73" i="2"/>
  <c r="I73" i="2"/>
  <c r="H73" i="2"/>
  <c r="K67" i="2"/>
  <c r="J67" i="2"/>
  <c r="I67" i="2"/>
  <c r="H67" i="2"/>
  <c r="K63" i="2"/>
  <c r="J63" i="2"/>
  <c r="I63" i="2"/>
  <c r="H63" i="2"/>
  <c r="K59" i="2"/>
  <c r="J59" i="2"/>
  <c r="I59" i="2"/>
  <c r="H59" i="2"/>
  <c r="K55" i="2"/>
  <c r="J55" i="2"/>
  <c r="I55" i="2"/>
  <c r="H55" i="2"/>
  <c r="K51" i="2"/>
  <c r="J51" i="2"/>
  <c r="I51" i="2"/>
  <c r="H51" i="2"/>
  <c r="K47" i="2"/>
  <c r="J47" i="2"/>
  <c r="I47" i="2"/>
  <c r="H47" i="2"/>
  <c r="K39" i="2"/>
  <c r="J39" i="2"/>
  <c r="I39" i="2"/>
  <c r="H39" i="2"/>
  <c r="K35" i="2"/>
  <c r="J35" i="2"/>
  <c r="I35" i="2"/>
  <c r="H35" i="2"/>
  <c r="K31" i="2"/>
  <c r="J31" i="2"/>
  <c r="I31" i="2"/>
  <c r="H31" i="2"/>
  <c r="I27" i="2"/>
  <c r="J27" i="2"/>
  <c r="K27" i="2"/>
  <c r="H27" i="2"/>
  <c r="C137" i="2"/>
  <c r="C131" i="2"/>
  <c r="C127" i="2"/>
  <c r="C121" i="2"/>
  <c r="C117" i="2"/>
  <c r="C113" i="2"/>
  <c r="C107" i="2"/>
  <c r="C103" i="2"/>
  <c r="C99" i="2"/>
  <c r="C95" i="2"/>
  <c r="C89" i="2"/>
  <c r="C85" i="2"/>
  <c r="C81" i="2"/>
  <c r="C77" i="2"/>
  <c r="C73" i="2"/>
  <c r="C67" i="2"/>
  <c r="C63" i="2"/>
  <c r="C59" i="2"/>
  <c r="C55" i="2"/>
  <c r="C51" i="2"/>
  <c r="C47" i="2"/>
  <c r="C39" i="2"/>
  <c r="C35" i="2"/>
  <c r="C31" i="2"/>
  <c r="C27" i="2"/>
  <c r="C23" i="2"/>
  <c r="C19" i="2"/>
  <c r="C15" i="2"/>
  <c r="H23" i="2"/>
  <c r="H15" i="2"/>
  <c r="B8" i="1"/>
  <c r="B6" i="1"/>
  <c r="M17" i="5" l="1"/>
  <c r="D55" i="5" s="1"/>
  <c r="C17" i="1"/>
  <c r="D17" i="1"/>
  <c r="E17" i="1"/>
  <c r="B17" i="1"/>
  <c r="C16" i="1"/>
  <c r="D16" i="1"/>
  <c r="E16" i="1"/>
  <c r="B16" i="1"/>
  <c r="K5" i="1"/>
  <c r="D8" i="2" l="1"/>
  <c r="E8" i="2" s="1"/>
  <c r="G8" i="2" s="1"/>
  <c r="G3" i="2"/>
  <c r="D3" i="2"/>
  <c r="G9" i="2"/>
  <c r="D9" i="2"/>
  <c r="G5" i="2"/>
  <c r="D5" i="2"/>
  <c r="G2" i="2"/>
  <c r="D2" i="2"/>
  <c r="G6" i="2"/>
  <c r="D6" i="2"/>
  <c r="D4" i="2"/>
  <c r="E4" i="2" s="1"/>
  <c r="G4" i="2" s="1"/>
  <c r="D7" i="2"/>
  <c r="E7" i="2" s="1"/>
  <c r="G7" i="2" s="1"/>
</calcChain>
</file>

<file path=xl/sharedStrings.xml><?xml version="1.0" encoding="utf-8"?>
<sst xmlns="http://schemas.openxmlformats.org/spreadsheetml/2006/main" count="257" uniqueCount="58">
  <si>
    <t>Projetos Atuais</t>
  </si>
  <si>
    <t>Projeto A</t>
  </si>
  <si>
    <t>Projeto B</t>
  </si>
  <si>
    <t>Projeto C</t>
  </si>
  <si>
    <t>Vendas( 12 meses)</t>
  </si>
  <si>
    <t>Custo (12 meses)</t>
  </si>
  <si>
    <t>Lucro Líquido Projetado (12 meses)</t>
  </si>
  <si>
    <t>Dados Financeiros dos Projetos Atuais</t>
  </si>
  <si>
    <t xml:space="preserve"> 1º Trimestre</t>
  </si>
  <si>
    <t xml:space="preserve"> 2º Trimestre</t>
  </si>
  <si>
    <t xml:space="preserve"> 3º Trimestre </t>
  </si>
  <si>
    <t>4º Trimestre</t>
  </si>
  <si>
    <t>Volume de homens hora alocados</t>
  </si>
  <si>
    <t xml:space="preserve">Objetivo aumentar Receita : </t>
  </si>
  <si>
    <t>CEO:</t>
  </si>
  <si>
    <t>Novos Negócios:</t>
  </si>
  <si>
    <t>Suprimentos:</t>
  </si>
  <si>
    <t>MEO Impacto</t>
  </si>
  <si>
    <t xml:space="preserve"> Porto Liderança </t>
  </si>
  <si>
    <t>MEO Sonho</t>
  </si>
  <si>
    <t xml:space="preserve">Projetos </t>
  </si>
  <si>
    <t xml:space="preserve">21-25 </t>
  </si>
  <si>
    <t>Faixa Etária da região</t>
  </si>
  <si>
    <t xml:space="preserve">
Vendas Projetadas</t>
  </si>
  <si>
    <t>Margem</t>
  </si>
  <si>
    <t>Porto Liderança</t>
  </si>
  <si>
    <t>Porto Juntos</t>
  </si>
  <si>
    <t>MEO Passo</t>
  </si>
  <si>
    <t>MEO Entrega</t>
  </si>
  <si>
    <t>25-35</t>
  </si>
  <si>
    <t>Porto Inquietude</t>
  </si>
  <si>
    <t>35-55</t>
  </si>
  <si>
    <t>Porto Acreditar</t>
  </si>
  <si>
    <t>56+</t>
  </si>
  <si>
    <t>Custo</t>
  </si>
  <si>
    <t>Margem Atualizada</t>
  </si>
  <si>
    <t>Custo Adicional</t>
  </si>
  <si>
    <t>1º Trimestre</t>
  </si>
  <si>
    <t>2º Trimestre</t>
  </si>
  <si>
    <t>3º Trimestre</t>
  </si>
  <si>
    <t>Limite Homens Hora Trimestral:</t>
  </si>
  <si>
    <t>Disponivel :</t>
  </si>
  <si>
    <t>Aumento de 28%:</t>
  </si>
  <si>
    <t>Total de Horas trabalhadas</t>
  </si>
  <si>
    <t>Lucro/h trabalhada</t>
  </si>
  <si>
    <t>MEO Passo - MEO Entrega</t>
  </si>
  <si>
    <t>MEO Passo - MEO Sonho</t>
  </si>
  <si>
    <t>MEO Entrega - MEO Impacto</t>
  </si>
  <si>
    <t>MEO Entrega - MEO Sonho</t>
  </si>
  <si>
    <t>MEO Impacto - MEO Sonho</t>
  </si>
  <si>
    <t>MEO Impacto - Porto Juntos</t>
  </si>
  <si>
    <t>PROJETOS</t>
  </si>
  <si>
    <t>Aumento da Receita</t>
  </si>
  <si>
    <t>Receita Atual:</t>
  </si>
  <si>
    <t>Total atual</t>
  </si>
  <si>
    <t xml:space="preserve">Disponivel </t>
  </si>
  <si>
    <t>Total</t>
  </si>
  <si>
    <t>Vendas Projetadas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</si>
</sst>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R$&quot;\ #,##0;[Red]\-&quot;R$&quot;\ #,##0"/>
    <numFmt numFmtId="164" formatCode="&quot;R$&quot;\ #,##0.00"/>
    <numFmt numFmtId="165" formatCode="&quot;R$&quot;\ #,##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3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3" borderId="0" xfId="0" applyFill="1"/>
    <xf numFmtId="164" fontId="0" fillId="3" borderId="0" xfId="0" applyNumberFormat="1" applyFill="1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6" fontId="0" fillId="2" borderId="1" xfId="0" applyNumberFormat="1" applyFill="1" applyBorder="1" applyAlignment="1">
      <alignment horizontal="center" vertical="center"/>
    </xf>
    <xf numFmtId="9" fontId="0" fillId="2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'Projetos Aprovados'!$B$62</c:f>
              <c:strCache>
                <c:ptCount val="1"/>
                <c:pt idx="0">
                  <c:v>Margem Atualizada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'Projetos Aprovados'!$A$63:$A$68</c:f>
              <c:strCache>
                <c:ptCount val="6"/>
                <c:pt idx="0">
                  <c:v>MEO Passo - MEO Entrega</c:v>
                </c:pt>
                <c:pt idx="1">
                  <c:v>MEO Passo - MEO Sonho</c:v>
                </c:pt>
                <c:pt idx="2">
                  <c:v>MEO Entrega - MEO Impacto</c:v>
                </c:pt>
                <c:pt idx="3">
                  <c:v>MEO Entrega - MEO Sonho</c:v>
                </c:pt>
                <c:pt idx="4">
                  <c:v>MEO Impacto - MEO Sonho</c:v>
                </c:pt>
                <c:pt idx="5">
                  <c:v>MEO Impacto - Porto Juntos</c:v>
                </c:pt>
              </c:strCache>
            </c:strRef>
          </c:cat>
          <c:val>
            <c:numRef>
              <c:f>'Projetos Aprovados'!$B$63:$B$68</c:f>
              <c:numCache>
                <c:formatCode>"R$"\ #,##0.00</c:formatCode>
                <c:ptCount val="6"/>
                <c:pt idx="0">
                  <c:v>9113450</c:v>
                </c:pt>
                <c:pt idx="1">
                  <c:v>7075356.25</c:v>
                </c:pt>
                <c:pt idx="2">
                  <c:v>10159180.6</c:v>
                </c:pt>
                <c:pt idx="3">
                  <c:v>8224806.25</c:v>
                </c:pt>
                <c:pt idx="4">
                  <c:v>8121086.8499999996</c:v>
                </c:pt>
                <c:pt idx="5">
                  <c:v>9207730.5999999996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4-48E4-8B1F-935DBA681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557024"/>
        <c:axId val="406557352"/>
      </c:barChart>
      <c:lineChart>
        <c:grouping val="standard"/>
        <c:varyColors val="0"/>
        <c:ser>
          <c:idx val="1"/>
          <c:order val="1"/>
          <c:tx>
            <c:strRef>
              <c:f>'Projetos Aprovados'!$C$62</c:f>
              <c:strCache>
                <c:ptCount val="1"/>
                <c:pt idx="0">
                  <c:v>Lucro/h trabalhada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'Projetos Aprovados'!$A$63:$A$68</c:f>
              <c:strCache>
                <c:ptCount val="6"/>
                <c:pt idx="0">
                  <c:v>MEO Passo - MEO Entrega</c:v>
                </c:pt>
                <c:pt idx="1">
                  <c:v>MEO Passo - MEO Sonho</c:v>
                </c:pt>
                <c:pt idx="2">
                  <c:v>MEO Entrega - MEO Impacto</c:v>
                </c:pt>
                <c:pt idx="3">
                  <c:v>MEO Entrega - MEO Sonho</c:v>
                </c:pt>
                <c:pt idx="4">
                  <c:v>MEO Impacto - MEO Sonho</c:v>
                </c:pt>
                <c:pt idx="5">
                  <c:v>MEO Impacto - Porto Juntos</c:v>
                </c:pt>
              </c:strCache>
            </c:strRef>
          </c:cat>
          <c:val>
            <c:numRef>
              <c:f>'Projetos Aprovados'!$C$63:$C$68</c:f>
              <c:numCache>
                <c:formatCode>"R$"\ #,##0.00</c:formatCode>
                <c:ptCount val="6"/>
                <c:pt idx="0">
                  <c:v>282.1501547987616</c:v>
                </c:pt>
                <c:pt idx="1">
                  <c:v>264.00583022388059</c:v>
                </c:pt>
                <c:pt idx="2">
                  <c:v>284.57088515406161</c:v>
                </c:pt>
                <c:pt idx="3">
                  <c:v>291.65979609929076</c:v>
                </c:pt>
                <c:pt idx="4">
                  <c:v>268.91016059602646</c:v>
                </c:pt>
                <c:pt idx="5">
                  <c:v>261.58325568181817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48E4-8B1F-935DBA681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966968"/>
        <c:axId val="356971560"/>
      </c:lineChart>
      <c:catAx>
        <c:axId val="40655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6557352"/>
        <c:crosses val="autoZero"/>
        <c:auto val="1"/>
        <c:lblAlgn val="ctr"/>
        <c:lblOffset val="100"/>
        <c:noMultiLvlLbl val="0"/>
      </c:catAx>
      <c:valAx>
        <c:axId val="40655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6557024"/>
        <c:crosses val="autoZero"/>
        <c:crossBetween val="between"/>
      </c:valAx>
      <c:valAx>
        <c:axId val="356971560"/>
        <c:scaling>
          <c:orientation val="minMax"/>
        </c:scaling>
        <c:delete val="0"/>
        <c:axPos val="r"/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966968"/>
        <c:crosses val="max"/>
        <c:crossBetween val="between"/>
      </c:valAx>
      <c:catAx>
        <c:axId val="3569669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56971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1041400</xdr:colOff>
      <xdr:row>53</xdr:row>
      <xdr:rowOff>101600</xdr:rowOff>
    </xdr:from>
    <xdr:to>
      <xdr:col>12</xdr:col>
      <xdr:colOff>787400</xdr:colOff>
      <xdr:row>67</xdr:row>
      <xdr:rowOff>177800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E10" sqref="E10"/>
    </sheetView>
  </sheetViews>
  <sheetFormatPr defaultRowHeight="15" x14ac:dyDescent="0.25"/>
  <cols>
    <col min="1" max="1" width="18.140625" customWidth="1"/>
    <col min="2" max="3" width="30.7109375" customWidth="1"/>
    <col min="4" max="5" width="31.5703125" customWidth="1"/>
    <col min="6" max="7" width="21.85546875" customWidth="1"/>
    <col min="8" max="8" width="12.28515625" customWidth="1"/>
    <col min="9" max="9" width="11.28515625" customWidth="1"/>
    <col min="10" max="10" width="29.140625" customWidth="1"/>
    <col min="11" max="11" width="15" customWidth="1"/>
  </cols>
  <sheetData>
    <row r="1" spans="1:11" ht="15" customHeight="1" x14ac:dyDescent="0.25">
      <c r="A1" s="36" t="s">
        <v>7</v>
      </c>
      <c r="B1" s="36"/>
      <c r="C1" s="36"/>
      <c r="D1" s="36"/>
      <c r="E1" s="36"/>
      <c r="J1" t="s">
        <v>14</v>
      </c>
    </row>
    <row r="2" spans="1:11" x14ac:dyDescent="0.25">
      <c r="A2" s="19" t="s">
        <v>0</v>
      </c>
      <c r="B2" s="19" t="s">
        <v>4</v>
      </c>
      <c r="C2" s="1" t="s">
        <v>5</v>
      </c>
      <c r="D2" s="1" t="s">
        <v>6</v>
      </c>
      <c r="J2" t="s">
        <v>13</v>
      </c>
      <c r="K2" s="4">
        <v>0.28000000000000003</v>
      </c>
    </row>
    <row r="3" spans="1:11" x14ac:dyDescent="0.25">
      <c r="A3" s="19" t="s">
        <v>1</v>
      </c>
      <c r="B3" s="23">
        <v>19005500</v>
      </c>
      <c r="C3" s="2">
        <v>8404550</v>
      </c>
      <c r="D3" s="2">
        <v>10600950</v>
      </c>
    </row>
    <row r="4" spans="1:11" x14ac:dyDescent="0.25">
      <c r="A4" s="19" t="s">
        <v>2</v>
      </c>
      <c r="B4" s="23">
        <v>32028500</v>
      </c>
      <c r="C4" s="2">
        <v>13350000</v>
      </c>
      <c r="D4" s="2">
        <v>18678500</v>
      </c>
      <c r="J4" t="s">
        <v>15</v>
      </c>
    </row>
    <row r="5" spans="1:11" x14ac:dyDescent="0.25">
      <c r="A5" s="19" t="s">
        <v>3</v>
      </c>
      <c r="B5" s="23">
        <v>9870000</v>
      </c>
      <c r="C5" s="2">
        <v>6090000</v>
      </c>
      <c r="D5" s="2">
        <v>3780000</v>
      </c>
      <c r="J5" t="s">
        <v>40</v>
      </c>
      <c r="K5">
        <f>14000*3</f>
        <v>42000</v>
      </c>
    </row>
    <row r="6" spans="1:11" x14ac:dyDescent="0.25">
      <c r="A6" s="21" t="s">
        <v>56</v>
      </c>
      <c r="B6" s="24">
        <f>SUM(B3:B5)</f>
        <v>60904000</v>
      </c>
    </row>
    <row r="7" spans="1:11" x14ac:dyDescent="0.25">
      <c r="J7" t="s">
        <v>16</v>
      </c>
    </row>
    <row r="8" spans="1:11" x14ac:dyDescent="0.25">
      <c r="A8" s="25">
        <v>0.28000000000000003</v>
      </c>
      <c r="B8" s="24">
        <f>B6*0.28</f>
        <v>17053120</v>
      </c>
      <c r="J8" t="s">
        <v>17</v>
      </c>
      <c r="K8" s="4">
        <v>5.0000000000000001E-3</v>
      </c>
    </row>
    <row r="9" spans="1:11" x14ac:dyDescent="0.25">
      <c r="J9" t="s">
        <v>18</v>
      </c>
      <c r="K9" s="4">
        <v>5.0000000000000001E-3</v>
      </c>
    </row>
    <row r="10" spans="1:11" x14ac:dyDescent="0.25">
      <c r="J10" t="s">
        <v>19</v>
      </c>
      <c r="K10" s="4">
        <v>2.5000000000000001E-3</v>
      </c>
    </row>
    <row r="11" spans="1:11" x14ac:dyDescent="0.25">
      <c r="A11" s="35" t="s">
        <v>12</v>
      </c>
      <c r="B11" s="35"/>
      <c r="C11" s="35"/>
      <c r="D11" s="35"/>
      <c r="E11" s="35"/>
    </row>
    <row r="12" spans="1:11" x14ac:dyDescent="0.25">
      <c r="A12" s="19" t="s">
        <v>0</v>
      </c>
      <c r="B12" s="19" t="s">
        <v>8</v>
      </c>
      <c r="C12" s="19" t="s">
        <v>9</v>
      </c>
      <c r="D12" s="19" t="s">
        <v>10</v>
      </c>
      <c r="E12" s="19" t="s">
        <v>11</v>
      </c>
    </row>
    <row r="13" spans="1:11" x14ac:dyDescent="0.25">
      <c r="A13" s="19" t="s">
        <v>1</v>
      </c>
      <c r="B13" s="20">
        <v>10500</v>
      </c>
      <c r="C13" s="20">
        <v>10000</v>
      </c>
      <c r="D13" s="20">
        <v>11000</v>
      </c>
      <c r="E13" s="20">
        <v>11250</v>
      </c>
      <c r="F13" s="3"/>
    </row>
    <row r="14" spans="1:11" x14ac:dyDescent="0.25">
      <c r="A14" s="19" t="s">
        <v>2</v>
      </c>
      <c r="B14" s="20">
        <v>10000</v>
      </c>
      <c r="C14" s="20">
        <v>9500</v>
      </c>
      <c r="D14" s="20">
        <v>13000</v>
      </c>
      <c r="E14" s="20">
        <v>16500</v>
      </c>
      <c r="F14" s="3"/>
    </row>
    <row r="15" spans="1:11" x14ac:dyDescent="0.25">
      <c r="A15" s="19" t="s">
        <v>3</v>
      </c>
      <c r="B15" s="20">
        <v>11000</v>
      </c>
      <c r="C15" s="20">
        <v>11500</v>
      </c>
      <c r="D15" s="20">
        <v>9750</v>
      </c>
      <c r="E15" s="20">
        <v>6000</v>
      </c>
      <c r="F15" s="3"/>
    </row>
    <row r="16" spans="1:11" x14ac:dyDescent="0.25">
      <c r="A16" s="19" t="s">
        <v>54</v>
      </c>
      <c r="B16" s="20">
        <f>SUM(B13:B15)</f>
        <v>31500</v>
      </c>
      <c r="C16" s="20">
        <f t="shared" ref="C16:E16" si="0">SUM(C13:C15)</f>
        <v>31000</v>
      </c>
      <c r="D16" s="20">
        <f t="shared" si="0"/>
        <v>33750</v>
      </c>
      <c r="E16" s="20">
        <f t="shared" si="0"/>
        <v>33750</v>
      </c>
      <c r="F16" s="3"/>
    </row>
    <row r="17" spans="1:11" x14ac:dyDescent="0.25">
      <c r="A17" s="21" t="s">
        <v>55</v>
      </c>
      <c r="B17" s="22">
        <f>$K$5-B16</f>
        <v>10500</v>
      </c>
      <c r="C17" s="22">
        <f t="shared" ref="C17:E17" si="1">$K$5-C16</f>
        <v>11000</v>
      </c>
      <c r="D17" s="22">
        <f t="shared" si="1"/>
        <v>8250</v>
      </c>
      <c r="E17" s="22">
        <f t="shared" si="1"/>
        <v>8250</v>
      </c>
      <c r="F17" s="3"/>
    </row>
    <row r="20" spans="1:11" x14ac:dyDescent="0.25">
      <c r="A20" s="7"/>
      <c r="B20" s="7"/>
      <c r="C20" s="8"/>
      <c r="D20" s="8"/>
      <c r="E20" s="9"/>
      <c r="F20" s="8"/>
      <c r="G20" s="8"/>
    </row>
    <row r="21" spans="1:11" x14ac:dyDescent="0.25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/>
      <c r="B22" s="7"/>
      <c r="C22" s="8"/>
      <c r="D22" s="8"/>
      <c r="E22" s="9"/>
      <c r="F22" s="8"/>
      <c r="G22" s="8"/>
      <c r="H22" s="10"/>
      <c r="I22" s="10"/>
      <c r="J22" s="10"/>
      <c r="K22" s="10"/>
    </row>
    <row r="23" spans="1:11" x14ac:dyDescent="0.25">
      <c r="A23" s="7"/>
      <c r="B23" s="7"/>
      <c r="C23" s="8"/>
      <c r="D23" s="8"/>
      <c r="E23" s="9"/>
      <c r="F23" s="8"/>
      <c r="G23" s="8"/>
      <c r="H23" s="10"/>
      <c r="I23" s="10"/>
      <c r="J23" s="10"/>
      <c r="K23" s="10"/>
    </row>
    <row r="24" spans="1:11" x14ac:dyDescent="0.25">
      <c r="A24" s="7"/>
      <c r="B24" s="7"/>
      <c r="C24" s="8"/>
      <c r="D24" s="8"/>
      <c r="E24" s="9"/>
      <c r="F24" s="8"/>
      <c r="G24" s="8"/>
      <c r="H24" s="10"/>
      <c r="I24" s="10"/>
      <c r="J24" s="10"/>
      <c r="K24" s="10"/>
    </row>
    <row r="25" spans="1:11" x14ac:dyDescent="0.25">
      <c r="A25" s="7"/>
      <c r="B25" s="7"/>
      <c r="C25" s="8"/>
      <c r="D25" s="8"/>
      <c r="E25" s="8"/>
      <c r="F25" s="8"/>
      <c r="G25" s="8"/>
      <c r="H25" s="10"/>
      <c r="I25" s="10"/>
      <c r="J25" s="10"/>
      <c r="K25" s="10"/>
    </row>
    <row r="26" spans="1:11" x14ac:dyDescent="0.25">
      <c r="A26" s="7"/>
      <c r="B26" s="7"/>
      <c r="C26" s="8"/>
      <c r="D26" s="8"/>
      <c r="E26" s="8"/>
      <c r="F26" s="8"/>
      <c r="G26" s="8"/>
      <c r="H26" s="10"/>
      <c r="I26" s="10"/>
      <c r="J26" s="10"/>
      <c r="K26" s="10"/>
    </row>
    <row r="27" spans="1:11" x14ac:dyDescent="0.25">
      <c r="A27" s="7"/>
      <c r="B27" s="7"/>
      <c r="C27" s="8"/>
      <c r="D27" s="8"/>
      <c r="E27" s="8"/>
      <c r="F27" s="8"/>
      <c r="G27" s="8"/>
      <c r="H27" s="10"/>
      <c r="I27" s="10"/>
      <c r="J27" s="10"/>
      <c r="K27" s="10"/>
    </row>
    <row r="28" spans="1:11" x14ac:dyDescent="0.25">
      <c r="A28" s="7"/>
      <c r="B28" s="7"/>
      <c r="C28" s="8"/>
      <c r="D28" s="8"/>
      <c r="E28" s="8"/>
      <c r="F28" s="8"/>
      <c r="G28" s="8"/>
      <c r="H28" s="10"/>
      <c r="I28" s="10"/>
      <c r="J28" s="10"/>
      <c r="K28" s="10"/>
    </row>
    <row r="29" spans="1:11" x14ac:dyDescent="0.25">
      <c r="A29" s="7"/>
      <c r="B29" s="7"/>
      <c r="C29" s="8"/>
      <c r="D29" s="8"/>
      <c r="E29" s="8"/>
      <c r="F29" s="8"/>
      <c r="G29" s="8"/>
      <c r="H29" s="10"/>
      <c r="I29" s="10"/>
      <c r="J29" s="10"/>
      <c r="K29" s="10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</sheetData>
  <mergeCells count="2">
    <mergeCell ref="A11:E1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zoomScale="75" zoomScaleNormal="75" workbookViewId="0">
      <pane ySplit="1" topLeftCell="A2" activePane="bottomLeft" state="frozen"/>
      <selection pane="bottomLeft" activeCell="A46" sqref="A46:A66"/>
    </sheetView>
  </sheetViews>
  <sheetFormatPr defaultRowHeight="15" x14ac:dyDescent="0.25"/>
  <cols>
    <col min="1" max="2" width="22.42578125" customWidth="1"/>
    <col min="3" max="7" width="22.42578125" style="5" customWidth="1"/>
    <col min="8" max="11" width="15.5703125" customWidth="1"/>
    <col min="13" max="17" width="18.85546875" customWidth="1"/>
  </cols>
  <sheetData>
    <row r="1" spans="1:17" x14ac:dyDescent="0.25">
      <c r="A1" t="s">
        <v>20</v>
      </c>
      <c r="B1" t="s">
        <v>22</v>
      </c>
      <c r="C1" s="5" t="s">
        <v>23</v>
      </c>
      <c r="D1" s="5" t="s">
        <v>34</v>
      </c>
      <c r="E1" s="5" t="s">
        <v>36</v>
      </c>
      <c r="F1" s="5" t="s">
        <v>24</v>
      </c>
      <c r="G1" s="5" t="s">
        <v>35</v>
      </c>
      <c r="H1" t="s">
        <v>37</v>
      </c>
      <c r="I1" t="s">
        <v>38</v>
      </c>
      <c r="J1" t="s">
        <v>39</v>
      </c>
      <c r="K1" t="s">
        <v>11</v>
      </c>
    </row>
    <row r="2" spans="1:17" x14ac:dyDescent="0.25">
      <c r="A2" t="s">
        <v>30</v>
      </c>
      <c r="B2" t="s">
        <v>31</v>
      </c>
      <c r="C2" s="5">
        <v>17266670</v>
      </c>
      <c r="D2" s="5">
        <f t="shared" ref="D2:D9" si="0">C2-F2</f>
        <v>12086670</v>
      </c>
      <c r="E2" s="5">
        <v>0</v>
      </c>
      <c r="F2" s="5">
        <v>5180000</v>
      </c>
      <c r="G2" s="5">
        <f t="shared" ref="G2:G9" si="1">F2-E2</f>
        <v>5180000</v>
      </c>
      <c r="H2" s="3">
        <v>5000</v>
      </c>
      <c r="I2" s="3">
        <v>4000</v>
      </c>
      <c r="J2" s="3">
        <v>6200</v>
      </c>
      <c r="K2" s="3">
        <v>7100</v>
      </c>
    </row>
    <row r="3" spans="1:17" x14ac:dyDescent="0.25">
      <c r="A3" t="s">
        <v>32</v>
      </c>
      <c r="B3" t="s">
        <v>33</v>
      </c>
      <c r="C3" s="5">
        <v>16312500</v>
      </c>
      <c r="D3" s="5">
        <f t="shared" si="0"/>
        <v>11092500</v>
      </c>
      <c r="E3" s="5">
        <v>0</v>
      </c>
      <c r="F3" s="5">
        <v>5220000</v>
      </c>
      <c r="G3" s="5">
        <f t="shared" si="1"/>
        <v>5220000</v>
      </c>
      <c r="H3" s="3">
        <v>6000</v>
      </c>
      <c r="I3" s="3">
        <v>9000</v>
      </c>
      <c r="J3" s="3">
        <v>2000</v>
      </c>
      <c r="K3" s="3">
        <v>1000</v>
      </c>
      <c r="M3" s="7"/>
      <c r="N3" s="7"/>
      <c r="O3" s="7"/>
      <c r="P3" s="7"/>
      <c r="Q3" s="7"/>
    </row>
    <row r="4" spans="1:17" x14ac:dyDescent="0.25">
      <c r="A4" t="s">
        <v>25</v>
      </c>
      <c r="B4" t="s">
        <v>29</v>
      </c>
      <c r="C4" s="5">
        <v>13294110</v>
      </c>
      <c r="D4" s="5">
        <f t="shared" si="0"/>
        <v>8774110</v>
      </c>
      <c r="E4" s="5">
        <f>D4*('Projetos Atuais'!K9)</f>
        <v>43870.55</v>
      </c>
      <c r="F4" s="5">
        <v>4520000</v>
      </c>
      <c r="G4" s="5">
        <f t="shared" si="1"/>
        <v>4476129.45</v>
      </c>
      <c r="H4" s="3">
        <v>3800</v>
      </c>
      <c r="I4" s="3">
        <v>3500</v>
      </c>
      <c r="J4" s="3">
        <v>7000</v>
      </c>
      <c r="K4" s="3">
        <v>4500</v>
      </c>
      <c r="M4" s="7"/>
      <c r="N4" s="7"/>
      <c r="O4" s="7"/>
      <c r="P4" s="7"/>
      <c r="Q4" s="7"/>
    </row>
    <row r="5" spans="1:17" x14ac:dyDescent="0.25">
      <c r="A5" t="s">
        <v>27</v>
      </c>
      <c r="B5" t="s">
        <v>31</v>
      </c>
      <c r="C5" s="5">
        <v>11377140</v>
      </c>
      <c r="D5" s="5">
        <f t="shared" si="0"/>
        <v>7395140</v>
      </c>
      <c r="E5" s="5">
        <v>0</v>
      </c>
      <c r="F5" s="5">
        <v>3982000</v>
      </c>
      <c r="G5" s="5">
        <f t="shared" si="1"/>
        <v>3982000</v>
      </c>
      <c r="H5" s="3">
        <v>6500</v>
      </c>
      <c r="I5" s="3">
        <v>4000</v>
      </c>
      <c r="J5" s="3">
        <v>2750</v>
      </c>
      <c r="K5" s="3">
        <v>2200</v>
      </c>
      <c r="M5" s="7"/>
      <c r="N5" s="7"/>
      <c r="O5" s="7"/>
      <c r="P5" s="7"/>
      <c r="Q5" s="7"/>
    </row>
    <row r="6" spans="1:17" x14ac:dyDescent="0.25">
      <c r="A6" t="s">
        <v>28</v>
      </c>
      <c r="B6" t="s">
        <v>29</v>
      </c>
      <c r="C6" s="5">
        <v>10025000</v>
      </c>
      <c r="D6" s="5">
        <f t="shared" si="0"/>
        <v>4893550</v>
      </c>
      <c r="E6" s="5">
        <v>0</v>
      </c>
      <c r="F6" s="5">
        <v>5131450</v>
      </c>
      <c r="G6" s="5">
        <f t="shared" si="1"/>
        <v>5131450</v>
      </c>
      <c r="H6" s="3">
        <v>4000</v>
      </c>
      <c r="I6" s="3">
        <v>6500</v>
      </c>
      <c r="J6" s="3">
        <v>4000</v>
      </c>
      <c r="K6" s="3">
        <v>2350</v>
      </c>
      <c r="M6" s="7"/>
      <c r="N6" s="7" t="s">
        <v>37</v>
      </c>
      <c r="O6" s="7" t="s">
        <v>38</v>
      </c>
      <c r="P6" s="7" t="s">
        <v>39</v>
      </c>
      <c r="Q6" s="7" t="s">
        <v>11</v>
      </c>
    </row>
    <row r="7" spans="1:17" x14ac:dyDescent="0.25">
      <c r="A7" t="s">
        <v>17</v>
      </c>
      <c r="B7" t="s">
        <v>21</v>
      </c>
      <c r="C7" s="5">
        <v>9905880</v>
      </c>
      <c r="D7" s="5">
        <f t="shared" si="0"/>
        <v>4853880</v>
      </c>
      <c r="E7" s="5">
        <f>D7*('Projetos Atuais'!K8)</f>
        <v>24269.4</v>
      </c>
      <c r="F7" s="5">
        <v>5052000</v>
      </c>
      <c r="G7" s="5">
        <f t="shared" si="1"/>
        <v>5027730.5999999996</v>
      </c>
      <c r="H7" s="3">
        <v>5000</v>
      </c>
      <c r="I7" s="3">
        <v>4000</v>
      </c>
      <c r="J7" s="3">
        <v>4000</v>
      </c>
      <c r="K7" s="3">
        <v>5850</v>
      </c>
      <c r="M7" s="13" t="s">
        <v>41</v>
      </c>
      <c r="N7" s="13">
        <v>10500</v>
      </c>
      <c r="O7" s="13">
        <v>11000</v>
      </c>
      <c r="P7" s="13">
        <v>8250</v>
      </c>
      <c r="Q7" s="13">
        <v>8250</v>
      </c>
    </row>
    <row r="8" spans="1:17" x14ac:dyDescent="0.25">
      <c r="A8" t="s">
        <v>19</v>
      </c>
      <c r="B8" t="s">
        <v>21</v>
      </c>
      <c r="C8" s="5">
        <v>7762500</v>
      </c>
      <c r="D8" s="5">
        <f t="shared" si="0"/>
        <v>4657500</v>
      </c>
      <c r="E8" s="5">
        <f>D8*('Projetos Atuais'!K10)</f>
        <v>11643.75</v>
      </c>
      <c r="F8" s="5">
        <v>3105000</v>
      </c>
      <c r="G8" s="5">
        <f t="shared" si="1"/>
        <v>3093356.25</v>
      </c>
      <c r="H8" s="3">
        <v>2300</v>
      </c>
      <c r="I8" s="3">
        <v>2500</v>
      </c>
      <c r="J8" s="3">
        <v>4200</v>
      </c>
      <c r="K8" s="3">
        <v>2350</v>
      </c>
      <c r="M8" s="7"/>
      <c r="N8" s="7"/>
      <c r="O8" s="7"/>
      <c r="P8" s="7"/>
      <c r="Q8" s="7"/>
    </row>
    <row r="9" spans="1:17" x14ac:dyDescent="0.25">
      <c r="A9" t="s">
        <v>26</v>
      </c>
      <c r="B9" t="s">
        <v>33</v>
      </c>
      <c r="C9" s="5">
        <v>7333330</v>
      </c>
      <c r="D9" s="5">
        <f t="shared" si="0"/>
        <v>3153330</v>
      </c>
      <c r="E9" s="5">
        <v>0</v>
      </c>
      <c r="F9" s="5">
        <v>4180000</v>
      </c>
      <c r="G9" s="5">
        <f t="shared" si="1"/>
        <v>4180000</v>
      </c>
      <c r="H9" s="3">
        <v>5500</v>
      </c>
      <c r="I9" s="3">
        <v>5200</v>
      </c>
      <c r="J9" s="3">
        <v>3250</v>
      </c>
      <c r="K9" s="3">
        <v>2400</v>
      </c>
      <c r="M9" s="13" t="s">
        <v>42</v>
      </c>
      <c r="N9" s="14">
        <v>17053120</v>
      </c>
      <c r="O9" s="7"/>
      <c r="P9" s="7"/>
      <c r="Q9" s="7"/>
    </row>
    <row r="10" spans="1:17" x14ac:dyDescent="0.25">
      <c r="M10" s="7"/>
      <c r="N10" s="7"/>
      <c r="O10" s="7"/>
      <c r="P10" s="7"/>
      <c r="Q10" s="7"/>
    </row>
    <row r="11" spans="1:17" x14ac:dyDescent="0.25">
      <c r="M11" s="7"/>
      <c r="N11" s="7"/>
      <c r="O11" s="7"/>
      <c r="P11" s="7"/>
      <c r="Q11" s="7"/>
    </row>
    <row r="12" spans="1:17" x14ac:dyDescent="0.25">
      <c r="M12" s="7"/>
      <c r="N12" s="7"/>
      <c r="O12" s="7"/>
      <c r="P12" s="7"/>
      <c r="Q12" s="7"/>
    </row>
    <row r="13" spans="1:17" x14ac:dyDescent="0.25">
      <c r="A13" s="11" t="s">
        <v>30</v>
      </c>
      <c r="B13" t="s">
        <v>31</v>
      </c>
      <c r="C13" s="5">
        <v>17266670</v>
      </c>
      <c r="D13" s="5">
        <v>12086670</v>
      </c>
      <c r="E13" s="5">
        <v>0</v>
      </c>
      <c r="F13" s="5">
        <v>5180000</v>
      </c>
      <c r="G13" s="5">
        <v>5180000</v>
      </c>
      <c r="H13">
        <v>5000</v>
      </c>
      <c r="I13">
        <v>4000</v>
      </c>
      <c r="J13">
        <v>6200</v>
      </c>
      <c r="K13">
        <v>7100</v>
      </c>
      <c r="M13" s="7"/>
      <c r="N13" s="7"/>
      <c r="O13" s="7"/>
      <c r="P13" s="7"/>
      <c r="Q13" s="7"/>
    </row>
    <row r="14" spans="1:17" x14ac:dyDescent="0.25">
      <c r="A14" s="11" t="s">
        <v>32</v>
      </c>
      <c r="B14" t="s">
        <v>33</v>
      </c>
      <c r="C14" s="5">
        <v>16312500</v>
      </c>
      <c r="D14" s="5">
        <v>11092500</v>
      </c>
      <c r="E14" s="5">
        <v>0</v>
      </c>
      <c r="F14" s="5">
        <v>5220000</v>
      </c>
      <c r="G14" s="5">
        <v>5220000</v>
      </c>
      <c r="H14">
        <v>6000</v>
      </c>
      <c r="I14">
        <v>9000</v>
      </c>
      <c r="J14">
        <v>2000</v>
      </c>
      <c r="K14">
        <v>1000</v>
      </c>
    </row>
    <row r="15" spans="1:17" x14ac:dyDescent="0.25">
      <c r="C15" s="5">
        <f>SUM(C13:C14)</f>
        <v>33579170</v>
      </c>
      <c r="H15" s="11">
        <f>SUM(H13:H14)</f>
        <v>11000</v>
      </c>
      <c r="I15">
        <f t="shared" ref="I15:K15" si="2">SUM(I13:I14)</f>
        <v>13000</v>
      </c>
      <c r="J15">
        <f t="shared" si="2"/>
        <v>8200</v>
      </c>
      <c r="K15">
        <f t="shared" si="2"/>
        <v>8100</v>
      </c>
    </row>
    <row r="17" spans="1:11" x14ac:dyDescent="0.25">
      <c r="A17" s="11" t="s">
        <v>30</v>
      </c>
      <c r="B17" t="s">
        <v>31</v>
      </c>
      <c r="C17" s="5">
        <v>17266670</v>
      </c>
      <c r="D17" s="5">
        <v>12086670</v>
      </c>
      <c r="E17" s="5">
        <v>0</v>
      </c>
      <c r="F17" s="5">
        <v>5180000</v>
      </c>
      <c r="G17" s="5">
        <v>5180000</v>
      </c>
      <c r="H17">
        <v>5000</v>
      </c>
      <c r="I17">
        <v>4000</v>
      </c>
      <c r="J17">
        <v>6200</v>
      </c>
      <c r="K17">
        <v>7100</v>
      </c>
    </row>
    <row r="18" spans="1:11" x14ac:dyDescent="0.25">
      <c r="A18" s="11" t="s">
        <v>25</v>
      </c>
      <c r="B18" t="s">
        <v>29</v>
      </c>
      <c r="C18" s="5">
        <v>13294110</v>
      </c>
      <c r="D18" s="5">
        <v>8774110</v>
      </c>
      <c r="E18" s="5">
        <v>43870.55</v>
      </c>
      <c r="F18" s="5">
        <v>4520000</v>
      </c>
      <c r="G18" s="5">
        <v>4476129.45</v>
      </c>
      <c r="H18">
        <v>3800</v>
      </c>
      <c r="I18">
        <v>3500</v>
      </c>
      <c r="J18">
        <v>7000</v>
      </c>
      <c r="K18">
        <v>4500</v>
      </c>
    </row>
    <row r="19" spans="1:11" x14ac:dyDescent="0.25">
      <c r="C19" s="5">
        <f>SUM(C17:C18)</f>
        <v>30560780</v>
      </c>
      <c r="H19">
        <f>SUM(H17:H18)</f>
        <v>8800</v>
      </c>
      <c r="I19">
        <f t="shared" ref="I19:K19" si="3">SUM(I17:I18)</f>
        <v>7500</v>
      </c>
      <c r="J19" s="11">
        <f t="shared" si="3"/>
        <v>13200</v>
      </c>
      <c r="K19">
        <f t="shared" si="3"/>
        <v>11600</v>
      </c>
    </row>
    <row r="21" spans="1:11" x14ac:dyDescent="0.25">
      <c r="A21" s="11" t="s">
        <v>30</v>
      </c>
      <c r="B21" t="s">
        <v>31</v>
      </c>
      <c r="C21" s="5">
        <v>17266670</v>
      </c>
      <c r="D21" s="5">
        <v>12086670</v>
      </c>
      <c r="E21" s="5">
        <v>0</v>
      </c>
      <c r="F21" s="5">
        <v>5180000</v>
      </c>
      <c r="G21" s="5">
        <v>5180000</v>
      </c>
      <c r="H21">
        <v>5000</v>
      </c>
      <c r="I21">
        <v>4000</v>
      </c>
      <c r="J21">
        <v>6200</v>
      </c>
      <c r="K21">
        <v>7100</v>
      </c>
    </row>
    <row r="22" spans="1:11" x14ac:dyDescent="0.25">
      <c r="A22" s="11" t="s">
        <v>27</v>
      </c>
      <c r="B22" t="s">
        <v>31</v>
      </c>
      <c r="C22" s="5">
        <v>11377140</v>
      </c>
      <c r="D22" s="5">
        <v>7395140</v>
      </c>
      <c r="E22" s="5">
        <v>0</v>
      </c>
      <c r="F22" s="5">
        <v>3982000</v>
      </c>
      <c r="G22" s="5">
        <v>3982000</v>
      </c>
      <c r="H22">
        <v>6500</v>
      </c>
      <c r="I22">
        <v>4000</v>
      </c>
      <c r="J22">
        <v>2750</v>
      </c>
      <c r="K22">
        <v>2200</v>
      </c>
    </row>
    <row r="23" spans="1:11" x14ac:dyDescent="0.25">
      <c r="C23" s="5">
        <f>SUM(C21:C22)</f>
        <v>28643810</v>
      </c>
      <c r="H23" s="11">
        <f>SUM(H21:H22)</f>
        <v>11500</v>
      </c>
      <c r="I23">
        <f t="shared" ref="I23:K23" si="4">SUM(I21:I22)</f>
        <v>8000</v>
      </c>
      <c r="J23">
        <f t="shared" si="4"/>
        <v>8950</v>
      </c>
      <c r="K23">
        <f t="shared" si="4"/>
        <v>9300</v>
      </c>
    </row>
    <row r="25" spans="1:11" x14ac:dyDescent="0.25">
      <c r="A25" s="11" t="s">
        <v>30</v>
      </c>
      <c r="B25" t="s">
        <v>31</v>
      </c>
      <c r="C25" s="5">
        <v>17266670</v>
      </c>
      <c r="D25" s="5">
        <v>12086670</v>
      </c>
      <c r="E25" s="5">
        <v>0</v>
      </c>
      <c r="F25" s="5">
        <v>5180000</v>
      </c>
      <c r="G25" s="5">
        <v>5180000</v>
      </c>
      <c r="H25">
        <v>5000</v>
      </c>
      <c r="I25">
        <v>4000</v>
      </c>
      <c r="J25">
        <v>6200</v>
      </c>
      <c r="K25">
        <v>7100</v>
      </c>
    </row>
    <row r="26" spans="1:11" x14ac:dyDescent="0.25">
      <c r="A26" s="11" t="s">
        <v>28</v>
      </c>
      <c r="B26" t="s">
        <v>29</v>
      </c>
      <c r="C26" s="5">
        <v>10025000</v>
      </c>
      <c r="D26" s="5">
        <v>4893550</v>
      </c>
      <c r="E26" s="5">
        <v>0</v>
      </c>
      <c r="F26" s="5">
        <v>5131450</v>
      </c>
      <c r="G26" s="5">
        <v>5131450</v>
      </c>
      <c r="H26">
        <v>4000</v>
      </c>
      <c r="I26">
        <v>6500</v>
      </c>
      <c r="J26">
        <v>4000</v>
      </c>
      <c r="K26">
        <v>2350</v>
      </c>
    </row>
    <row r="27" spans="1:11" x14ac:dyDescent="0.25">
      <c r="C27" s="5">
        <f>SUM(C25:C26)</f>
        <v>27291670</v>
      </c>
      <c r="H27">
        <f>SUM(H25:H26)</f>
        <v>9000</v>
      </c>
      <c r="I27">
        <f t="shared" ref="I27:K27" si="5">SUM(I25:I26)</f>
        <v>10500</v>
      </c>
      <c r="J27" s="11">
        <f t="shared" si="5"/>
        <v>10200</v>
      </c>
      <c r="K27">
        <f t="shared" si="5"/>
        <v>9450</v>
      </c>
    </row>
    <row r="29" spans="1:11" x14ac:dyDescent="0.25">
      <c r="A29" s="11" t="s">
        <v>30</v>
      </c>
      <c r="B29" t="s">
        <v>31</v>
      </c>
      <c r="C29" s="5">
        <v>17266670</v>
      </c>
      <c r="D29" s="5">
        <v>12086670</v>
      </c>
      <c r="E29" s="5">
        <v>0</v>
      </c>
      <c r="F29" s="5">
        <v>5180000</v>
      </c>
      <c r="G29" s="5">
        <v>5180000</v>
      </c>
      <c r="H29">
        <v>5000</v>
      </c>
      <c r="I29">
        <v>4000</v>
      </c>
      <c r="J29">
        <v>6200</v>
      </c>
      <c r="K29">
        <v>7100</v>
      </c>
    </row>
    <row r="30" spans="1:11" x14ac:dyDescent="0.25">
      <c r="A30" s="11" t="s">
        <v>17</v>
      </c>
      <c r="B30" t="s">
        <v>21</v>
      </c>
      <c r="C30" s="5">
        <v>9905880</v>
      </c>
      <c r="D30" s="5">
        <v>4853880</v>
      </c>
      <c r="E30" s="5">
        <v>24269.4</v>
      </c>
      <c r="F30" s="5">
        <v>5052000</v>
      </c>
      <c r="G30" s="5">
        <v>5027730.5999999996</v>
      </c>
      <c r="H30">
        <v>5000</v>
      </c>
      <c r="I30">
        <v>4000</v>
      </c>
      <c r="J30">
        <v>4000</v>
      </c>
      <c r="K30">
        <v>5850</v>
      </c>
    </row>
    <row r="31" spans="1:11" x14ac:dyDescent="0.25">
      <c r="C31" s="5">
        <f>SUM(C29:C30)</f>
        <v>27172550</v>
      </c>
      <c r="H31">
        <f>SUM(H29:H30)</f>
        <v>10000</v>
      </c>
      <c r="I31">
        <f t="shared" ref="I31" si="6">SUM(I29:I30)</f>
        <v>8000</v>
      </c>
      <c r="J31" s="11">
        <f t="shared" ref="J31" si="7">SUM(J29:J30)</f>
        <v>10200</v>
      </c>
      <c r="K31">
        <f t="shared" ref="K31" si="8">SUM(K29:K30)</f>
        <v>12950</v>
      </c>
    </row>
    <row r="33" spans="1:11" x14ac:dyDescent="0.25">
      <c r="A33" s="11" t="s">
        <v>30</v>
      </c>
      <c r="B33" t="s">
        <v>31</v>
      </c>
      <c r="C33" s="5">
        <v>17266670</v>
      </c>
      <c r="D33" s="5">
        <v>12086670</v>
      </c>
      <c r="E33" s="5">
        <v>0</v>
      </c>
      <c r="F33" s="5">
        <v>5180000</v>
      </c>
      <c r="G33" s="5">
        <v>5180000</v>
      </c>
      <c r="H33">
        <v>5000</v>
      </c>
      <c r="I33">
        <v>4000</v>
      </c>
      <c r="J33">
        <v>6200</v>
      </c>
      <c r="K33">
        <v>7100</v>
      </c>
    </row>
    <row r="34" spans="1:11" x14ac:dyDescent="0.25">
      <c r="A34" s="11" t="s">
        <v>19</v>
      </c>
      <c r="B34" t="s">
        <v>21</v>
      </c>
      <c r="C34" s="5">
        <v>7762500</v>
      </c>
      <c r="D34" s="5">
        <v>4657500</v>
      </c>
      <c r="E34" s="5">
        <v>11643.75</v>
      </c>
      <c r="F34" s="5">
        <v>3105000</v>
      </c>
      <c r="G34" s="5">
        <v>3093356.25</v>
      </c>
      <c r="H34">
        <v>2300</v>
      </c>
      <c r="I34">
        <v>2500</v>
      </c>
      <c r="J34">
        <v>4200</v>
      </c>
      <c r="K34">
        <v>2350</v>
      </c>
    </row>
    <row r="35" spans="1:11" x14ac:dyDescent="0.25">
      <c r="C35" s="5">
        <f>SUM(C33:C34)</f>
        <v>25029170</v>
      </c>
      <c r="H35">
        <f>SUM(H33:H34)</f>
        <v>7300</v>
      </c>
      <c r="I35">
        <f t="shared" ref="I35" si="9">SUM(I33:I34)</f>
        <v>6500</v>
      </c>
      <c r="J35" s="11">
        <f t="shared" ref="J35" si="10">SUM(J33:J34)</f>
        <v>10400</v>
      </c>
      <c r="K35">
        <f t="shared" ref="K35" si="11">SUM(K33:K34)</f>
        <v>9450</v>
      </c>
    </row>
    <row r="37" spans="1:11" x14ac:dyDescent="0.25">
      <c r="A37" s="11" t="s">
        <v>30</v>
      </c>
      <c r="B37" t="s">
        <v>31</v>
      </c>
      <c r="C37" s="5">
        <v>17266670</v>
      </c>
      <c r="D37" s="5">
        <v>12086670</v>
      </c>
      <c r="E37" s="5">
        <v>0</v>
      </c>
      <c r="F37" s="5">
        <v>5180000</v>
      </c>
      <c r="G37" s="5">
        <v>5180000</v>
      </c>
      <c r="H37">
        <v>5000</v>
      </c>
      <c r="I37">
        <v>4000</v>
      </c>
      <c r="J37">
        <v>6200</v>
      </c>
      <c r="K37">
        <v>7100</v>
      </c>
    </row>
    <row r="38" spans="1:11" x14ac:dyDescent="0.25">
      <c r="A38" s="11" t="s">
        <v>26</v>
      </c>
      <c r="B38" t="s">
        <v>33</v>
      </c>
      <c r="C38" s="5">
        <v>7333330</v>
      </c>
      <c r="D38" s="5">
        <v>3153330</v>
      </c>
      <c r="E38" s="5">
        <v>0</v>
      </c>
      <c r="F38" s="5">
        <v>4180000</v>
      </c>
      <c r="G38" s="5">
        <v>4180000</v>
      </c>
      <c r="H38">
        <v>5500</v>
      </c>
      <c r="I38">
        <v>5200</v>
      </c>
      <c r="J38">
        <v>3250</v>
      </c>
      <c r="K38">
        <v>2400</v>
      </c>
    </row>
    <row r="39" spans="1:11" x14ac:dyDescent="0.25">
      <c r="C39" s="5">
        <f>SUM(C37:C38)</f>
        <v>24600000</v>
      </c>
      <c r="H39">
        <f>SUM(H37:H38)</f>
        <v>10500</v>
      </c>
      <c r="I39">
        <f t="shared" ref="I39" si="12">SUM(I37:I38)</f>
        <v>9200</v>
      </c>
      <c r="J39" s="11">
        <f t="shared" ref="J39" si="13">SUM(J37:J38)</f>
        <v>9450</v>
      </c>
      <c r="K39">
        <f t="shared" ref="K39" si="14">SUM(K37:K38)</f>
        <v>9500</v>
      </c>
    </row>
    <row r="45" spans="1:11" x14ac:dyDescent="0.25">
      <c r="A45" s="11" t="s">
        <v>32</v>
      </c>
      <c r="B45" t="s">
        <v>33</v>
      </c>
      <c r="C45" s="5">
        <v>16312500</v>
      </c>
      <c r="D45" s="5">
        <v>11092500</v>
      </c>
      <c r="E45" s="5">
        <v>0</v>
      </c>
      <c r="F45" s="5">
        <v>5220000</v>
      </c>
      <c r="G45" s="5">
        <v>5220000</v>
      </c>
      <c r="H45">
        <v>6000</v>
      </c>
      <c r="I45">
        <v>9000</v>
      </c>
      <c r="J45">
        <v>2000</v>
      </c>
      <c r="K45">
        <v>1000</v>
      </c>
    </row>
    <row r="46" spans="1:11" x14ac:dyDescent="0.25">
      <c r="A46" s="11" t="s">
        <v>25</v>
      </c>
      <c r="B46" t="s">
        <v>29</v>
      </c>
      <c r="C46" s="5">
        <v>13294110</v>
      </c>
      <c r="D46" s="5">
        <v>8774110</v>
      </c>
      <c r="E46" s="5">
        <v>43870.55</v>
      </c>
      <c r="F46" s="5">
        <v>4520000</v>
      </c>
      <c r="G46" s="5">
        <v>4476129.45</v>
      </c>
      <c r="H46">
        <v>3800</v>
      </c>
      <c r="I46">
        <v>3500</v>
      </c>
      <c r="J46">
        <v>7000</v>
      </c>
      <c r="K46">
        <v>4500</v>
      </c>
    </row>
    <row r="47" spans="1:11" x14ac:dyDescent="0.25">
      <c r="C47" s="5">
        <f>SUM(C45:C46)</f>
        <v>29606610</v>
      </c>
      <c r="H47">
        <f>SUM(H45:H46)</f>
        <v>9800</v>
      </c>
      <c r="I47" s="11">
        <f t="shared" ref="I47" si="15">SUM(I45:I46)</f>
        <v>12500</v>
      </c>
      <c r="J47">
        <f t="shared" ref="J47" si="16">SUM(J45:J46)</f>
        <v>9000</v>
      </c>
      <c r="K47">
        <f t="shared" ref="K47" si="17">SUM(K45:K46)</f>
        <v>5500</v>
      </c>
    </row>
    <row r="49" spans="1:17" x14ac:dyDescent="0.25">
      <c r="A49" s="11" t="s">
        <v>32</v>
      </c>
      <c r="B49" t="s">
        <v>33</v>
      </c>
      <c r="C49" s="5">
        <v>16312500</v>
      </c>
      <c r="D49" s="5">
        <v>11092500</v>
      </c>
      <c r="E49" s="5">
        <v>0</v>
      </c>
      <c r="F49" s="5">
        <v>5220000</v>
      </c>
      <c r="G49" s="5">
        <v>5220000</v>
      </c>
      <c r="H49">
        <v>6000</v>
      </c>
      <c r="I49">
        <v>9000</v>
      </c>
      <c r="J49">
        <v>2000</v>
      </c>
      <c r="K49">
        <v>1000</v>
      </c>
    </row>
    <row r="50" spans="1:17" x14ac:dyDescent="0.25">
      <c r="A50" s="11" t="s">
        <v>27</v>
      </c>
      <c r="B50" t="s">
        <v>31</v>
      </c>
      <c r="C50" s="5">
        <v>11377140</v>
      </c>
      <c r="D50" s="5">
        <v>7395140</v>
      </c>
      <c r="E50" s="5">
        <v>0</v>
      </c>
      <c r="F50" s="5">
        <v>3982000</v>
      </c>
      <c r="G50" s="5">
        <v>3982000</v>
      </c>
      <c r="H50">
        <v>6500</v>
      </c>
      <c r="I50">
        <v>4000</v>
      </c>
      <c r="J50">
        <v>2750</v>
      </c>
      <c r="K50">
        <v>2200</v>
      </c>
    </row>
    <row r="51" spans="1:17" x14ac:dyDescent="0.25">
      <c r="C51" s="5">
        <f>SUM(C49:C50)</f>
        <v>27689640</v>
      </c>
      <c r="H51" s="11">
        <f>SUM(H49:H50)</f>
        <v>12500</v>
      </c>
      <c r="I51">
        <f t="shared" ref="I51" si="18">SUM(I49:I50)</f>
        <v>13000</v>
      </c>
      <c r="J51">
        <f t="shared" ref="J51" si="19">SUM(J49:J50)</f>
        <v>4750</v>
      </c>
      <c r="K51">
        <f t="shared" ref="K51" si="20">SUM(K49:K50)</f>
        <v>3200</v>
      </c>
    </row>
    <row r="53" spans="1:17" x14ac:dyDescent="0.25">
      <c r="A53" s="11" t="s">
        <v>32</v>
      </c>
      <c r="B53" t="s">
        <v>33</v>
      </c>
      <c r="C53" s="5">
        <v>16312500</v>
      </c>
      <c r="D53" s="5">
        <v>11092500</v>
      </c>
      <c r="E53" s="5">
        <v>0</v>
      </c>
      <c r="F53" s="5">
        <v>5220000</v>
      </c>
      <c r="G53" s="5">
        <v>5220000</v>
      </c>
      <c r="H53">
        <v>6000</v>
      </c>
      <c r="I53">
        <v>9000</v>
      </c>
      <c r="J53">
        <v>2000</v>
      </c>
      <c r="K53">
        <v>1000</v>
      </c>
    </row>
    <row r="54" spans="1:17" x14ac:dyDescent="0.25">
      <c r="A54" s="11" t="s">
        <v>28</v>
      </c>
      <c r="B54" t="s">
        <v>29</v>
      </c>
      <c r="C54" s="5">
        <v>10025000</v>
      </c>
      <c r="D54" s="5">
        <v>4893550</v>
      </c>
      <c r="E54" s="5">
        <v>0</v>
      </c>
      <c r="F54" s="5">
        <v>5131450</v>
      </c>
      <c r="G54" s="5">
        <v>5131450</v>
      </c>
      <c r="H54">
        <v>4000</v>
      </c>
      <c r="I54">
        <v>6500</v>
      </c>
      <c r="J54">
        <v>4000</v>
      </c>
      <c r="K54">
        <v>2350</v>
      </c>
    </row>
    <row r="55" spans="1:17" x14ac:dyDescent="0.25">
      <c r="C55" s="5">
        <f>SUM(C53:C54)</f>
        <v>26337500</v>
      </c>
      <c r="H55">
        <f>SUM(H53:H54)</f>
        <v>10000</v>
      </c>
      <c r="I55" s="11">
        <f t="shared" ref="I55" si="21">SUM(I53:I54)</f>
        <v>15500</v>
      </c>
      <c r="J55">
        <f t="shared" ref="J55" si="22">SUM(J53:J54)</f>
        <v>6000</v>
      </c>
      <c r="K55">
        <f t="shared" ref="K55" si="23">SUM(K53:K54)</f>
        <v>3350</v>
      </c>
    </row>
    <row r="57" spans="1:17" x14ac:dyDescent="0.25">
      <c r="A57" s="11" t="s">
        <v>32</v>
      </c>
      <c r="B57" t="s">
        <v>33</v>
      </c>
      <c r="C57" s="5">
        <v>16312500</v>
      </c>
      <c r="D57" s="5">
        <v>11092500</v>
      </c>
      <c r="E57" s="5">
        <v>0</v>
      </c>
      <c r="F57" s="5">
        <v>5220000</v>
      </c>
      <c r="G57" s="5">
        <v>5220000</v>
      </c>
      <c r="H57">
        <v>6000</v>
      </c>
      <c r="I57">
        <v>9000</v>
      </c>
      <c r="J57">
        <v>2000</v>
      </c>
      <c r="K57">
        <v>1000</v>
      </c>
    </row>
    <row r="58" spans="1:17" x14ac:dyDescent="0.25">
      <c r="A58" s="11" t="s">
        <v>17</v>
      </c>
      <c r="B58" t="s">
        <v>21</v>
      </c>
      <c r="C58" s="5">
        <v>9905880</v>
      </c>
      <c r="D58" s="5">
        <v>4853880</v>
      </c>
      <c r="E58" s="5">
        <v>24269.4</v>
      </c>
      <c r="F58" s="5">
        <v>5052000</v>
      </c>
      <c r="G58" s="5">
        <v>5027730.5999999996</v>
      </c>
      <c r="H58">
        <v>5000</v>
      </c>
      <c r="I58">
        <v>4000</v>
      </c>
      <c r="J58">
        <v>4000</v>
      </c>
      <c r="K58">
        <v>5850</v>
      </c>
      <c r="M58" s="6" t="s">
        <v>41</v>
      </c>
      <c r="N58" s="6">
        <v>10500</v>
      </c>
      <c r="O58" s="6">
        <v>11000</v>
      </c>
      <c r="P58" s="6">
        <v>8250</v>
      </c>
      <c r="Q58" s="6">
        <v>8250</v>
      </c>
    </row>
    <row r="59" spans="1:17" x14ac:dyDescent="0.25">
      <c r="C59" s="5">
        <f>SUM(C57:C58)</f>
        <v>26218380</v>
      </c>
      <c r="H59">
        <f>SUM(H57:H58)</f>
        <v>11000</v>
      </c>
      <c r="I59" s="11">
        <f t="shared" ref="I59" si="24">SUM(I57:I58)</f>
        <v>13000</v>
      </c>
      <c r="J59">
        <f t="shared" ref="J59" si="25">SUM(J57:J58)</f>
        <v>6000</v>
      </c>
      <c r="K59">
        <f t="shared" ref="K59" si="26">SUM(K57:K58)</f>
        <v>6850</v>
      </c>
    </row>
    <row r="61" spans="1:17" x14ac:dyDescent="0.25">
      <c r="A61" s="11" t="s">
        <v>32</v>
      </c>
      <c r="B61" t="s">
        <v>33</v>
      </c>
      <c r="C61" s="5">
        <v>16312500</v>
      </c>
      <c r="D61" s="5">
        <v>11092500</v>
      </c>
      <c r="E61" s="5">
        <v>0</v>
      </c>
      <c r="F61" s="5">
        <v>5220000</v>
      </c>
      <c r="G61" s="5">
        <v>5220000</v>
      </c>
      <c r="H61">
        <v>6000</v>
      </c>
      <c r="I61">
        <v>9000</v>
      </c>
      <c r="J61">
        <v>2000</v>
      </c>
      <c r="K61">
        <v>1000</v>
      </c>
    </row>
    <row r="62" spans="1:17" x14ac:dyDescent="0.25">
      <c r="A62" s="11" t="s">
        <v>19</v>
      </c>
      <c r="B62" t="s">
        <v>21</v>
      </c>
      <c r="C62" s="5">
        <v>7762500</v>
      </c>
      <c r="D62" s="5">
        <v>4657500</v>
      </c>
      <c r="E62" s="5">
        <v>11643.75</v>
      </c>
      <c r="F62" s="5">
        <v>3105000</v>
      </c>
      <c r="G62" s="5">
        <v>3093356.25</v>
      </c>
      <c r="H62" s="3">
        <v>2300</v>
      </c>
      <c r="I62" s="3">
        <v>2500</v>
      </c>
      <c r="J62" s="3">
        <v>4200</v>
      </c>
      <c r="K62" s="3">
        <v>2350</v>
      </c>
    </row>
    <row r="63" spans="1:17" x14ac:dyDescent="0.25">
      <c r="C63" s="5">
        <f>SUM(C61:C62)</f>
        <v>24075000</v>
      </c>
      <c r="H63">
        <f>SUM(H61:H62)</f>
        <v>8300</v>
      </c>
      <c r="I63" s="11">
        <f t="shared" ref="I63" si="27">SUM(I61:I62)</f>
        <v>11500</v>
      </c>
      <c r="J63">
        <f t="shared" ref="J63" si="28">SUM(J61:J62)</f>
        <v>6200</v>
      </c>
      <c r="K63">
        <f t="shared" ref="K63" si="29">SUM(K61:K62)</f>
        <v>3350</v>
      </c>
    </row>
    <row r="65" spans="1:11" x14ac:dyDescent="0.25">
      <c r="A65" s="11" t="s">
        <v>32</v>
      </c>
      <c r="B65" t="s">
        <v>33</v>
      </c>
      <c r="C65" s="5">
        <v>16312500</v>
      </c>
      <c r="D65" s="5">
        <v>11092500</v>
      </c>
      <c r="E65" s="5">
        <v>0</v>
      </c>
      <c r="F65" s="5">
        <v>5220000</v>
      </c>
      <c r="G65" s="5">
        <v>5220000</v>
      </c>
      <c r="H65">
        <v>6000</v>
      </c>
      <c r="I65">
        <v>9000</v>
      </c>
      <c r="J65">
        <v>2000</v>
      </c>
      <c r="K65">
        <v>1000</v>
      </c>
    </row>
    <row r="66" spans="1:11" x14ac:dyDescent="0.25">
      <c r="A66" s="11" t="s">
        <v>26</v>
      </c>
      <c r="B66" t="s">
        <v>33</v>
      </c>
      <c r="C66" s="5">
        <v>7333330</v>
      </c>
      <c r="D66" s="5">
        <v>3153330</v>
      </c>
      <c r="E66" s="5">
        <v>0</v>
      </c>
      <c r="F66" s="5">
        <v>4180000</v>
      </c>
      <c r="G66" s="5">
        <v>4180000</v>
      </c>
      <c r="H66">
        <v>5500</v>
      </c>
      <c r="I66">
        <v>5200</v>
      </c>
      <c r="J66">
        <v>3250</v>
      </c>
      <c r="K66">
        <v>2400</v>
      </c>
    </row>
    <row r="67" spans="1:11" x14ac:dyDescent="0.25">
      <c r="C67" s="5">
        <f>SUM(C65:C66)</f>
        <v>23645830</v>
      </c>
      <c r="H67">
        <f>SUM(H65:H66)</f>
        <v>11500</v>
      </c>
      <c r="I67" s="11">
        <f t="shared" ref="I67" si="30">SUM(I65:I66)</f>
        <v>14200</v>
      </c>
      <c r="J67">
        <f t="shared" ref="J67" si="31">SUM(J65:J66)</f>
        <v>5250</v>
      </c>
      <c r="K67">
        <f t="shared" ref="K67" si="32">SUM(K65:K66)</f>
        <v>3400</v>
      </c>
    </row>
    <row r="71" spans="1:11" x14ac:dyDescent="0.25">
      <c r="A71" s="11" t="s">
        <v>25</v>
      </c>
      <c r="B71" t="s">
        <v>29</v>
      </c>
      <c r="C71" s="5">
        <v>13294110</v>
      </c>
      <c r="D71" s="5">
        <v>8774110</v>
      </c>
      <c r="E71" s="5">
        <v>43870.55</v>
      </c>
      <c r="F71" s="5">
        <v>4520000</v>
      </c>
      <c r="G71" s="5">
        <v>4476129.45</v>
      </c>
      <c r="H71">
        <v>3800</v>
      </c>
      <c r="I71">
        <v>3500</v>
      </c>
      <c r="J71">
        <v>7000</v>
      </c>
      <c r="K71">
        <v>4500</v>
      </c>
    </row>
    <row r="72" spans="1:11" x14ac:dyDescent="0.25">
      <c r="A72" s="11" t="s">
        <v>27</v>
      </c>
      <c r="B72" t="s">
        <v>31</v>
      </c>
      <c r="C72" s="5">
        <v>11377140</v>
      </c>
      <c r="D72" s="5">
        <v>7395140</v>
      </c>
      <c r="E72" s="5">
        <v>0</v>
      </c>
      <c r="F72" s="5">
        <v>3982000</v>
      </c>
      <c r="G72" s="5">
        <v>3982000</v>
      </c>
      <c r="H72">
        <v>6500</v>
      </c>
      <c r="I72">
        <v>4000</v>
      </c>
      <c r="J72">
        <v>2750</v>
      </c>
      <c r="K72">
        <v>2200</v>
      </c>
    </row>
    <row r="73" spans="1:11" x14ac:dyDescent="0.25">
      <c r="C73" s="5">
        <f>SUM(C71:C72)</f>
        <v>24671250</v>
      </c>
      <c r="H73">
        <f>SUM(H71:H72)</f>
        <v>10300</v>
      </c>
      <c r="I73">
        <f t="shared" ref="I73" si="33">SUM(I71:I72)</f>
        <v>7500</v>
      </c>
      <c r="J73" s="11">
        <f t="shared" ref="J73" si="34">SUM(J71:J72)</f>
        <v>9750</v>
      </c>
      <c r="K73">
        <f t="shared" ref="K73" si="35">SUM(K71:K72)</f>
        <v>6700</v>
      </c>
    </row>
    <row r="75" spans="1:11" x14ac:dyDescent="0.25">
      <c r="A75" s="11" t="s">
        <v>25</v>
      </c>
      <c r="B75" t="s">
        <v>29</v>
      </c>
      <c r="C75" s="5">
        <v>13294110</v>
      </c>
      <c r="D75" s="5">
        <v>8774110</v>
      </c>
      <c r="E75" s="5">
        <v>43870.55</v>
      </c>
      <c r="F75" s="5">
        <v>4520000</v>
      </c>
      <c r="G75" s="5">
        <v>4476129.45</v>
      </c>
      <c r="H75">
        <v>3800</v>
      </c>
      <c r="I75">
        <v>3500</v>
      </c>
      <c r="J75">
        <v>7000</v>
      </c>
      <c r="K75">
        <v>4500</v>
      </c>
    </row>
    <row r="76" spans="1:11" x14ac:dyDescent="0.25">
      <c r="A76" s="11" t="s">
        <v>28</v>
      </c>
      <c r="B76" t="s">
        <v>29</v>
      </c>
      <c r="C76" s="5">
        <v>10025000</v>
      </c>
      <c r="D76" s="5">
        <v>4893550</v>
      </c>
      <c r="E76" s="5">
        <v>0</v>
      </c>
      <c r="F76" s="5">
        <v>5131450</v>
      </c>
      <c r="G76" s="5">
        <v>5131450</v>
      </c>
      <c r="H76">
        <v>4000</v>
      </c>
      <c r="I76">
        <v>6500</v>
      </c>
      <c r="J76">
        <v>4000</v>
      </c>
      <c r="K76">
        <v>2350</v>
      </c>
    </row>
    <row r="77" spans="1:11" x14ac:dyDescent="0.25">
      <c r="C77" s="5">
        <f>SUM(C75:C76)</f>
        <v>23319110</v>
      </c>
      <c r="H77">
        <f>SUM(H75:H76)</f>
        <v>7800</v>
      </c>
      <c r="I77">
        <f t="shared" ref="I77" si="36">SUM(I75:I76)</f>
        <v>10000</v>
      </c>
      <c r="J77" s="11">
        <f t="shared" ref="J77" si="37">SUM(J75:J76)</f>
        <v>11000</v>
      </c>
      <c r="K77">
        <f t="shared" ref="K77" si="38">SUM(K75:K76)</f>
        <v>6850</v>
      </c>
    </row>
    <row r="79" spans="1:11" x14ac:dyDescent="0.25">
      <c r="A79" s="11" t="s">
        <v>25</v>
      </c>
      <c r="B79" t="s">
        <v>29</v>
      </c>
      <c r="C79" s="5">
        <v>13294110</v>
      </c>
      <c r="D79" s="5">
        <v>8774110</v>
      </c>
      <c r="E79" s="5">
        <v>43870.55</v>
      </c>
      <c r="F79" s="5">
        <v>4520000</v>
      </c>
      <c r="G79" s="5">
        <v>4476129.45</v>
      </c>
      <c r="H79">
        <v>3800</v>
      </c>
      <c r="I79">
        <v>3500</v>
      </c>
      <c r="J79">
        <v>7000</v>
      </c>
      <c r="K79">
        <v>4500</v>
      </c>
    </row>
    <row r="80" spans="1:11" x14ac:dyDescent="0.25">
      <c r="A80" s="11" t="s">
        <v>17</v>
      </c>
      <c r="B80" t="s">
        <v>21</v>
      </c>
      <c r="C80" s="5">
        <v>9905880</v>
      </c>
      <c r="D80" s="5">
        <v>4853880</v>
      </c>
      <c r="E80" s="5">
        <v>24269.4</v>
      </c>
      <c r="F80" s="5">
        <v>5052000</v>
      </c>
      <c r="G80" s="5">
        <v>5027730.5999999996</v>
      </c>
      <c r="H80">
        <v>5000</v>
      </c>
      <c r="I80">
        <v>4000</v>
      </c>
      <c r="J80">
        <v>4000</v>
      </c>
      <c r="K80">
        <v>5850</v>
      </c>
    </row>
    <row r="81" spans="1:11" x14ac:dyDescent="0.25">
      <c r="C81" s="5">
        <f>SUM(C79:C80)</f>
        <v>23199990</v>
      </c>
      <c r="H81">
        <f>SUM(H79:H80)</f>
        <v>8800</v>
      </c>
      <c r="I81">
        <f t="shared" ref="I81" si="39">SUM(I79:I80)</f>
        <v>7500</v>
      </c>
      <c r="J81" s="11">
        <f t="shared" ref="J81" si="40">SUM(J79:J80)</f>
        <v>11000</v>
      </c>
      <c r="K81">
        <f t="shared" ref="K81" si="41">SUM(K79:K80)</f>
        <v>10350</v>
      </c>
    </row>
    <row r="83" spans="1:11" x14ac:dyDescent="0.25">
      <c r="A83" s="11" t="s">
        <v>25</v>
      </c>
      <c r="B83" t="s">
        <v>29</v>
      </c>
      <c r="C83" s="5">
        <v>13294110</v>
      </c>
      <c r="D83" s="5">
        <v>8774110</v>
      </c>
      <c r="E83" s="5">
        <v>43870.55</v>
      </c>
      <c r="F83" s="5">
        <v>4520000</v>
      </c>
      <c r="G83" s="5">
        <v>4476129.45</v>
      </c>
      <c r="H83">
        <v>3800</v>
      </c>
      <c r="I83">
        <v>3500</v>
      </c>
      <c r="J83">
        <v>7000</v>
      </c>
      <c r="K83">
        <v>4500</v>
      </c>
    </row>
    <row r="84" spans="1:11" x14ac:dyDescent="0.25">
      <c r="A84" s="11" t="s">
        <v>19</v>
      </c>
      <c r="B84" t="s">
        <v>21</v>
      </c>
      <c r="C84" s="5">
        <v>7762500</v>
      </c>
      <c r="D84" s="5">
        <v>4657500</v>
      </c>
      <c r="E84" s="5">
        <v>11643.75</v>
      </c>
      <c r="F84" s="5">
        <v>3105000</v>
      </c>
      <c r="G84" s="5">
        <v>3093356.25</v>
      </c>
      <c r="H84">
        <v>2300</v>
      </c>
      <c r="I84">
        <v>2500</v>
      </c>
      <c r="J84">
        <v>4200</v>
      </c>
      <c r="K84">
        <v>2350</v>
      </c>
    </row>
    <row r="85" spans="1:11" x14ac:dyDescent="0.25">
      <c r="C85" s="5">
        <f>SUM(C83:C84)</f>
        <v>21056610</v>
      </c>
      <c r="H85">
        <f>SUM(H83:H84)</f>
        <v>6100</v>
      </c>
      <c r="I85">
        <f t="shared" ref="I85" si="42">SUM(I83:I84)</f>
        <v>6000</v>
      </c>
      <c r="J85" s="11">
        <f t="shared" ref="J85" si="43">SUM(J83:J84)</f>
        <v>11200</v>
      </c>
      <c r="K85">
        <f t="shared" ref="K85" si="44">SUM(K83:K84)</f>
        <v>6850</v>
      </c>
    </row>
    <row r="87" spans="1:11" x14ac:dyDescent="0.25">
      <c r="A87" s="11" t="s">
        <v>25</v>
      </c>
      <c r="B87" t="s">
        <v>29</v>
      </c>
      <c r="C87" s="5">
        <v>13294110</v>
      </c>
      <c r="D87" s="5">
        <v>8774110</v>
      </c>
      <c r="E87" s="5">
        <v>43870.55</v>
      </c>
      <c r="F87" s="5">
        <v>4520000</v>
      </c>
      <c r="G87" s="5">
        <v>4476129.45</v>
      </c>
      <c r="H87">
        <v>3800</v>
      </c>
      <c r="I87">
        <v>3500</v>
      </c>
      <c r="J87">
        <v>7000</v>
      </c>
      <c r="K87">
        <v>4500</v>
      </c>
    </row>
    <row r="88" spans="1:11" x14ac:dyDescent="0.25">
      <c r="A88" s="11" t="s">
        <v>26</v>
      </c>
      <c r="B88" t="s">
        <v>33</v>
      </c>
      <c r="C88" s="5">
        <v>7333330</v>
      </c>
      <c r="D88" s="5">
        <v>3153330</v>
      </c>
      <c r="E88" s="5">
        <v>0</v>
      </c>
      <c r="F88" s="5">
        <v>4180000</v>
      </c>
      <c r="G88" s="5">
        <v>4180000</v>
      </c>
      <c r="H88">
        <v>5500</v>
      </c>
      <c r="I88">
        <v>5200</v>
      </c>
      <c r="J88">
        <v>3250</v>
      </c>
      <c r="K88">
        <v>2400</v>
      </c>
    </row>
    <row r="89" spans="1:11" x14ac:dyDescent="0.25">
      <c r="C89" s="5">
        <f>SUM(C87:C88)</f>
        <v>20627440</v>
      </c>
      <c r="H89">
        <f>SUM(H87:H88)</f>
        <v>9300</v>
      </c>
      <c r="I89">
        <f t="shared" ref="I89" si="45">SUM(I87:I88)</f>
        <v>8700</v>
      </c>
      <c r="J89" s="11">
        <f t="shared" ref="J89" si="46">SUM(J87:J88)</f>
        <v>10250</v>
      </c>
      <c r="K89">
        <f t="shared" ref="K89" si="47">SUM(K87:K88)</f>
        <v>6900</v>
      </c>
    </row>
    <row r="93" spans="1:11" x14ac:dyDescent="0.25">
      <c r="A93" t="s">
        <v>27</v>
      </c>
      <c r="B93" t="s">
        <v>31</v>
      </c>
      <c r="C93" s="5">
        <v>11377140</v>
      </c>
      <c r="D93" s="5">
        <v>7395140</v>
      </c>
      <c r="E93" s="5">
        <v>0</v>
      </c>
      <c r="F93" s="5">
        <v>3982000</v>
      </c>
      <c r="G93" s="5">
        <v>3982000</v>
      </c>
      <c r="H93">
        <v>6500</v>
      </c>
      <c r="I93">
        <v>4000</v>
      </c>
      <c r="J93">
        <v>2750</v>
      </c>
      <c r="K93">
        <v>2200</v>
      </c>
    </row>
    <row r="94" spans="1:11" x14ac:dyDescent="0.25">
      <c r="A94" t="s">
        <v>28</v>
      </c>
      <c r="B94" t="s">
        <v>29</v>
      </c>
      <c r="C94" s="5">
        <v>10025000</v>
      </c>
      <c r="D94" s="5">
        <v>4893550</v>
      </c>
      <c r="E94" s="5">
        <v>0</v>
      </c>
      <c r="F94" s="5">
        <v>5131450</v>
      </c>
      <c r="G94" s="5">
        <v>5131450</v>
      </c>
      <c r="H94">
        <v>4000</v>
      </c>
      <c r="I94">
        <v>6500</v>
      </c>
      <c r="J94">
        <v>4000</v>
      </c>
      <c r="K94">
        <v>2350</v>
      </c>
    </row>
    <row r="95" spans="1:11" x14ac:dyDescent="0.25">
      <c r="C95" s="5">
        <f>SUM(C93:C94)</f>
        <v>21402140</v>
      </c>
      <c r="D95" s="5">
        <f t="shared" ref="D95:G95" si="48">SUM(D93:D94)</f>
        <v>12288690</v>
      </c>
      <c r="E95" s="5">
        <f t="shared" si="48"/>
        <v>0</v>
      </c>
      <c r="F95" s="5">
        <f t="shared" si="48"/>
        <v>9113450</v>
      </c>
      <c r="G95" s="5">
        <f t="shared" si="48"/>
        <v>9113450</v>
      </c>
      <c r="H95">
        <f>SUM(H93:H94)</f>
        <v>10500</v>
      </c>
      <c r="I95">
        <f t="shared" ref="I95" si="49">SUM(I93:I94)</f>
        <v>10500</v>
      </c>
      <c r="J95">
        <f t="shared" ref="J95" si="50">SUM(J93:J94)</f>
        <v>6750</v>
      </c>
      <c r="K95">
        <f t="shared" ref="K95" si="51">SUM(K93:K94)</f>
        <v>4550</v>
      </c>
    </row>
    <row r="97" spans="1:17" x14ac:dyDescent="0.25">
      <c r="A97" s="11" t="s">
        <v>27</v>
      </c>
      <c r="B97" t="s">
        <v>31</v>
      </c>
      <c r="C97" s="5">
        <v>11377140</v>
      </c>
      <c r="D97" s="5">
        <v>7395140</v>
      </c>
      <c r="E97" s="5">
        <v>0</v>
      </c>
      <c r="F97" s="5">
        <v>3982000</v>
      </c>
      <c r="G97" s="5">
        <v>3982000</v>
      </c>
      <c r="H97">
        <v>6500</v>
      </c>
      <c r="I97">
        <v>4000</v>
      </c>
      <c r="J97">
        <v>2750</v>
      </c>
      <c r="K97">
        <v>2200</v>
      </c>
    </row>
    <row r="98" spans="1:17" x14ac:dyDescent="0.25">
      <c r="A98" s="11" t="s">
        <v>17</v>
      </c>
      <c r="B98" t="s">
        <v>21</v>
      </c>
      <c r="C98" s="5">
        <v>9905880</v>
      </c>
      <c r="D98" s="5">
        <v>4853880</v>
      </c>
      <c r="E98" s="5">
        <v>24269.4</v>
      </c>
      <c r="F98" s="5">
        <v>5052000</v>
      </c>
      <c r="G98" s="5">
        <v>5027730.5999999996</v>
      </c>
      <c r="H98" s="3">
        <v>5000</v>
      </c>
      <c r="I98" s="3">
        <v>4000</v>
      </c>
      <c r="J98" s="3">
        <v>4000</v>
      </c>
      <c r="K98" s="3">
        <v>5850</v>
      </c>
    </row>
    <row r="99" spans="1:17" x14ac:dyDescent="0.25">
      <c r="C99" s="5">
        <f>SUM(C97:C98)</f>
        <v>21283020</v>
      </c>
      <c r="H99" s="11">
        <f>SUM(H97:H98)</f>
        <v>11500</v>
      </c>
      <c r="I99">
        <f t="shared" ref="I99" si="52">SUM(I97:I98)</f>
        <v>8000</v>
      </c>
      <c r="J99">
        <f t="shared" ref="J99" si="53">SUM(J97:J98)</f>
        <v>6750</v>
      </c>
      <c r="K99">
        <f t="shared" ref="K99" si="54">SUM(K97:K98)</f>
        <v>8050</v>
      </c>
    </row>
    <row r="101" spans="1:17" x14ac:dyDescent="0.25">
      <c r="A101" t="s">
        <v>27</v>
      </c>
      <c r="B101" t="s">
        <v>31</v>
      </c>
      <c r="C101" s="5">
        <v>11377140</v>
      </c>
      <c r="D101" s="5">
        <v>7395140</v>
      </c>
      <c r="E101" s="5">
        <v>0</v>
      </c>
      <c r="F101" s="5">
        <v>3982000</v>
      </c>
      <c r="G101" s="5">
        <v>3982000</v>
      </c>
      <c r="H101">
        <v>6500</v>
      </c>
      <c r="I101">
        <v>4000</v>
      </c>
      <c r="J101">
        <v>2750</v>
      </c>
      <c r="K101">
        <v>2200</v>
      </c>
    </row>
    <row r="102" spans="1:17" x14ac:dyDescent="0.25">
      <c r="A102" t="s">
        <v>19</v>
      </c>
      <c r="B102" t="s">
        <v>21</v>
      </c>
      <c r="C102" s="5">
        <v>7762500</v>
      </c>
      <c r="D102" s="5">
        <v>4657500</v>
      </c>
      <c r="E102" s="5">
        <v>11643.75</v>
      </c>
      <c r="F102" s="5">
        <v>3105000</v>
      </c>
      <c r="G102" s="5">
        <v>3093356.25</v>
      </c>
      <c r="H102" s="3">
        <v>2300</v>
      </c>
      <c r="I102" s="3">
        <v>2500</v>
      </c>
      <c r="J102" s="3">
        <v>4200</v>
      </c>
      <c r="K102" s="3">
        <v>2350</v>
      </c>
    </row>
    <row r="103" spans="1:17" x14ac:dyDescent="0.25">
      <c r="C103" s="5">
        <f>SUM(C101:C102)</f>
        <v>19139640</v>
      </c>
      <c r="D103" s="5">
        <f t="shared" ref="D103:G103" si="55">SUM(D101:D102)</f>
        <v>12052640</v>
      </c>
      <c r="E103" s="5">
        <f t="shared" si="55"/>
        <v>11643.75</v>
      </c>
      <c r="F103" s="5">
        <f t="shared" si="55"/>
        <v>7087000</v>
      </c>
      <c r="G103" s="5">
        <f t="shared" si="55"/>
        <v>7075356.25</v>
      </c>
      <c r="H103">
        <f>SUM(H101:H102)</f>
        <v>8800</v>
      </c>
      <c r="I103">
        <f t="shared" ref="I103" si="56">SUM(I101:I102)</f>
        <v>6500</v>
      </c>
      <c r="J103">
        <f t="shared" ref="J103" si="57">SUM(J101:J102)</f>
        <v>6950</v>
      </c>
      <c r="K103">
        <f t="shared" ref="K103" si="58">SUM(K101:K102)</f>
        <v>4550</v>
      </c>
    </row>
    <row r="105" spans="1:17" x14ac:dyDescent="0.25">
      <c r="A105" s="11" t="s">
        <v>27</v>
      </c>
      <c r="B105" t="s">
        <v>31</v>
      </c>
      <c r="C105" s="5">
        <v>11377140</v>
      </c>
      <c r="D105" s="5">
        <v>7395140</v>
      </c>
      <c r="E105" s="5">
        <v>0</v>
      </c>
      <c r="F105" s="5">
        <v>3982000</v>
      </c>
      <c r="G105" s="5">
        <v>3982000</v>
      </c>
      <c r="H105">
        <v>6500</v>
      </c>
      <c r="I105">
        <v>4000</v>
      </c>
      <c r="J105">
        <v>2750</v>
      </c>
      <c r="K105">
        <v>2200</v>
      </c>
    </row>
    <row r="106" spans="1:17" x14ac:dyDescent="0.25">
      <c r="A106" s="11" t="s">
        <v>26</v>
      </c>
      <c r="B106" t="s">
        <v>33</v>
      </c>
      <c r="C106" s="5">
        <v>7333330</v>
      </c>
      <c r="D106" s="5">
        <v>3153330</v>
      </c>
      <c r="E106" s="5">
        <v>0</v>
      </c>
      <c r="F106" s="5">
        <v>4180000</v>
      </c>
      <c r="G106" s="5">
        <v>4180000</v>
      </c>
      <c r="H106">
        <v>5500</v>
      </c>
      <c r="I106">
        <v>5200</v>
      </c>
      <c r="J106">
        <v>3250</v>
      </c>
      <c r="K106">
        <v>2400</v>
      </c>
      <c r="M106" s="6" t="s">
        <v>41</v>
      </c>
      <c r="N106" s="6">
        <v>10500</v>
      </c>
      <c r="O106" s="6">
        <v>11000</v>
      </c>
      <c r="P106" s="6">
        <v>8250</v>
      </c>
      <c r="Q106" s="6">
        <v>8250</v>
      </c>
    </row>
    <row r="107" spans="1:17" x14ac:dyDescent="0.25">
      <c r="C107" s="5">
        <f>SUM(C105:C106)</f>
        <v>18710470</v>
      </c>
      <c r="H107" s="11">
        <f>SUM(H105:H106)</f>
        <v>12000</v>
      </c>
      <c r="I107">
        <f t="shared" ref="I107" si="59">SUM(I105:I106)</f>
        <v>9200</v>
      </c>
      <c r="J107">
        <f t="shared" ref="J107" si="60">SUM(J105:J106)</f>
        <v>6000</v>
      </c>
      <c r="K107">
        <f t="shared" ref="K107" si="61">SUM(K105:K106)</f>
        <v>4600</v>
      </c>
    </row>
    <row r="111" spans="1:17" x14ac:dyDescent="0.25">
      <c r="A111" t="s">
        <v>28</v>
      </c>
      <c r="B111" t="s">
        <v>29</v>
      </c>
      <c r="C111" s="5">
        <v>10025000</v>
      </c>
      <c r="D111" s="5">
        <v>4893550</v>
      </c>
      <c r="E111" s="5">
        <v>0</v>
      </c>
      <c r="F111" s="5">
        <v>5131450</v>
      </c>
      <c r="G111" s="5">
        <v>5131450</v>
      </c>
      <c r="H111">
        <v>4000</v>
      </c>
      <c r="I111">
        <v>6500</v>
      </c>
      <c r="J111">
        <v>4000</v>
      </c>
      <c r="K111">
        <v>2350</v>
      </c>
    </row>
    <row r="112" spans="1:17" x14ac:dyDescent="0.25">
      <c r="A112" t="s">
        <v>17</v>
      </c>
      <c r="B112" t="s">
        <v>21</v>
      </c>
      <c r="C112" s="5">
        <v>9905880</v>
      </c>
      <c r="D112" s="5">
        <v>4853880</v>
      </c>
      <c r="E112" s="5">
        <v>24269.4</v>
      </c>
      <c r="F112" s="5">
        <v>5052000</v>
      </c>
      <c r="G112" s="5">
        <v>5027730.5999999996</v>
      </c>
      <c r="H112">
        <v>5000</v>
      </c>
      <c r="I112">
        <v>4000</v>
      </c>
      <c r="J112">
        <v>4000</v>
      </c>
      <c r="K112">
        <v>5850</v>
      </c>
    </row>
    <row r="113" spans="1:11" x14ac:dyDescent="0.25">
      <c r="C113" s="5">
        <f>SUM(C111:C112)</f>
        <v>19930880</v>
      </c>
      <c r="D113" s="5">
        <f t="shared" ref="D113:G113" si="62">SUM(D111:D112)</f>
        <v>9747430</v>
      </c>
      <c r="E113" s="5">
        <f t="shared" si="62"/>
        <v>24269.4</v>
      </c>
      <c r="F113" s="5">
        <f t="shared" si="62"/>
        <v>10183450</v>
      </c>
      <c r="G113" s="5">
        <f t="shared" si="62"/>
        <v>10159180.6</v>
      </c>
      <c r="H113">
        <f>SUM(H111:H112)</f>
        <v>9000</v>
      </c>
      <c r="I113">
        <f t="shared" ref="I113" si="63">SUM(I111:I112)</f>
        <v>10500</v>
      </c>
      <c r="J113">
        <f t="shared" ref="J113" si="64">SUM(J111:J112)</f>
        <v>8000</v>
      </c>
      <c r="K113">
        <f t="shared" ref="K113" si="65">SUM(K111:K112)</f>
        <v>8200</v>
      </c>
    </row>
    <row r="115" spans="1:11" x14ac:dyDescent="0.25">
      <c r="A115" t="s">
        <v>28</v>
      </c>
      <c r="B115" t="s">
        <v>29</v>
      </c>
      <c r="C115" s="5">
        <v>10025000</v>
      </c>
      <c r="D115" s="5">
        <v>4893550</v>
      </c>
      <c r="E115" s="5">
        <v>0</v>
      </c>
      <c r="F115" s="5">
        <v>5131450</v>
      </c>
      <c r="G115" s="5">
        <v>5131450</v>
      </c>
      <c r="H115">
        <v>4000</v>
      </c>
      <c r="I115">
        <v>6500</v>
      </c>
      <c r="J115">
        <v>4000</v>
      </c>
      <c r="K115">
        <v>2350</v>
      </c>
    </row>
    <row r="116" spans="1:11" x14ac:dyDescent="0.25">
      <c r="A116" t="s">
        <v>19</v>
      </c>
      <c r="B116" t="s">
        <v>21</v>
      </c>
      <c r="C116" s="5">
        <v>7762500</v>
      </c>
      <c r="D116" s="5">
        <v>4657500</v>
      </c>
      <c r="E116" s="5">
        <v>11643.75</v>
      </c>
      <c r="F116" s="5">
        <v>3105000</v>
      </c>
      <c r="G116" s="5">
        <v>3093356.25</v>
      </c>
      <c r="H116">
        <v>2300</v>
      </c>
      <c r="I116">
        <v>2500</v>
      </c>
      <c r="J116">
        <v>4200</v>
      </c>
      <c r="K116">
        <v>2350</v>
      </c>
    </row>
    <row r="117" spans="1:11" x14ac:dyDescent="0.25">
      <c r="C117" s="5">
        <f>SUM(C115:C116)</f>
        <v>17787500</v>
      </c>
      <c r="D117" s="5">
        <f t="shared" ref="D117:G117" si="66">SUM(D115:D116)</f>
        <v>9551050</v>
      </c>
      <c r="E117" s="5">
        <f t="shared" si="66"/>
        <v>11643.75</v>
      </c>
      <c r="F117" s="5">
        <f t="shared" si="66"/>
        <v>8236450</v>
      </c>
      <c r="G117" s="5">
        <f t="shared" si="66"/>
        <v>8224806.25</v>
      </c>
      <c r="H117">
        <f>SUM(H115:H116)</f>
        <v>6300</v>
      </c>
      <c r="I117">
        <f t="shared" ref="I117" si="67">SUM(I115:I116)</f>
        <v>9000</v>
      </c>
      <c r="J117">
        <f t="shared" ref="J117" si="68">SUM(J115:J116)</f>
        <v>8200</v>
      </c>
      <c r="K117">
        <f t="shared" ref="K117" si="69">SUM(K115:K116)</f>
        <v>4700</v>
      </c>
    </row>
    <row r="119" spans="1:11" x14ac:dyDescent="0.25">
      <c r="A119" s="11" t="s">
        <v>28</v>
      </c>
      <c r="B119" t="s">
        <v>29</v>
      </c>
      <c r="C119" s="5">
        <v>10025000</v>
      </c>
      <c r="D119" s="5">
        <v>4893550</v>
      </c>
      <c r="E119" s="5">
        <v>0</v>
      </c>
      <c r="F119" s="5">
        <v>5131450</v>
      </c>
      <c r="G119" s="5">
        <v>5131450</v>
      </c>
      <c r="H119">
        <v>4000</v>
      </c>
      <c r="I119">
        <v>6500</v>
      </c>
      <c r="J119">
        <v>4000</v>
      </c>
      <c r="K119">
        <v>2350</v>
      </c>
    </row>
    <row r="120" spans="1:11" x14ac:dyDescent="0.25">
      <c r="A120" s="11" t="s">
        <v>26</v>
      </c>
      <c r="B120" t="s">
        <v>33</v>
      </c>
      <c r="C120" s="5">
        <v>7333330</v>
      </c>
      <c r="D120" s="5">
        <v>3153330</v>
      </c>
      <c r="E120" s="5">
        <v>0</v>
      </c>
      <c r="F120" s="5">
        <v>4180000</v>
      </c>
      <c r="G120" s="5">
        <v>4180000</v>
      </c>
      <c r="H120">
        <v>5500</v>
      </c>
      <c r="I120">
        <v>5200</v>
      </c>
      <c r="J120">
        <v>3250</v>
      </c>
      <c r="K120">
        <v>2400</v>
      </c>
    </row>
    <row r="121" spans="1:11" x14ac:dyDescent="0.25">
      <c r="C121" s="5">
        <f>SUM(C119:C120)</f>
        <v>17358330</v>
      </c>
      <c r="H121">
        <f>SUM(H119:H120)</f>
        <v>9500</v>
      </c>
      <c r="I121" s="11">
        <f t="shared" ref="I121" si="70">SUM(I119:I120)</f>
        <v>11700</v>
      </c>
      <c r="J121">
        <f t="shared" ref="J121" si="71">SUM(J119:J120)</f>
        <v>7250</v>
      </c>
      <c r="K121">
        <f t="shared" ref="K121" si="72">SUM(K119:K120)</f>
        <v>4750</v>
      </c>
    </row>
    <row r="125" spans="1:11" x14ac:dyDescent="0.25">
      <c r="A125" t="s">
        <v>17</v>
      </c>
      <c r="B125" t="s">
        <v>21</v>
      </c>
      <c r="C125" s="5">
        <v>9905880</v>
      </c>
      <c r="D125" s="5">
        <v>4853880</v>
      </c>
      <c r="E125" s="5">
        <v>24269.4</v>
      </c>
      <c r="F125" s="5">
        <v>5052000</v>
      </c>
      <c r="G125" s="5">
        <v>5027730.5999999996</v>
      </c>
      <c r="H125">
        <v>5000</v>
      </c>
      <c r="I125">
        <v>4000</v>
      </c>
      <c r="J125">
        <v>4000</v>
      </c>
      <c r="K125">
        <v>5850</v>
      </c>
    </row>
    <row r="126" spans="1:11" x14ac:dyDescent="0.25">
      <c r="A126" t="s">
        <v>19</v>
      </c>
      <c r="B126" t="s">
        <v>21</v>
      </c>
      <c r="C126" s="5">
        <v>7762500</v>
      </c>
      <c r="D126" s="5">
        <v>4657500</v>
      </c>
      <c r="E126" s="5">
        <v>11643.75</v>
      </c>
      <c r="F126" s="5">
        <v>3105000</v>
      </c>
      <c r="G126" s="5">
        <v>3093356.25</v>
      </c>
      <c r="H126">
        <v>2300</v>
      </c>
      <c r="I126">
        <v>2500</v>
      </c>
      <c r="J126">
        <v>4200</v>
      </c>
      <c r="K126">
        <v>2350</v>
      </c>
    </row>
    <row r="127" spans="1:11" x14ac:dyDescent="0.25">
      <c r="C127" s="5">
        <f>SUM(C125:C126)</f>
        <v>17668380</v>
      </c>
      <c r="H127">
        <f>SUM(H125:H126)</f>
        <v>7300</v>
      </c>
      <c r="I127">
        <f t="shared" ref="I127" si="73">SUM(I125:I126)</f>
        <v>6500</v>
      </c>
      <c r="J127">
        <f t="shared" ref="J127" si="74">SUM(J125:J126)</f>
        <v>8200</v>
      </c>
      <c r="K127">
        <f t="shared" ref="K127" si="75">SUM(K125:K126)</f>
        <v>8200</v>
      </c>
    </row>
    <row r="129" spans="1:11" x14ac:dyDescent="0.25">
      <c r="A129" t="s">
        <v>17</v>
      </c>
      <c r="B129" t="s">
        <v>21</v>
      </c>
      <c r="C129" s="5">
        <v>9905880</v>
      </c>
      <c r="D129" s="5">
        <v>4853880</v>
      </c>
      <c r="E129" s="5">
        <v>24269.4</v>
      </c>
      <c r="F129" s="5">
        <v>5052000</v>
      </c>
      <c r="G129" s="5">
        <v>5027730.5999999996</v>
      </c>
      <c r="H129">
        <v>5000</v>
      </c>
      <c r="I129">
        <v>4000</v>
      </c>
      <c r="J129">
        <v>4000</v>
      </c>
      <c r="K129">
        <v>5850</v>
      </c>
    </row>
    <row r="130" spans="1:11" x14ac:dyDescent="0.25">
      <c r="A130" t="s">
        <v>26</v>
      </c>
      <c r="B130" t="s">
        <v>33</v>
      </c>
      <c r="C130" s="5">
        <v>7333330</v>
      </c>
      <c r="D130" s="5">
        <v>3153330</v>
      </c>
      <c r="E130" s="5">
        <v>0</v>
      </c>
      <c r="F130" s="5">
        <v>4180000</v>
      </c>
      <c r="G130" s="5">
        <v>4180000</v>
      </c>
      <c r="H130">
        <v>5500</v>
      </c>
      <c r="I130">
        <v>5200</v>
      </c>
      <c r="J130">
        <v>3250</v>
      </c>
      <c r="K130">
        <v>2400</v>
      </c>
    </row>
    <row r="131" spans="1:11" x14ac:dyDescent="0.25">
      <c r="C131" s="5">
        <f>SUM(C129:C130)</f>
        <v>17239210</v>
      </c>
      <c r="H131">
        <f>SUM(H129:H130)</f>
        <v>10500</v>
      </c>
      <c r="I131">
        <f t="shared" ref="I131" si="76">SUM(I129:I130)</f>
        <v>9200</v>
      </c>
      <c r="J131">
        <f t="shared" ref="J131" si="77">SUM(J129:J130)</f>
        <v>7250</v>
      </c>
      <c r="K131">
        <f t="shared" ref="K131" si="78">SUM(K129:K130)</f>
        <v>8250</v>
      </c>
    </row>
    <row r="135" spans="1:11" x14ac:dyDescent="0.25">
      <c r="A135" s="11" t="s">
        <v>19</v>
      </c>
      <c r="B135" t="s">
        <v>21</v>
      </c>
      <c r="C135" s="5">
        <v>7762500</v>
      </c>
      <c r="D135" s="5">
        <v>4657500</v>
      </c>
      <c r="E135" s="5">
        <v>11643.75</v>
      </c>
      <c r="F135" s="5">
        <v>3105000</v>
      </c>
      <c r="G135" s="5">
        <v>3093356.25</v>
      </c>
      <c r="H135">
        <v>2300</v>
      </c>
      <c r="I135">
        <v>2500</v>
      </c>
      <c r="J135">
        <v>4200</v>
      </c>
      <c r="K135">
        <v>2350</v>
      </c>
    </row>
    <row r="136" spans="1:11" x14ac:dyDescent="0.25">
      <c r="A136" s="11" t="s">
        <v>26</v>
      </c>
      <c r="B136" t="s">
        <v>33</v>
      </c>
      <c r="C136" s="5">
        <v>7333330</v>
      </c>
      <c r="D136" s="5">
        <v>3153330</v>
      </c>
      <c r="E136" s="5">
        <v>0</v>
      </c>
      <c r="F136" s="5">
        <v>4180000</v>
      </c>
      <c r="G136" s="5">
        <v>4180000</v>
      </c>
      <c r="H136">
        <v>5500</v>
      </c>
      <c r="I136">
        <v>5200</v>
      </c>
      <c r="J136">
        <v>3250</v>
      </c>
      <c r="K136">
        <v>2400</v>
      </c>
    </row>
    <row r="137" spans="1:11" x14ac:dyDescent="0.25">
      <c r="C137" s="12">
        <f>SUM(C135:C136)</f>
        <v>15095830</v>
      </c>
      <c r="H137">
        <f>SUM(H135:H136)</f>
        <v>7800</v>
      </c>
      <c r="I137">
        <f t="shared" ref="I137" si="79">SUM(I135:I136)</f>
        <v>7700</v>
      </c>
      <c r="J137">
        <f t="shared" ref="J137" si="80">SUM(J135:J136)</f>
        <v>7450</v>
      </c>
      <c r="K137">
        <f t="shared" ref="K137" si="81">SUM(K135:K136)</f>
        <v>4750</v>
      </c>
    </row>
  </sheetData>
  <autoFilter ref="A1:K9">
    <sortState ref="A3:K10">
      <sortCondition descending="1" ref="C2:C10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75" zoomScaleNormal="75" workbookViewId="0">
      <pane ySplit="1" topLeftCell="A2" activePane="bottomLeft" state="frozen"/>
      <selection pane="bottomLeft" activeCell="A63" sqref="A63"/>
    </sheetView>
  </sheetViews>
  <sheetFormatPr defaultRowHeight="15" x14ac:dyDescent="0.25"/>
  <cols>
    <col min="1" max="1" width="35.5703125" customWidth="1"/>
    <col min="2" max="2" width="21.28515625" customWidth="1"/>
    <col min="3" max="3" width="26.7109375" style="5" customWidth="1"/>
    <col min="4" max="7" width="19.7109375" style="5" customWidth="1"/>
    <col min="8" max="11" width="19.7109375" customWidth="1"/>
    <col min="12" max="12" width="26.42578125" style="7" customWidth="1"/>
    <col min="13" max="13" width="20.5703125" style="7" customWidth="1"/>
    <col min="14" max="18" width="18.85546875" customWidth="1"/>
  </cols>
  <sheetData>
    <row r="1" spans="1:18" x14ac:dyDescent="0.25">
      <c r="A1" s="7" t="s">
        <v>20</v>
      </c>
      <c r="B1" s="7" t="s">
        <v>22</v>
      </c>
      <c r="C1" s="15" t="s">
        <v>23</v>
      </c>
      <c r="D1" s="15" t="s">
        <v>34</v>
      </c>
      <c r="E1" s="15" t="s">
        <v>36</v>
      </c>
      <c r="F1" s="15" t="s">
        <v>24</v>
      </c>
      <c r="G1" s="15" t="s">
        <v>35</v>
      </c>
      <c r="H1" s="7" t="s">
        <v>37</v>
      </c>
      <c r="I1" s="7" t="s">
        <v>38</v>
      </c>
      <c r="J1" s="7" t="s">
        <v>39</v>
      </c>
      <c r="K1" s="7" t="s">
        <v>11</v>
      </c>
      <c r="L1" s="7" t="s">
        <v>43</v>
      </c>
      <c r="M1" s="7" t="s">
        <v>44</v>
      </c>
      <c r="N1" s="7"/>
      <c r="O1" s="7"/>
      <c r="P1" s="7"/>
      <c r="Q1" s="7"/>
      <c r="R1" s="7"/>
    </row>
    <row r="2" spans="1:18" x14ac:dyDescent="0.25">
      <c r="A2" s="7"/>
      <c r="B2" s="7"/>
      <c r="C2" s="15"/>
      <c r="D2" s="15"/>
      <c r="E2" s="15"/>
      <c r="F2" s="15"/>
      <c r="G2" s="15"/>
      <c r="H2" s="7"/>
      <c r="I2" s="7"/>
      <c r="J2" s="7"/>
      <c r="K2" s="7"/>
      <c r="N2" s="7"/>
      <c r="O2" s="7"/>
      <c r="P2" s="7"/>
      <c r="Q2" s="7"/>
      <c r="R2" s="7"/>
    </row>
    <row r="3" spans="1:18" x14ac:dyDescent="0.25">
      <c r="A3" s="7" t="s">
        <v>27</v>
      </c>
      <c r="B3" s="7" t="s">
        <v>31</v>
      </c>
      <c r="C3" s="15">
        <v>11377140</v>
      </c>
      <c r="D3" s="15">
        <v>7395140</v>
      </c>
      <c r="E3" s="15">
        <v>0</v>
      </c>
      <c r="F3" s="15">
        <v>3982000</v>
      </c>
      <c r="G3" s="15">
        <v>3982000</v>
      </c>
      <c r="H3" s="7">
        <v>6500</v>
      </c>
      <c r="I3" s="7">
        <v>4000</v>
      </c>
      <c r="J3" s="7">
        <v>2750</v>
      </c>
      <c r="K3" s="7">
        <v>2200</v>
      </c>
      <c r="N3" s="7"/>
      <c r="O3" s="7"/>
      <c r="P3" s="7"/>
      <c r="Q3" s="7"/>
      <c r="R3" s="7"/>
    </row>
    <row r="4" spans="1:18" x14ac:dyDescent="0.25">
      <c r="A4" s="7" t="s">
        <v>28</v>
      </c>
      <c r="B4" s="7" t="s">
        <v>29</v>
      </c>
      <c r="C4" s="15">
        <v>10025000</v>
      </c>
      <c r="D4" s="15">
        <v>4893550</v>
      </c>
      <c r="E4" s="15">
        <v>0</v>
      </c>
      <c r="F4" s="15">
        <v>5131450</v>
      </c>
      <c r="G4" s="15">
        <v>5131450</v>
      </c>
      <c r="H4" s="7">
        <v>4000</v>
      </c>
      <c r="I4" s="7">
        <v>6500</v>
      </c>
      <c r="J4" s="7">
        <v>4000</v>
      </c>
      <c r="K4" s="7">
        <v>2350</v>
      </c>
      <c r="N4" s="7"/>
      <c r="O4" s="7"/>
      <c r="P4" s="7"/>
      <c r="Q4" s="7"/>
      <c r="R4" s="7"/>
    </row>
    <row r="5" spans="1:18" x14ac:dyDescent="0.25">
      <c r="A5" s="7" t="s">
        <v>45</v>
      </c>
      <c r="B5" s="7"/>
      <c r="C5" s="16">
        <v>21402140</v>
      </c>
      <c r="D5" s="15">
        <v>12288690</v>
      </c>
      <c r="E5" s="15">
        <v>0</v>
      </c>
      <c r="F5" s="15">
        <v>9113450</v>
      </c>
      <c r="G5" s="15">
        <v>9113450</v>
      </c>
      <c r="H5" s="17">
        <v>10500</v>
      </c>
      <c r="I5" s="17">
        <v>10500</v>
      </c>
      <c r="J5" s="17">
        <v>6750</v>
      </c>
      <c r="K5" s="17">
        <v>4550</v>
      </c>
      <c r="L5" s="7">
        <f>SUM(H5:K5)</f>
        <v>32300</v>
      </c>
      <c r="M5" s="15">
        <f>G5/L5</f>
        <v>282.1501547987616</v>
      </c>
      <c r="N5" s="7"/>
      <c r="O5" s="7"/>
      <c r="P5" s="7"/>
      <c r="Q5" s="7"/>
      <c r="R5" s="7"/>
    </row>
    <row r="6" spans="1:18" x14ac:dyDescent="0.25">
      <c r="A6" s="7"/>
      <c r="B6" s="7"/>
      <c r="C6" s="15"/>
      <c r="D6" s="15"/>
      <c r="E6" s="15"/>
      <c r="F6" s="15"/>
      <c r="G6" s="15"/>
      <c r="H6" s="7"/>
      <c r="I6" s="7"/>
      <c r="J6" s="7"/>
      <c r="K6" s="7"/>
      <c r="N6" s="7"/>
      <c r="O6" s="7" t="s">
        <v>37</v>
      </c>
      <c r="P6" s="7" t="s">
        <v>38</v>
      </c>
      <c r="Q6" s="7" t="s">
        <v>39</v>
      </c>
      <c r="R6" s="7" t="s">
        <v>11</v>
      </c>
    </row>
    <row r="7" spans="1:18" x14ac:dyDescent="0.25">
      <c r="A7" s="7"/>
      <c r="B7" s="7"/>
      <c r="C7" s="15"/>
      <c r="D7" s="15"/>
      <c r="E7" s="15"/>
      <c r="F7" s="15"/>
      <c r="G7" s="15"/>
      <c r="H7" s="7"/>
      <c r="I7" s="7"/>
      <c r="J7" s="7"/>
      <c r="K7" s="7"/>
      <c r="N7" s="13" t="s">
        <v>41</v>
      </c>
      <c r="O7" s="13">
        <v>10500</v>
      </c>
      <c r="P7" s="13">
        <v>11000</v>
      </c>
      <c r="Q7" s="13">
        <v>8250</v>
      </c>
      <c r="R7" s="13">
        <v>8250</v>
      </c>
    </row>
    <row r="8" spans="1:18" x14ac:dyDescent="0.25">
      <c r="A8" s="7"/>
      <c r="B8" s="7"/>
      <c r="C8" s="15"/>
      <c r="D8" s="15"/>
      <c r="E8" s="15"/>
      <c r="F8" s="15"/>
      <c r="G8" s="15"/>
      <c r="H8" s="7"/>
      <c r="I8" s="7"/>
      <c r="J8" s="7"/>
      <c r="K8" s="7"/>
      <c r="N8" s="7"/>
      <c r="O8" s="7"/>
      <c r="P8" s="7"/>
      <c r="Q8" s="7"/>
      <c r="R8" s="7"/>
    </row>
    <row r="9" spans="1:18" x14ac:dyDescent="0.25">
      <c r="A9" s="7" t="s">
        <v>27</v>
      </c>
      <c r="B9" s="7" t="s">
        <v>31</v>
      </c>
      <c r="C9" s="15">
        <v>11377140</v>
      </c>
      <c r="D9" s="15">
        <v>7395140</v>
      </c>
      <c r="E9" s="15">
        <v>0</v>
      </c>
      <c r="F9" s="15">
        <v>3982000</v>
      </c>
      <c r="G9" s="15">
        <v>3982000</v>
      </c>
      <c r="H9" s="7">
        <v>6500</v>
      </c>
      <c r="I9" s="7">
        <v>4000</v>
      </c>
      <c r="J9" s="7">
        <v>2750</v>
      </c>
      <c r="K9" s="7">
        <v>2200</v>
      </c>
      <c r="N9" s="13" t="s">
        <v>42</v>
      </c>
      <c r="O9" s="14">
        <v>17053120</v>
      </c>
      <c r="P9" s="7"/>
      <c r="Q9" s="7"/>
      <c r="R9" s="7"/>
    </row>
    <row r="10" spans="1:18" x14ac:dyDescent="0.25">
      <c r="A10" s="7" t="s">
        <v>19</v>
      </c>
      <c r="B10" s="7" t="s">
        <v>21</v>
      </c>
      <c r="C10" s="15">
        <v>7762500</v>
      </c>
      <c r="D10" s="15">
        <v>4657500</v>
      </c>
      <c r="E10" s="15">
        <v>11643.75</v>
      </c>
      <c r="F10" s="15">
        <v>3105000</v>
      </c>
      <c r="G10" s="15">
        <v>3093356.25</v>
      </c>
      <c r="H10" s="7">
        <v>2300</v>
      </c>
      <c r="I10" s="7">
        <v>2500</v>
      </c>
      <c r="J10" s="7">
        <v>4200</v>
      </c>
      <c r="K10" s="7">
        <v>2350</v>
      </c>
      <c r="N10" s="7" t="s">
        <v>53</v>
      </c>
      <c r="O10" s="15">
        <v>60904000</v>
      </c>
      <c r="P10" s="7"/>
      <c r="Q10" s="7"/>
      <c r="R10" s="7"/>
    </row>
    <row r="11" spans="1:18" x14ac:dyDescent="0.25">
      <c r="A11" s="7" t="s">
        <v>46</v>
      </c>
      <c r="B11" s="7"/>
      <c r="C11" s="16">
        <v>19139640</v>
      </c>
      <c r="D11" s="15">
        <v>12052640</v>
      </c>
      <c r="E11" s="15">
        <v>11643.75</v>
      </c>
      <c r="F11" s="15">
        <v>7087000</v>
      </c>
      <c r="G11" s="15">
        <v>7075356.25</v>
      </c>
      <c r="H11" s="17">
        <v>8800</v>
      </c>
      <c r="I11" s="17">
        <v>6500</v>
      </c>
      <c r="J11" s="17">
        <v>6950</v>
      </c>
      <c r="K11" s="17">
        <v>4550</v>
      </c>
      <c r="L11" s="7">
        <f>SUM(H11:K11)</f>
        <v>26800</v>
      </c>
      <c r="M11" s="15">
        <f>G11/L11</f>
        <v>264.00583022388059</v>
      </c>
      <c r="N11" s="7"/>
      <c r="O11" s="7"/>
      <c r="P11" s="7"/>
      <c r="Q11" s="7"/>
      <c r="R11" s="7"/>
    </row>
    <row r="12" spans="1:18" x14ac:dyDescent="0.25">
      <c r="A12" s="7"/>
      <c r="B12" s="7"/>
      <c r="C12" s="15"/>
      <c r="D12" s="15"/>
      <c r="E12" s="15"/>
      <c r="F12" s="15"/>
      <c r="G12" s="15"/>
      <c r="H12" s="7"/>
      <c r="I12" s="7"/>
      <c r="J12" s="7"/>
      <c r="K12" s="7"/>
      <c r="N12" s="7"/>
      <c r="O12" s="7"/>
      <c r="P12" s="7"/>
      <c r="Q12" s="7"/>
      <c r="R12" s="7"/>
    </row>
    <row r="13" spans="1:18" x14ac:dyDescent="0.25">
      <c r="A13" s="7"/>
      <c r="B13" s="7"/>
      <c r="C13" s="15"/>
      <c r="D13" s="15"/>
      <c r="E13" s="15"/>
      <c r="F13" s="15"/>
      <c r="G13" s="15"/>
      <c r="H13" s="7"/>
      <c r="I13" s="7"/>
      <c r="J13" s="7"/>
      <c r="K13" s="7"/>
      <c r="N13" s="7"/>
      <c r="O13" s="7"/>
      <c r="P13" s="7"/>
      <c r="Q13" s="7"/>
      <c r="R13" s="7"/>
    </row>
    <row r="14" spans="1:18" x14ac:dyDescent="0.25">
      <c r="A14" s="7"/>
      <c r="B14" s="7"/>
      <c r="C14" s="15"/>
      <c r="D14" s="15"/>
      <c r="E14" s="15"/>
      <c r="F14" s="15"/>
      <c r="G14" s="15"/>
      <c r="H14" s="7"/>
      <c r="I14" s="7"/>
      <c r="J14" s="7"/>
      <c r="K14" s="7"/>
      <c r="N14" s="7"/>
      <c r="O14" s="7"/>
      <c r="P14" s="7"/>
      <c r="Q14" s="7"/>
      <c r="R14" s="7"/>
    </row>
    <row r="15" spans="1:18" x14ac:dyDescent="0.25">
      <c r="A15" s="17" t="s">
        <v>28</v>
      </c>
      <c r="B15" s="7" t="s">
        <v>29</v>
      </c>
      <c r="C15" s="15">
        <v>10025000</v>
      </c>
      <c r="D15" s="15">
        <v>4893550</v>
      </c>
      <c r="E15" s="15">
        <v>0</v>
      </c>
      <c r="F15" s="15">
        <v>5131450</v>
      </c>
      <c r="G15" s="15">
        <v>5131450</v>
      </c>
      <c r="H15" s="7">
        <v>4000</v>
      </c>
      <c r="I15" s="7">
        <v>6500</v>
      </c>
      <c r="J15" s="7">
        <v>4000</v>
      </c>
      <c r="K15" s="7">
        <v>2350</v>
      </c>
      <c r="N15" s="7"/>
      <c r="O15" s="7"/>
      <c r="P15" s="7"/>
      <c r="Q15" s="7"/>
      <c r="R15" s="7"/>
    </row>
    <row r="16" spans="1:18" x14ac:dyDescent="0.25">
      <c r="A16" s="17" t="s">
        <v>17</v>
      </c>
      <c r="B16" s="7" t="s">
        <v>21</v>
      </c>
      <c r="C16" s="15">
        <v>9905880</v>
      </c>
      <c r="D16" s="15">
        <v>4853880</v>
      </c>
      <c r="E16" s="15">
        <v>24269.4</v>
      </c>
      <c r="F16" s="15">
        <v>5052000</v>
      </c>
      <c r="G16" s="15">
        <v>5027730.5999999996</v>
      </c>
      <c r="H16" s="7">
        <v>5000</v>
      </c>
      <c r="I16" s="7">
        <v>4000</v>
      </c>
      <c r="J16" s="7">
        <v>4000</v>
      </c>
      <c r="K16" s="7">
        <v>5850</v>
      </c>
      <c r="N16" s="7"/>
      <c r="O16" s="7"/>
      <c r="P16" s="7"/>
      <c r="Q16" s="7"/>
      <c r="R16" s="7"/>
    </row>
    <row r="17" spans="1:18" x14ac:dyDescent="0.25">
      <c r="A17" s="7" t="s">
        <v>47</v>
      </c>
      <c r="B17" s="7"/>
      <c r="C17" s="16">
        <v>19930880</v>
      </c>
      <c r="D17" s="15">
        <v>9747430</v>
      </c>
      <c r="E17" s="15">
        <v>24269.4</v>
      </c>
      <c r="F17" s="15">
        <v>10183450</v>
      </c>
      <c r="G17" s="18">
        <v>10159180.6</v>
      </c>
      <c r="H17" s="17">
        <v>9000</v>
      </c>
      <c r="I17" s="17">
        <v>10500</v>
      </c>
      <c r="J17" s="17">
        <v>8000</v>
      </c>
      <c r="K17" s="17">
        <v>8200</v>
      </c>
      <c r="L17" s="7">
        <f>SUM(H17:K17)</f>
        <v>35700</v>
      </c>
      <c r="M17" s="15">
        <f>G17/L17</f>
        <v>284.57088515406161</v>
      </c>
      <c r="N17" s="7"/>
      <c r="O17" s="7"/>
      <c r="P17" s="7"/>
      <c r="Q17" s="7"/>
      <c r="R17" s="7"/>
    </row>
    <row r="18" spans="1:18" x14ac:dyDescent="0.25">
      <c r="A18" s="7"/>
      <c r="B18" s="7"/>
      <c r="C18" s="15"/>
      <c r="D18" s="15"/>
      <c r="E18" s="15"/>
      <c r="F18" s="15"/>
      <c r="G18" s="15"/>
      <c r="H18" s="7"/>
      <c r="I18" s="7"/>
      <c r="J18" s="7"/>
      <c r="K18" s="7"/>
      <c r="N18" s="7"/>
      <c r="O18" s="7"/>
      <c r="P18" s="7"/>
      <c r="Q18" s="7"/>
      <c r="R18" s="7"/>
    </row>
    <row r="19" spans="1:18" x14ac:dyDescent="0.25">
      <c r="A19" s="7"/>
      <c r="B19" s="7"/>
      <c r="C19" s="15"/>
      <c r="D19" s="15"/>
      <c r="E19" s="15"/>
      <c r="F19" s="15"/>
      <c r="G19" s="15"/>
      <c r="H19" s="7"/>
      <c r="I19" s="7"/>
      <c r="J19" s="7"/>
      <c r="K19" s="7"/>
      <c r="N19" s="7"/>
      <c r="O19" s="7"/>
      <c r="P19" s="7"/>
      <c r="Q19" s="7"/>
      <c r="R19" s="7"/>
    </row>
    <row r="20" spans="1:18" x14ac:dyDescent="0.25">
      <c r="A20" s="7"/>
      <c r="B20" s="7"/>
      <c r="C20" s="15"/>
      <c r="D20" s="15"/>
      <c r="E20" s="15"/>
      <c r="F20" s="15"/>
      <c r="G20" s="15"/>
      <c r="H20" s="7"/>
      <c r="I20" s="7"/>
      <c r="J20" s="7"/>
      <c r="K20" s="7"/>
      <c r="N20" s="7"/>
      <c r="O20" s="7"/>
      <c r="P20" s="7"/>
      <c r="Q20" s="7"/>
      <c r="R20" s="7"/>
    </row>
    <row r="21" spans="1:18" x14ac:dyDescent="0.25">
      <c r="A21" s="7" t="s">
        <v>28</v>
      </c>
      <c r="B21" s="7" t="s">
        <v>29</v>
      </c>
      <c r="C21" s="15">
        <v>10025000</v>
      </c>
      <c r="D21" s="15">
        <v>4893550</v>
      </c>
      <c r="E21" s="15">
        <v>0</v>
      </c>
      <c r="F21" s="15">
        <v>5131450</v>
      </c>
      <c r="G21" s="15">
        <v>5131450</v>
      </c>
      <c r="H21" s="7">
        <v>4000</v>
      </c>
      <c r="I21" s="7">
        <v>6500</v>
      </c>
      <c r="J21" s="7">
        <v>4000</v>
      </c>
      <c r="K21" s="7">
        <v>2350</v>
      </c>
      <c r="N21" s="7"/>
      <c r="O21" s="7"/>
      <c r="P21" s="7"/>
      <c r="Q21" s="7"/>
      <c r="R21" s="7"/>
    </row>
    <row r="22" spans="1:18" x14ac:dyDescent="0.25">
      <c r="A22" s="7" t="s">
        <v>19</v>
      </c>
      <c r="B22" s="7" t="s">
        <v>21</v>
      </c>
      <c r="C22" s="15">
        <v>7762500</v>
      </c>
      <c r="D22" s="15">
        <v>4657500</v>
      </c>
      <c r="E22" s="15">
        <v>11643.75</v>
      </c>
      <c r="F22" s="15">
        <v>3105000</v>
      </c>
      <c r="G22" s="15">
        <v>3093356.25</v>
      </c>
      <c r="H22" s="7">
        <v>2300</v>
      </c>
      <c r="I22" s="7">
        <v>2500</v>
      </c>
      <c r="J22" s="7">
        <v>4200</v>
      </c>
      <c r="K22" s="7">
        <v>2350</v>
      </c>
      <c r="N22" s="7"/>
      <c r="O22" s="7"/>
      <c r="P22" s="7"/>
      <c r="Q22" s="7"/>
      <c r="R22" s="7"/>
    </row>
    <row r="23" spans="1:18" x14ac:dyDescent="0.25">
      <c r="A23" s="7" t="s">
        <v>48</v>
      </c>
      <c r="B23" s="7"/>
      <c r="C23" s="16">
        <v>17787500</v>
      </c>
      <c r="D23" s="15">
        <v>9551050</v>
      </c>
      <c r="E23" s="15">
        <v>11643.75</v>
      </c>
      <c r="F23" s="15">
        <v>8236450</v>
      </c>
      <c r="G23" s="15">
        <v>8224806.25</v>
      </c>
      <c r="H23" s="17">
        <v>6300</v>
      </c>
      <c r="I23" s="17">
        <v>9000</v>
      </c>
      <c r="J23" s="17">
        <v>8200</v>
      </c>
      <c r="K23" s="17">
        <v>4700</v>
      </c>
      <c r="L23" s="7">
        <f>SUM(H23:K23)</f>
        <v>28200</v>
      </c>
      <c r="M23" s="15">
        <f>G23/L23</f>
        <v>291.65979609929076</v>
      </c>
      <c r="N23" s="7"/>
      <c r="O23" s="7"/>
      <c r="P23" s="7"/>
      <c r="Q23" s="7"/>
      <c r="R23" s="7"/>
    </row>
    <row r="24" spans="1:18" x14ac:dyDescent="0.25">
      <c r="A24" s="7"/>
      <c r="B24" s="7"/>
      <c r="C24" s="15"/>
      <c r="D24" s="15"/>
      <c r="E24" s="15"/>
      <c r="F24" s="15"/>
      <c r="G24" s="15"/>
      <c r="H24" s="7"/>
      <c r="I24" s="7"/>
      <c r="J24" s="7"/>
      <c r="K24" s="7"/>
      <c r="N24" s="7"/>
      <c r="O24" s="7"/>
      <c r="P24" s="18">
        <f>L17*M23</f>
        <v>10412254.720744681</v>
      </c>
      <c r="Q24" s="7"/>
      <c r="R24" s="7"/>
    </row>
    <row r="25" spans="1:18" x14ac:dyDescent="0.25">
      <c r="A25" s="7"/>
      <c r="B25" s="7"/>
      <c r="C25" s="15"/>
      <c r="D25" s="15"/>
      <c r="E25" s="15"/>
      <c r="F25" s="15"/>
      <c r="G25" s="15"/>
      <c r="H25" s="7"/>
      <c r="I25" s="7"/>
      <c r="J25" s="7"/>
      <c r="K25" s="7"/>
      <c r="N25" s="7"/>
      <c r="O25" s="7"/>
      <c r="P25" s="7"/>
      <c r="Q25" s="7"/>
      <c r="R25" s="7"/>
    </row>
    <row r="26" spans="1:18" x14ac:dyDescent="0.25">
      <c r="A26" s="7"/>
      <c r="B26" s="7"/>
      <c r="C26" s="15"/>
      <c r="D26" s="15"/>
      <c r="E26" s="15"/>
      <c r="F26" s="15"/>
      <c r="G26" s="15"/>
      <c r="H26" s="7"/>
      <c r="I26" s="7"/>
      <c r="J26" s="7"/>
      <c r="K26" s="7"/>
      <c r="N26" s="7"/>
      <c r="O26" s="7"/>
      <c r="P26" s="7"/>
      <c r="Q26" s="7"/>
      <c r="R26" s="7"/>
    </row>
    <row r="27" spans="1:18" x14ac:dyDescent="0.25">
      <c r="A27" s="7" t="s">
        <v>17</v>
      </c>
      <c r="B27" s="7" t="s">
        <v>21</v>
      </c>
      <c r="C27" s="15">
        <v>9905880</v>
      </c>
      <c r="D27" s="15">
        <v>4853880</v>
      </c>
      <c r="E27" s="15">
        <v>24269.4</v>
      </c>
      <c r="F27" s="15">
        <v>5052000</v>
      </c>
      <c r="G27" s="15">
        <v>5027730.5999999996</v>
      </c>
      <c r="H27" s="7">
        <v>5000</v>
      </c>
      <c r="I27" s="7">
        <v>4000</v>
      </c>
      <c r="J27" s="7">
        <v>4000</v>
      </c>
      <c r="K27" s="7">
        <v>5850</v>
      </c>
      <c r="N27" s="7"/>
      <c r="O27" s="7"/>
      <c r="P27" s="7"/>
      <c r="Q27" s="7"/>
      <c r="R27" s="7"/>
    </row>
    <row r="28" spans="1:18" x14ac:dyDescent="0.25">
      <c r="A28" s="7" t="s">
        <v>19</v>
      </c>
      <c r="B28" s="7" t="s">
        <v>21</v>
      </c>
      <c r="C28" s="15">
        <v>7762500</v>
      </c>
      <c r="D28" s="15">
        <v>4657500</v>
      </c>
      <c r="E28" s="15">
        <v>11643.75</v>
      </c>
      <c r="F28" s="15">
        <v>3105000</v>
      </c>
      <c r="G28" s="15">
        <v>3093356.25</v>
      </c>
      <c r="H28" s="7">
        <v>2300</v>
      </c>
      <c r="I28" s="7">
        <v>2500</v>
      </c>
      <c r="J28" s="7">
        <v>4200</v>
      </c>
      <c r="K28" s="7">
        <v>2350</v>
      </c>
      <c r="N28" s="7"/>
      <c r="O28" s="7"/>
      <c r="P28" s="7"/>
      <c r="Q28" s="7"/>
      <c r="R28" s="7"/>
    </row>
    <row r="29" spans="1:18" x14ac:dyDescent="0.25">
      <c r="A29" s="7" t="s">
        <v>49</v>
      </c>
      <c r="B29" s="7"/>
      <c r="C29" s="16">
        <f>SUM(C27:C28)</f>
        <v>17668380</v>
      </c>
      <c r="D29" s="15">
        <f t="shared" ref="D29:G29" si="0">SUM(D27:D28)</f>
        <v>9511380</v>
      </c>
      <c r="E29" s="15">
        <f t="shared" si="0"/>
        <v>35913.15</v>
      </c>
      <c r="F29" s="15">
        <f t="shared" si="0"/>
        <v>8157000</v>
      </c>
      <c r="G29" s="15">
        <f t="shared" si="0"/>
        <v>8121086.8499999996</v>
      </c>
      <c r="H29" s="17">
        <v>7300</v>
      </c>
      <c r="I29" s="17">
        <v>6500</v>
      </c>
      <c r="J29" s="17">
        <v>8200</v>
      </c>
      <c r="K29" s="17">
        <v>8200</v>
      </c>
      <c r="L29" s="7">
        <f>SUM(H29:K29)</f>
        <v>30200</v>
      </c>
      <c r="M29" s="15">
        <f>G29/L29</f>
        <v>268.91016059602646</v>
      </c>
      <c r="N29" s="7"/>
      <c r="O29" s="7"/>
      <c r="P29" s="7"/>
      <c r="Q29" s="7"/>
      <c r="R29" s="7"/>
    </row>
    <row r="30" spans="1:18" x14ac:dyDescent="0.25">
      <c r="A30" s="7"/>
      <c r="B30" s="7"/>
      <c r="C30" s="15"/>
      <c r="D30" s="15"/>
      <c r="E30" s="15"/>
      <c r="F30" s="15"/>
      <c r="G30" s="15"/>
      <c r="H30" s="7"/>
      <c r="I30" s="7"/>
      <c r="J30" s="7"/>
      <c r="K30" s="7"/>
      <c r="N30" s="7"/>
      <c r="O30" s="7"/>
      <c r="P30" s="7"/>
      <c r="Q30" s="7"/>
      <c r="R30" s="7"/>
    </row>
    <row r="31" spans="1:18" x14ac:dyDescent="0.25">
      <c r="A31" s="7"/>
      <c r="B31" s="7"/>
      <c r="C31" s="15"/>
      <c r="D31" s="15"/>
      <c r="E31" s="15"/>
      <c r="F31" s="15"/>
      <c r="G31" s="15"/>
      <c r="H31" s="7"/>
      <c r="I31" s="7"/>
      <c r="J31" s="7"/>
      <c r="K31" s="7"/>
      <c r="N31" s="7"/>
      <c r="O31" s="7"/>
      <c r="P31" s="7"/>
      <c r="Q31" s="7"/>
      <c r="R31" s="7"/>
    </row>
    <row r="32" spans="1:18" x14ac:dyDescent="0.25">
      <c r="A32" s="7"/>
      <c r="B32" s="7"/>
      <c r="C32" s="15"/>
      <c r="D32" s="15"/>
      <c r="E32" s="15"/>
      <c r="F32" s="15"/>
      <c r="G32" s="15"/>
      <c r="H32" s="7"/>
      <c r="I32" s="7"/>
      <c r="J32" s="7"/>
      <c r="K32" s="7"/>
      <c r="N32" s="7"/>
      <c r="O32" s="7"/>
      <c r="P32" s="7"/>
      <c r="Q32" s="7"/>
      <c r="R32" s="7"/>
    </row>
    <row r="33" spans="1:18" x14ac:dyDescent="0.25">
      <c r="A33" s="7" t="s">
        <v>17</v>
      </c>
      <c r="B33" s="7" t="s">
        <v>21</v>
      </c>
      <c r="C33" s="15">
        <v>9905880</v>
      </c>
      <c r="D33" s="15">
        <v>4853880</v>
      </c>
      <c r="E33" s="15">
        <v>24269.4</v>
      </c>
      <c r="F33" s="15">
        <v>5052000</v>
      </c>
      <c r="G33" s="15">
        <v>5027730.5999999996</v>
      </c>
      <c r="H33" s="7">
        <v>5000</v>
      </c>
      <c r="I33" s="7">
        <v>4000</v>
      </c>
      <c r="J33" s="7">
        <v>4000</v>
      </c>
      <c r="K33" s="7">
        <v>5850</v>
      </c>
      <c r="N33" s="7"/>
      <c r="O33" s="7"/>
      <c r="P33" s="7"/>
      <c r="Q33" s="7"/>
      <c r="R33" s="7"/>
    </row>
    <row r="34" spans="1:18" x14ac:dyDescent="0.25">
      <c r="A34" s="7" t="s">
        <v>26</v>
      </c>
      <c r="B34" s="7" t="s">
        <v>33</v>
      </c>
      <c r="C34" s="15">
        <v>7333330</v>
      </c>
      <c r="D34" s="15">
        <v>3153330</v>
      </c>
      <c r="E34" s="15">
        <v>0</v>
      </c>
      <c r="F34" s="15">
        <v>4180000</v>
      </c>
      <c r="G34" s="15">
        <v>4180000</v>
      </c>
      <c r="H34" s="7">
        <v>5500</v>
      </c>
      <c r="I34" s="7">
        <v>5200</v>
      </c>
      <c r="J34" s="7">
        <v>3250</v>
      </c>
      <c r="K34" s="7">
        <v>2400</v>
      </c>
      <c r="N34" s="7"/>
      <c r="O34" s="7"/>
      <c r="P34" s="7"/>
      <c r="Q34" s="7"/>
      <c r="R34" s="7"/>
    </row>
    <row r="35" spans="1:18" x14ac:dyDescent="0.25">
      <c r="A35" s="7" t="s">
        <v>50</v>
      </c>
      <c r="B35" s="7"/>
      <c r="C35" s="16">
        <f>SUM(C33:C34)</f>
        <v>17239210</v>
      </c>
      <c r="D35" s="15">
        <f t="shared" ref="D35:G35" si="1">SUM(D33:D34)</f>
        <v>8007210</v>
      </c>
      <c r="E35" s="15">
        <f t="shared" si="1"/>
        <v>24269.4</v>
      </c>
      <c r="F35" s="15">
        <f t="shared" si="1"/>
        <v>9232000</v>
      </c>
      <c r="G35" s="15">
        <f t="shared" si="1"/>
        <v>9207730.5999999996</v>
      </c>
      <c r="H35" s="17">
        <v>10500</v>
      </c>
      <c r="I35" s="17">
        <v>9200</v>
      </c>
      <c r="J35" s="17">
        <v>7250</v>
      </c>
      <c r="K35" s="17">
        <v>8250</v>
      </c>
      <c r="L35" s="7">
        <f>SUM(H35:K35)</f>
        <v>35200</v>
      </c>
      <c r="M35" s="15">
        <f>G35/L35</f>
        <v>261.58325568181817</v>
      </c>
      <c r="N35" s="7"/>
      <c r="O35" s="7"/>
      <c r="P35" s="7"/>
      <c r="Q35" s="7"/>
      <c r="R35" s="7"/>
    </row>
    <row r="36" spans="1:18" x14ac:dyDescent="0.25">
      <c r="A36" s="7"/>
      <c r="B36" s="7"/>
      <c r="C36" s="15"/>
      <c r="D36" s="15"/>
      <c r="E36" s="15"/>
      <c r="F36" s="15"/>
      <c r="G36" s="15"/>
      <c r="H36" s="7"/>
      <c r="I36" s="7"/>
      <c r="J36" s="7"/>
      <c r="K36" s="7"/>
      <c r="N36" s="7"/>
      <c r="O36" s="7"/>
      <c r="P36" s="7"/>
      <c r="Q36" s="7"/>
      <c r="R36" s="7"/>
    </row>
    <row r="37" spans="1:18" x14ac:dyDescent="0.25">
      <c r="A37" s="7"/>
      <c r="B37" s="7"/>
      <c r="C37" s="15"/>
      <c r="D37" s="15"/>
      <c r="E37" s="15"/>
      <c r="F37" s="15"/>
      <c r="G37" s="15"/>
      <c r="H37" s="7"/>
      <c r="I37" s="7"/>
      <c r="J37" s="7"/>
      <c r="K37" s="7"/>
      <c r="N37" s="7"/>
      <c r="O37" s="7"/>
      <c r="P37" s="7"/>
      <c r="Q37" s="7"/>
      <c r="R37" s="7"/>
    </row>
    <row r="38" spans="1:18" x14ac:dyDescent="0.25">
      <c r="A38" s="7"/>
      <c r="B38" s="7"/>
      <c r="C38" s="15"/>
      <c r="D38" s="15"/>
      <c r="E38" s="15"/>
      <c r="F38" s="15"/>
      <c r="G38" s="15"/>
      <c r="H38" s="7"/>
      <c r="I38" s="7"/>
      <c r="J38" s="7"/>
      <c r="K38" s="7"/>
      <c r="N38" s="7"/>
      <c r="O38" s="7"/>
      <c r="P38" s="7"/>
      <c r="Q38" s="7"/>
      <c r="R38" s="7"/>
    </row>
    <row r="39" spans="1:18" x14ac:dyDescent="0.25">
      <c r="A39" s="7"/>
      <c r="B39" s="7"/>
      <c r="C39" s="15"/>
      <c r="D39" s="15"/>
      <c r="E39" s="15"/>
      <c r="F39" s="15"/>
      <c r="G39" s="15"/>
      <c r="H39" s="7"/>
      <c r="I39" s="7"/>
      <c r="J39" s="7"/>
      <c r="K39" s="7"/>
      <c r="N39" s="7"/>
      <c r="O39" s="7"/>
      <c r="P39" s="7"/>
      <c r="Q39" s="7"/>
      <c r="R39" s="7"/>
    </row>
    <row r="40" spans="1:18" x14ac:dyDescent="0.25">
      <c r="A40" s="7"/>
      <c r="B40" s="7"/>
      <c r="C40" s="15"/>
      <c r="D40" s="15"/>
      <c r="E40" s="15"/>
      <c r="F40" s="15"/>
      <c r="G40" s="15"/>
      <c r="H40" s="7"/>
      <c r="I40" s="7"/>
      <c r="J40" s="7"/>
      <c r="K40" s="7"/>
      <c r="N40" s="7"/>
      <c r="O40" s="7"/>
      <c r="P40" s="7"/>
      <c r="Q40" s="7"/>
      <c r="R40" s="7"/>
    </row>
    <row r="41" spans="1:18" ht="11.25" customHeight="1" x14ac:dyDescent="0.25">
      <c r="A41" s="7"/>
      <c r="B41" s="7"/>
      <c r="C41" s="15"/>
      <c r="D41" s="15"/>
      <c r="E41" s="15"/>
      <c r="F41" s="15"/>
      <c r="G41" s="15"/>
      <c r="H41" s="7"/>
      <c r="I41" s="7"/>
      <c r="J41" s="7"/>
      <c r="K41" s="7"/>
      <c r="N41" s="7"/>
      <c r="O41" s="7"/>
      <c r="P41" s="7"/>
      <c r="Q41" s="7"/>
      <c r="R41" s="7"/>
    </row>
    <row r="42" spans="1:18" x14ac:dyDescent="0.25">
      <c r="A42" s="19" t="s">
        <v>51</v>
      </c>
      <c r="B42" s="30" t="s">
        <v>57</v>
      </c>
      <c r="C42" s="26" t="s">
        <v>52</v>
      </c>
      <c r="D42" s="19" t="s">
        <v>37</v>
      </c>
      <c r="E42" s="19" t="s">
        <v>38</v>
      </c>
      <c r="F42" s="19" t="s">
        <v>39</v>
      </c>
      <c r="G42" s="19" t="s">
        <v>11</v>
      </c>
    </row>
    <row r="43" spans="1:18" x14ac:dyDescent="0.25">
      <c r="A43" s="19" t="s">
        <v>45</v>
      </c>
      <c r="B43" s="27">
        <v>21402140</v>
      </c>
      <c r="C43" s="28">
        <f>B43/O10</f>
        <v>0.35140778930776306</v>
      </c>
      <c r="D43" s="29">
        <v>10500</v>
      </c>
      <c r="E43" s="29">
        <v>10500</v>
      </c>
      <c r="F43" s="29">
        <v>6750</v>
      </c>
      <c r="G43" s="29">
        <v>4550</v>
      </c>
    </row>
    <row r="44" spans="1:18" x14ac:dyDescent="0.25">
      <c r="A44" s="19" t="s">
        <v>46</v>
      </c>
      <c r="B44" s="27">
        <v>19139640</v>
      </c>
      <c r="C44" s="28">
        <f>B44/O10</f>
        <v>0.31425916195980558</v>
      </c>
      <c r="D44" s="29">
        <v>8800</v>
      </c>
      <c r="E44" s="29">
        <v>6500</v>
      </c>
      <c r="F44" s="29">
        <v>6950</v>
      </c>
      <c r="G44" s="29">
        <v>4550</v>
      </c>
    </row>
    <row r="45" spans="1:18" x14ac:dyDescent="0.25">
      <c r="A45" s="19" t="s">
        <v>47</v>
      </c>
      <c r="B45" s="27">
        <v>19930880</v>
      </c>
      <c r="C45" s="28">
        <f>B45/O10</f>
        <v>0.32725075528700909</v>
      </c>
      <c r="D45" s="29">
        <v>9000</v>
      </c>
      <c r="E45" s="29">
        <v>10500</v>
      </c>
      <c r="F45" s="29">
        <v>8000</v>
      </c>
      <c r="G45" s="29">
        <v>8200</v>
      </c>
    </row>
    <row r="46" spans="1:18" x14ac:dyDescent="0.25">
      <c r="A46" s="19" t="s">
        <v>48</v>
      </c>
      <c r="B46" s="27">
        <v>17787500</v>
      </c>
      <c r="C46" s="28">
        <f>B46/O10</f>
        <v>0.29205799290686985</v>
      </c>
      <c r="D46" s="29">
        <v>6300</v>
      </c>
      <c r="E46" s="29">
        <v>9000</v>
      </c>
      <c r="F46" s="29">
        <v>8200</v>
      </c>
      <c r="G46" s="29">
        <v>4700</v>
      </c>
    </row>
    <row r="47" spans="1:18" x14ac:dyDescent="0.25">
      <c r="A47" s="19" t="s">
        <v>49</v>
      </c>
      <c r="B47" s="27">
        <v>17668380</v>
      </c>
      <c r="C47" s="28">
        <f>B47/O10</f>
        <v>0.2901021279390516</v>
      </c>
      <c r="D47" s="29">
        <v>7300</v>
      </c>
      <c r="E47" s="29">
        <v>6500</v>
      </c>
      <c r="F47" s="29">
        <v>8200</v>
      </c>
      <c r="G47" s="29">
        <v>8200</v>
      </c>
    </row>
    <row r="48" spans="1:18" x14ac:dyDescent="0.25">
      <c r="A48" s="19" t="s">
        <v>50</v>
      </c>
      <c r="B48" s="27">
        <v>17239210</v>
      </c>
      <c r="C48" s="28">
        <f>B48/O10</f>
        <v>0.28305546433731776</v>
      </c>
      <c r="D48" s="29">
        <v>10500</v>
      </c>
      <c r="E48" s="29">
        <v>9200</v>
      </c>
      <c r="F48" s="29">
        <v>7250</v>
      </c>
      <c r="G48" s="29">
        <v>8250</v>
      </c>
    </row>
    <row r="52" spans="1:7" x14ac:dyDescent="0.25">
      <c r="A52" s="19" t="s">
        <v>51</v>
      </c>
      <c r="B52" s="19" t="s">
        <v>24</v>
      </c>
      <c r="C52" s="19" t="s">
        <v>43</v>
      </c>
      <c r="D52" s="19" t="s">
        <v>44</v>
      </c>
      <c r="E52" s="33"/>
      <c r="F52" s="19"/>
      <c r="G52" s="19"/>
    </row>
    <row r="53" spans="1:7" x14ac:dyDescent="0.25">
      <c r="A53" s="19" t="s">
        <v>45</v>
      </c>
      <c r="B53" s="26">
        <v>9113450</v>
      </c>
      <c r="C53" s="32">
        <v>32300</v>
      </c>
      <c r="D53" s="34">
        <f>M5</f>
        <v>282.1501547987616</v>
      </c>
      <c r="E53"/>
      <c r="F53"/>
      <c r="G53"/>
    </row>
    <row r="54" spans="1:7" x14ac:dyDescent="0.25">
      <c r="A54" s="19" t="s">
        <v>46</v>
      </c>
      <c r="B54" s="26">
        <v>7075356.25</v>
      </c>
      <c r="C54" s="32">
        <v>26800</v>
      </c>
      <c r="D54" s="34">
        <f>M11</f>
        <v>264.00583022388059</v>
      </c>
      <c r="E54"/>
      <c r="F54"/>
      <c r="G54"/>
    </row>
    <row r="55" spans="1:7" x14ac:dyDescent="0.25">
      <c r="A55" s="19" t="s">
        <v>47</v>
      </c>
      <c r="B55" s="31">
        <v>10159180.6</v>
      </c>
      <c r="C55" s="32">
        <v>35700</v>
      </c>
      <c r="D55" s="34">
        <f>M17</f>
        <v>284.57088515406161</v>
      </c>
      <c r="E55"/>
      <c r="F55"/>
      <c r="G55"/>
    </row>
    <row r="56" spans="1:7" x14ac:dyDescent="0.25">
      <c r="A56" s="19" t="s">
        <v>48</v>
      </c>
      <c r="B56" s="26">
        <v>8224806.25</v>
      </c>
      <c r="C56" s="32">
        <v>28200</v>
      </c>
      <c r="D56" s="34">
        <f>M23</f>
        <v>291.65979609929076</v>
      </c>
      <c r="E56"/>
      <c r="F56"/>
      <c r="G56"/>
    </row>
    <row r="57" spans="1:7" x14ac:dyDescent="0.25">
      <c r="A57" s="19" t="s">
        <v>49</v>
      </c>
      <c r="B57" s="26">
        <v>8121086.8499999996</v>
      </c>
      <c r="C57" s="32">
        <v>30200</v>
      </c>
      <c r="D57" s="34">
        <f>M29</f>
        <v>268.91016059602646</v>
      </c>
      <c r="E57"/>
      <c r="F57"/>
      <c r="G57"/>
    </row>
    <row r="58" spans="1:7" x14ac:dyDescent="0.25">
      <c r="A58" s="19" t="s">
        <v>50</v>
      </c>
      <c r="B58" s="26">
        <v>9207730.5999999996</v>
      </c>
      <c r="C58" s="32">
        <v>35200</v>
      </c>
      <c r="D58" s="34">
        <f>M35</f>
        <v>261.58325568181817</v>
      </c>
      <c r="E58"/>
      <c r="F58"/>
      <c r="G58"/>
    </row>
    <row r="62" spans="1:7" x14ac:dyDescent="0.25">
      <c r="A62" s="19" t="s">
        <v>51</v>
      </c>
      <c r="B62" s="19" t="s">
        <v>35</v>
      </c>
      <c r="C62" s="19" t="s">
        <v>44</v>
      </c>
    </row>
    <row r="63" spans="1:7" x14ac:dyDescent="0.25">
      <c r="A63" s="19" t="s">
        <v>45</v>
      </c>
      <c r="B63" s="26">
        <v>9113450</v>
      </c>
      <c r="C63" s="34">
        <f>M5</f>
        <v>282.1501547987616</v>
      </c>
    </row>
    <row r="64" spans="1:7" x14ac:dyDescent="0.25">
      <c r="A64" s="19" t="s">
        <v>46</v>
      </c>
      <c r="B64" s="26">
        <v>7075356.25</v>
      </c>
      <c r="C64" s="34">
        <f>M11</f>
        <v>264.00583022388059</v>
      </c>
    </row>
    <row r="65" spans="1:3" x14ac:dyDescent="0.25">
      <c r="A65" s="19" t="s">
        <v>47</v>
      </c>
      <c r="B65" s="31">
        <v>10159180.6</v>
      </c>
      <c r="C65" s="34">
        <f>M17</f>
        <v>284.57088515406161</v>
      </c>
    </row>
    <row r="66" spans="1:3" x14ac:dyDescent="0.25">
      <c r="A66" s="19" t="s">
        <v>48</v>
      </c>
      <c r="B66" s="26">
        <v>8224806.25</v>
      </c>
      <c r="C66" s="34">
        <f>M23</f>
        <v>291.65979609929076</v>
      </c>
    </row>
    <row r="67" spans="1:3" x14ac:dyDescent="0.25">
      <c r="A67" s="19" t="s">
        <v>49</v>
      </c>
      <c r="B67" s="26">
        <v>8121086.8499999996</v>
      </c>
      <c r="C67" s="34">
        <f>M29</f>
        <v>268.91016059602646</v>
      </c>
    </row>
    <row r="68" spans="1:3" x14ac:dyDescent="0.25">
      <c r="A68" s="19" t="s">
        <v>50</v>
      </c>
      <c r="B68" s="26">
        <v>9207730.5999999996</v>
      </c>
      <c r="C68" s="34">
        <f>M35</f>
        <v>261.58325568181817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Projetos Atuais</vt:lpstr>
      <vt:lpstr>Projetos Analisados</vt:lpstr>
      <vt:lpstr>Projetos Aprovados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2023-12-24T21:43:39Z</dcterms:modified>
</cp:coreProperties>
</file>