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1d2a289e3a233/Escritorio/Python/Ideal_Power_ideas/excel_replica-1/"/>
    </mc:Choice>
  </mc:AlternateContent>
  <xr:revisionPtr revIDLastSave="67" documentId="8_{12A5F069-290D-4CAF-A721-DA5D196BF305}" xr6:coauthVersionLast="47" xr6:coauthVersionMax="47" xr10:uidLastSave="{FFFE004C-1547-4BE3-A1D2-B965A318CA87}"/>
  <bookViews>
    <workbookView xWindow="14805" yWindow="0" windowWidth="9795" windowHeight="13710" xr2:uid="{5C87E352-BAD7-4E1A-B122-0857B26F3796}"/>
  </bookViews>
  <sheets>
    <sheet name="Wafer" sheetId="1" r:id="rId1"/>
  </sheets>
  <definedNames>
    <definedName name="_xlnm.Print_Area" localSheetId="0">Wafer!$A$1:$Y$42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1" l="1"/>
  <c r="S41" i="1"/>
  <c r="S40" i="1" l="1"/>
  <c r="H117" i="1"/>
  <c r="H133" i="1"/>
  <c r="H134" i="1"/>
  <c r="A38" i="1"/>
  <c r="F139" i="1"/>
  <c r="H139" i="1" s="1"/>
  <c r="F138" i="1"/>
  <c r="H138" i="1" s="1"/>
  <c r="F137" i="1"/>
  <c r="H137" i="1" s="1"/>
  <c r="F136" i="1"/>
  <c r="H136" i="1" s="1"/>
  <c r="F135" i="1"/>
  <c r="H135" i="1" s="1"/>
  <c r="F134" i="1"/>
  <c r="F133" i="1"/>
  <c r="F132" i="1"/>
  <c r="H132" i="1" s="1"/>
  <c r="F131" i="1"/>
  <c r="H131" i="1" s="1"/>
  <c r="F130" i="1"/>
  <c r="H130" i="1" s="1"/>
  <c r="F129" i="1"/>
  <c r="H129" i="1" s="1"/>
  <c r="F128" i="1"/>
  <c r="H128" i="1" s="1"/>
  <c r="F127" i="1"/>
  <c r="H127" i="1" s="1"/>
  <c r="F126" i="1"/>
  <c r="H126" i="1" s="1"/>
  <c r="F125" i="1"/>
  <c r="H125" i="1" s="1"/>
  <c r="F124" i="1"/>
  <c r="H124" i="1" s="1"/>
  <c r="F123" i="1"/>
  <c r="H123" i="1" s="1"/>
  <c r="F122" i="1"/>
  <c r="H122" i="1" s="1"/>
  <c r="F121" i="1"/>
  <c r="H121" i="1" s="1"/>
  <c r="F120" i="1"/>
  <c r="H120" i="1" s="1"/>
  <c r="F119" i="1"/>
  <c r="H119" i="1" s="1"/>
  <c r="F118" i="1"/>
  <c r="H118" i="1" s="1"/>
  <c r="F117" i="1"/>
  <c r="F116" i="1"/>
  <c r="H116" i="1" s="1"/>
  <c r="G65" i="1" a="1"/>
  <c r="G118" i="1" a="1"/>
  <c r="G60" i="1" a="1"/>
  <c r="G72" i="1" a="1"/>
  <c r="G90" i="1" a="1"/>
  <c r="G130" i="1" a="1"/>
  <c r="G89" i="1" a="1"/>
  <c r="G112" i="1" a="1"/>
  <c r="G109" i="1" a="1"/>
  <c r="G128" i="1" a="1"/>
  <c r="G59" i="1" a="1"/>
  <c r="G56" i="1" a="1"/>
  <c r="G58" i="1" a="1"/>
  <c r="G124" i="1" a="1"/>
  <c r="G98" i="1" a="1"/>
  <c r="G63" i="1" a="1"/>
  <c r="G66" i="1" a="1"/>
  <c r="G87" i="1" a="1"/>
  <c r="G122" i="1" a="1"/>
  <c r="G79" i="1" a="1"/>
  <c r="G119" i="1" a="1"/>
  <c r="G73" i="1" a="1"/>
  <c r="G75" i="1" a="1"/>
  <c r="G96" i="1" a="1"/>
  <c r="G126" i="1" a="1"/>
  <c r="G116" i="1" a="1"/>
  <c r="G133" i="1" a="1"/>
  <c r="G135" i="1" a="1"/>
  <c r="G136" i="1" a="1"/>
  <c r="G110" i="1" a="1"/>
  <c r="G55" i="1" a="1"/>
  <c r="G64" i="1" a="1"/>
  <c r="G85" i="1" a="1"/>
  <c r="G94" i="1" a="1"/>
  <c r="G100" i="1" a="1"/>
  <c r="G99" i="1" a="1"/>
  <c r="G105" i="1" a="1"/>
  <c r="G91" i="1" a="1"/>
  <c r="G83" i="1" a="1"/>
  <c r="G129" i="1" a="1"/>
  <c r="G123" i="1" a="1"/>
  <c r="G106" i="1" a="1"/>
  <c r="G93" i="1" a="1"/>
  <c r="G120" i="1" a="1"/>
  <c r="G88" i="1" a="1"/>
  <c r="G53" i="1" a="1"/>
  <c r="G134" i="1" a="1"/>
  <c r="G86" i="1" a="1"/>
  <c r="G52" i="1" a="1"/>
  <c r="G121" i="1" a="1"/>
  <c r="G102" i="1" a="1"/>
  <c r="G54" i="1" a="1"/>
  <c r="G95" i="1" a="1"/>
  <c r="G108" i="1" a="1"/>
  <c r="G115" i="1" a="1"/>
  <c r="G70" i="1" a="1"/>
  <c r="G77" i="1" a="1"/>
  <c r="G84" i="1" a="1"/>
  <c r="G81" i="1" a="1"/>
  <c r="G97" i="1" a="1"/>
  <c r="G68" i="1" a="1"/>
  <c r="G71" i="1" a="1"/>
  <c r="G92" i="1" a="1"/>
  <c r="G107" i="1" a="1"/>
  <c r="G101" i="1" a="1"/>
  <c r="G127" i="1" a="1"/>
  <c r="G57" i="1" a="1"/>
  <c r="G138" i="1" a="1"/>
  <c r="G69" i="1" a="1"/>
  <c r="G67" i="1" a="1"/>
  <c r="G113" i="1" a="1"/>
  <c r="G61" i="1" a="1"/>
  <c r="G74" i="1" a="1"/>
  <c r="G80" i="1" a="1"/>
  <c r="G139" i="1" a="1"/>
  <c r="G125" i="1" a="1"/>
  <c r="G132" i="1" a="1"/>
  <c r="G78" i="1" a="1"/>
  <c r="G103" i="1" a="1"/>
  <c r="G82" i="1" a="1"/>
  <c r="G76" i="1" a="1"/>
  <c r="G62" i="1" a="1"/>
  <c r="G137" i="1" a="1"/>
  <c r="G104" i="1" a="1"/>
  <c r="G111" i="1" a="1"/>
  <c r="G117" i="1" a="1"/>
  <c r="G114" i="1" a="1"/>
  <c r="G131" i="1" a="1"/>
  <c r="G60" i="1" l="1"/>
  <c r="N60" i="1" s="1"/>
  <c r="G99" i="1"/>
  <c r="N99" i="1" s="1"/>
  <c r="G59" i="1"/>
  <c r="N59" i="1" s="1"/>
  <c r="G90" i="1"/>
  <c r="N90" i="1" s="1"/>
  <c r="G120" i="1"/>
  <c r="N120" i="1" s="1"/>
  <c r="G138" i="1"/>
  <c r="N138" i="1" s="1"/>
  <c r="G130" i="1"/>
  <c r="N130" i="1" s="1"/>
  <c r="G129" i="1"/>
  <c r="N129" i="1" s="1"/>
  <c r="G128" i="1"/>
  <c r="N128" i="1" s="1"/>
  <c r="G89" i="1"/>
  <c r="N89" i="1" s="1"/>
  <c r="G88" i="1"/>
  <c r="N88" i="1" s="1"/>
  <c r="G119" i="1"/>
  <c r="N119" i="1" s="1"/>
  <c r="G80" i="1"/>
  <c r="N80" i="1" s="1"/>
  <c r="G118" i="1"/>
  <c r="N118" i="1" s="1"/>
  <c r="G79" i="1"/>
  <c r="N79" i="1" s="1"/>
  <c r="G110" i="1"/>
  <c r="N110" i="1" s="1"/>
  <c r="G70" i="1"/>
  <c r="N70" i="1" s="1"/>
  <c r="G109" i="1"/>
  <c r="N109" i="1" s="1"/>
  <c r="G69" i="1"/>
  <c r="N69" i="1" s="1"/>
  <c r="G139" i="1"/>
  <c r="N139" i="1" s="1"/>
  <c r="G100" i="1"/>
  <c r="N100" i="1" s="1"/>
  <c r="G108" i="1"/>
  <c r="N108" i="1" s="1"/>
  <c r="G98" i="1"/>
  <c r="N98" i="1" s="1"/>
  <c r="G68" i="1"/>
  <c r="N68" i="1" s="1"/>
  <c r="G117" i="1"/>
  <c r="N117" i="1" s="1"/>
  <c r="G77" i="1"/>
  <c r="N77" i="1" s="1"/>
  <c r="G125" i="1"/>
  <c r="N125" i="1" s="1"/>
  <c r="G78" i="1"/>
  <c r="N78" i="1" s="1"/>
  <c r="G137" i="1"/>
  <c r="N137" i="1" s="1"/>
  <c r="G127" i="1"/>
  <c r="N127" i="1" s="1"/>
  <c r="G107" i="1"/>
  <c r="N107" i="1" s="1"/>
  <c r="G97" i="1"/>
  <c r="N97" i="1" s="1"/>
  <c r="G87" i="1"/>
  <c r="N87" i="1" s="1"/>
  <c r="G67" i="1"/>
  <c r="N67" i="1" s="1"/>
  <c r="G136" i="1"/>
  <c r="N136" i="1" s="1"/>
  <c r="G126" i="1"/>
  <c r="N126" i="1" s="1"/>
  <c r="G116" i="1"/>
  <c r="N116" i="1" s="1"/>
  <c r="G106" i="1"/>
  <c r="N106" i="1" s="1"/>
  <c r="G96" i="1"/>
  <c r="N96" i="1" s="1"/>
  <c r="G86" i="1"/>
  <c r="N86" i="1" s="1"/>
  <c r="G76" i="1"/>
  <c r="N76" i="1" s="1"/>
  <c r="G66" i="1"/>
  <c r="N66" i="1" s="1"/>
  <c r="G135" i="1"/>
  <c r="N135" i="1" s="1"/>
  <c r="G115" i="1"/>
  <c r="N115" i="1" s="1"/>
  <c r="G105" i="1"/>
  <c r="N105" i="1" s="1"/>
  <c r="G95" i="1"/>
  <c r="N95" i="1" s="1"/>
  <c r="G85" i="1"/>
  <c r="N85" i="1" s="1"/>
  <c r="G75" i="1"/>
  <c r="N75" i="1" s="1"/>
  <c r="G65" i="1"/>
  <c r="N65" i="1" s="1"/>
  <c r="G134" i="1"/>
  <c r="N134" i="1" s="1"/>
  <c r="G124" i="1"/>
  <c r="N124" i="1" s="1"/>
  <c r="G114" i="1"/>
  <c r="N114" i="1" s="1"/>
  <c r="G104" i="1"/>
  <c r="N104" i="1" s="1"/>
  <c r="G94" i="1"/>
  <c r="N94" i="1" s="1"/>
  <c r="G84" i="1"/>
  <c r="N84" i="1" s="1"/>
  <c r="G74" i="1"/>
  <c r="N74" i="1" s="1"/>
  <c r="G64" i="1"/>
  <c r="N64" i="1" s="1"/>
  <c r="G133" i="1"/>
  <c r="N133" i="1" s="1"/>
  <c r="G123" i="1"/>
  <c r="N123" i="1" s="1"/>
  <c r="G113" i="1"/>
  <c r="N113" i="1" s="1"/>
  <c r="G103" i="1"/>
  <c r="N103" i="1" s="1"/>
  <c r="G93" i="1"/>
  <c r="N93" i="1" s="1"/>
  <c r="G83" i="1"/>
  <c r="N83" i="1" s="1"/>
  <c r="G73" i="1"/>
  <c r="N73" i="1" s="1"/>
  <c r="G63" i="1"/>
  <c r="N63" i="1" s="1"/>
  <c r="G132" i="1"/>
  <c r="N132" i="1" s="1"/>
  <c r="G122" i="1"/>
  <c r="N122" i="1" s="1"/>
  <c r="G112" i="1"/>
  <c r="N112" i="1" s="1"/>
  <c r="G102" i="1"/>
  <c r="N102" i="1" s="1"/>
  <c r="G92" i="1"/>
  <c r="N92" i="1" s="1"/>
  <c r="G82" i="1"/>
  <c r="N82" i="1" s="1"/>
  <c r="G72" i="1"/>
  <c r="N72" i="1" s="1"/>
  <c r="G62" i="1"/>
  <c r="N62" i="1" s="1"/>
  <c r="G131" i="1"/>
  <c r="N131" i="1" s="1"/>
  <c r="G121" i="1"/>
  <c r="N121" i="1" s="1"/>
  <c r="G111" i="1"/>
  <c r="N111" i="1" s="1"/>
  <c r="G101" i="1"/>
  <c r="N101" i="1" s="1"/>
  <c r="G91" i="1"/>
  <c r="N91" i="1" s="1"/>
  <c r="G81" i="1"/>
  <c r="N81" i="1" s="1"/>
  <c r="G71" i="1"/>
  <c r="N71" i="1" s="1"/>
  <c r="G61" i="1"/>
  <c r="N61" i="1" s="1"/>
  <c r="G58" i="1"/>
  <c r="N58" i="1" s="1"/>
  <c r="G57" i="1"/>
  <c r="N57" i="1" s="1"/>
  <c r="G56" i="1"/>
  <c r="N56" i="1" s="1"/>
  <c r="G55" i="1"/>
  <c r="N55" i="1" s="1"/>
  <c r="G53" i="1"/>
  <c r="N53" i="1" s="1"/>
  <c r="G54" i="1"/>
  <c r="N54" i="1" s="1"/>
  <c r="G52" i="1"/>
  <c r="B64" i="1" l="1"/>
  <c r="N52" i="1"/>
  <c r="I71" i="1"/>
  <c r="I113" i="1"/>
  <c r="I86" i="1"/>
  <c r="I139" i="1"/>
  <c r="I81" i="1"/>
  <c r="I123" i="1"/>
  <c r="I96" i="1"/>
  <c r="I69" i="1"/>
  <c r="I91" i="1"/>
  <c r="I133" i="1"/>
  <c r="I106" i="1"/>
  <c r="I109" i="1"/>
  <c r="I101" i="1"/>
  <c r="I64" i="1"/>
  <c r="I116" i="1"/>
  <c r="I70" i="1"/>
  <c r="I111" i="1"/>
  <c r="I74" i="1"/>
  <c r="I126" i="1"/>
  <c r="I110" i="1"/>
  <c r="I121" i="1"/>
  <c r="I84" i="1"/>
  <c r="I136" i="1"/>
  <c r="I79" i="1"/>
  <c r="I131" i="1"/>
  <c r="I94" i="1"/>
  <c r="I67" i="1"/>
  <c r="I118" i="1"/>
  <c r="I62" i="1"/>
  <c r="I104" i="1"/>
  <c r="I87" i="1"/>
  <c r="I80" i="1"/>
  <c r="I72" i="1"/>
  <c r="I114" i="1"/>
  <c r="I97" i="1"/>
  <c r="I119" i="1"/>
  <c r="I82" i="1"/>
  <c r="I124" i="1"/>
  <c r="I107" i="1"/>
  <c r="I88" i="1"/>
  <c r="I92" i="1"/>
  <c r="I134" i="1"/>
  <c r="I127" i="1"/>
  <c r="I89" i="1"/>
  <c r="I102" i="1"/>
  <c r="I65" i="1"/>
  <c r="I137" i="1"/>
  <c r="I128" i="1"/>
  <c r="I112" i="1"/>
  <c r="I75" i="1"/>
  <c r="I78" i="1"/>
  <c r="I129" i="1"/>
  <c r="I54" i="1"/>
  <c r="I122" i="1"/>
  <c r="I85" i="1"/>
  <c r="I125" i="1"/>
  <c r="I130" i="1"/>
  <c r="I53" i="1"/>
  <c r="I132" i="1"/>
  <c r="I95" i="1"/>
  <c r="I77" i="1"/>
  <c r="I138" i="1"/>
  <c r="I55" i="1"/>
  <c r="I63" i="1"/>
  <c r="I105" i="1"/>
  <c r="I117" i="1"/>
  <c r="I120" i="1"/>
  <c r="I56" i="1"/>
  <c r="I73" i="1"/>
  <c r="I115" i="1"/>
  <c r="I68" i="1"/>
  <c r="I90" i="1"/>
  <c r="I57" i="1"/>
  <c r="I83" i="1"/>
  <c r="I135" i="1"/>
  <c r="I98" i="1"/>
  <c r="I59" i="1"/>
  <c r="I58" i="1"/>
  <c r="I93" i="1"/>
  <c r="I66" i="1"/>
  <c r="I108" i="1"/>
  <c r="I99" i="1"/>
  <c r="I61" i="1"/>
  <c r="I103" i="1"/>
  <c r="I76" i="1"/>
  <c r="I100" i="1"/>
  <c r="I60" i="1"/>
  <c r="I52" i="1"/>
  <c r="B61" i="1"/>
  <c r="B60" i="1"/>
  <c r="C40" i="1"/>
  <c r="F115" i="1"/>
  <c r="H115" i="1" s="1"/>
  <c r="F114" i="1"/>
  <c r="H114" i="1" s="1"/>
  <c r="F113" i="1"/>
  <c r="H113" i="1" s="1"/>
  <c r="F112" i="1"/>
  <c r="H112" i="1" s="1"/>
  <c r="F111" i="1"/>
  <c r="H111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A52" i="1"/>
  <c r="J117" i="1" l="1"/>
  <c r="J135" i="1"/>
  <c r="J125" i="1"/>
  <c r="J132" i="1"/>
  <c r="B58" i="1"/>
  <c r="B59" i="1"/>
  <c r="J122" i="1"/>
  <c r="J130" i="1"/>
  <c r="J79" i="1"/>
  <c r="J120" i="1"/>
  <c r="J108" i="1"/>
  <c r="J86" i="1"/>
  <c r="J68" i="1"/>
  <c r="J124" i="1"/>
  <c r="J115" i="1"/>
  <c r="J105" i="1"/>
  <c r="J75" i="1"/>
  <c r="J104" i="1"/>
  <c r="J113" i="1"/>
  <c r="J92" i="1"/>
  <c r="J81" i="1"/>
  <c r="J91" i="1"/>
  <c r="J101" i="1"/>
  <c r="J129" i="1"/>
  <c r="J110" i="1"/>
  <c r="J61" i="1"/>
  <c r="J60" i="1"/>
  <c r="J69" i="1"/>
  <c r="J67" i="1"/>
  <c r="J87" i="1"/>
  <c r="J97" i="1"/>
  <c r="J72" i="1"/>
  <c r="J70" i="1"/>
  <c r="J88" i="1"/>
  <c r="J59" i="1"/>
  <c r="J119" i="1"/>
  <c r="J100" i="1"/>
  <c r="J90" i="1"/>
  <c r="J121" i="1"/>
  <c r="J62" i="1"/>
  <c r="J102" i="1"/>
  <c r="J64" i="1"/>
  <c r="J74" i="1"/>
  <c r="C39" i="1"/>
  <c r="J137" i="1"/>
  <c r="J94" i="1"/>
  <c r="J114" i="1"/>
  <c r="J57" i="1"/>
  <c r="J65" i="1"/>
  <c r="J107" i="1"/>
  <c r="J63" i="1"/>
  <c r="J85" i="1"/>
  <c r="J71" i="1"/>
  <c r="J84" i="1"/>
  <c r="J112" i="1"/>
  <c r="J83" i="1"/>
  <c r="J126" i="1"/>
  <c r="J134" i="1"/>
  <c r="J131" i="1"/>
  <c r="J123" i="1"/>
  <c r="J98" i="1"/>
  <c r="J89" i="1"/>
  <c r="J133" i="1"/>
  <c r="J139" i="1"/>
  <c r="J106" i="1"/>
  <c r="J99" i="1"/>
  <c r="J66" i="1"/>
  <c r="J78" i="1"/>
  <c r="J118" i="1"/>
  <c r="J116" i="1"/>
  <c r="J96" i="1"/>
  <c r="J73" i="1"/>
  <c r="J93" i="1"/>
  <c r="J95" i="1"/>
  <c r="J136" i="1"/>
  <c r="J128" i="1"/>
  <c r="J103" i="1"/>
  <c r="J77" i="1"/>
  <c r="J138" i="1"/>
  <c r="J109" i="1"/>
  <c r="J127" i="1"/>
  <c r="J111" i="1"/>
  <c r="J58" i="1"/>
  <c r="J55" i="1"/>
  <c r="J56" i="1"/>
  <c r="J54" i="1"/>
  <c r="J53" i="1"/>
  <c r="J76" i="1"/>
  <c r="J80" i="1"/>
  <c r="J82" i="1"/>
  <c r="J52" i="1" l="1"/>
  <c r="J140" i="1" s="1"/>
  <c r="B41" i="1" s="1"/>
  <c r="T41" i="1"/>
  <c r="T40" i="1"/>
  <c r="I140" i="1"/>
  <c r="B40" i="1" s="1"/>
  <c r="H140" i="1"/>
  <c r="B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<sst xmlns="http://schemas.openxmlformats.org/spreadsheetml/2006/main" count="213" uniqueCount="121">
  <si>
    <t>BiTRAN Wafer Yield Map</t>
  </si>
  <si>
    <t>Lot</t>
  </si>
  <si>
    <t>Wafer #</t>
  </si>
  <si>
    <t>Fab</t>
  </si>
  <si>
    <t>Test condition</t>
  </si>
  <si>
    <t>Test Date</t>
  </si>
  <si>
    <t>Test Engineer</t>
  </si>
  <si>
    <t>Die 1</t>
  </si>
  <si>
    <t>Die 2</t>
  </si>
  <si>
    <t>Die 3</t>
  </si>
  <si>
    <t>Die 15</t>
  </si>
  <si>
    <t>Die 22</t>
  </si>
  <si>
    <t>Die 29</t>
  </si>
  <si>
    <t>Die 4</t>
  </si>
  <si>
    <t>Die 5</t>
  </si>
  <si>
    <t>Die 6</t>
  </si>
  <si>
    <t>Die 7</t>
  </si>
  <si>
    <t>Die 8</t>
  </si>
  <si>
    <t>Die 14</t>
  </si>
  <si>
    <t>Die 21</t>
  </si>
  <si>
    <t>Die 28</t>
  </si>
  <si>
    <t>Die 34</t>
  </si>
  <si>
    <t>Die 9</t>
  </si>
  <si>
    <t>Die 10</t>
  </si>
  <si>
    <t>Die 12</t>
  </si>
  <si>
    <t>Die 13</t>
  </si>
  <si>
    <t>Die 20</t>
  </si>
  <si>
    <t>Die 27</t>
  </si>
  <si>
    <t>Die 33</t>
  </si>
  <si>
    <t>Die 37</t>
  </si>
  <si>
    <t>Die 16</t>
  </si>
  <si>
    <t>Die 17</t>
  </si>
  <si>
    <t>Die 18</t>
  </si>
  <si>
    <t>Die 19</t>
  </si>
  <si>
    <t>Die 32</t>
  </si>
  <si>
    <t>Die 36</t>
  </si>
  <si>
    <t>Die 23</t>
  </si>
  <si>
    <t>Die 24</t>
  </si>
  <si>
    <t>Die 25</t>
  </si>
  <si>
    <t>Die 26</t>
  </si>
  <si>
    <t>Die 11</t>
  </si>
  <si>
    <t>Die 31</t>
  </si>
  <si>
    <t>Die 35</t>
  </si>
  <si>
    <t>Die 30</t>
  </si>
  <si>
    <t>Front</t>
  </si>
  <si>
    <t>Front Side Testing</t>
  </si>
  <si>
    <t>Back</t>
  </si>
  <si>
    <t>Back Side Testing</t>
  </si>
  <si>
    <t>Total</t>
  </si>
  <si>
    <t>Wafer</t>
  </si>
  <si>
    <t>Die</t>
  </si>
  <si>
    <t>FrontBV</t>
  </si>
  <si>
    <t>BackBV</t>
  </si>
  <si>
    <t>Front Yield</t>
  </si>
  <si>
    <t>BackYield</t>
  </si>
  <si>
    <t>TotalYield</t>
  </si>
  <si>
    <t>Flat</t>
  </si>
  <si>
    <t>Die 38</t>
  </si>
  <si>
    <t>Die 39</t>
  </si>
  <si>
    <t>Die 40</t>
  </si>
  <si>
    <t>Die 41</t>
  </si>
  <si>
    <t>Die 42</t>
  </si>
  <si>
    <t>Die 43</t>
  </si>
  <si>
    <t>Die 44</t>
  </si>
  <si>
    <t>Die 45</t>
  </si>
  <si>
    <t>Die 46</t>
  </si>
  <si>
    <t>Die 47</t>
  </si>
  <si>
    <t>Die 48</t>
  </si>
  <si>
    <t>Die 49</t>
  </si>
  <si>
    <t>Die 50</t>
  </si>
  <si>
    <t>Die 51</t>
  </si>
  <si>
    <t>Die 52</t>
  </si>
  <si>
    <t>Die 53</t>
  </si>
  <si>
    <t>Die 54</t>
  </si>
  <si>
    <t>Die 55</t>
  </si>
  <si>
    <t>Die 56</t>
  </si>
  <si>
    <t>Die 57</t>
  </si>
  <si>
    <t>Die 58</t>
  </si>
  <si>
    <t>Die 59</t>
  </si>
  <si>
    <t>Die 60</t>
  </si>
  <si>
    <t>Die 61</t>
  </si>
  <si>
    <t>Die 62</t>
  </si>
  <si>
    <t>Die 63</t>
  </si>
  <si>
    <t>Die 64</t>
  </si>
  <si>
    <t>Die 65</t>
  </si>
  <si>
    <t>Die 66</t>
  </si>
  <si>
    <t>Die 67</t>
  </si>
  <si>
    <t>Die 68</t>
  </si>
  <si>
    <t>Die 69</t>
  </si>
  <si>
    <t>Die 70</t>
  </si>
  <si>
    <t>Die 71</t>
  </si>
  <si>
    <t>Die 72</t>
  </si>
  <si>
    <t>Die 73</t>
  </si>
  <si>
    <t>Die 74</t>
  </si>
  <si>
    <t>Die 75</t>
  </si>
  <si>
    <t>Die 76</t>
  </si>
  <si>
    <t>Die 77</t>
  </si>
  <si>
    <t>Die 78</t>
  </si>
  <si>
    <t>Die 79</t>
  </si>
  <si>
    <t>Die 80</t>
  </si>
  <si>
    <t>Die 81</t>
  </si>
  <si>
    <t>Die 82</t>
  </si>
  <si>
    <t>Die 83</t>
  </si>
  <si>
    <t>Die 84</t>
  </si>
  <si>
    <t>Die 85</t>
  </si>
  <si>
    <t>Die 86</t>
  </si>
  <si>
    <t>Die 87</t>
  </si>
  <si>
    <t>Die 88</t>
  </si>
  <si>
    <t>Data Deviation</t>
  </si>
  <si>
    <t xml:space="preserve">Search: </t>
  </si>
  <si>
    <t>Min F</t>
  </si>
  <si>
    <t>Max F</t>
  </si>
  <si>
    <t>Min B</t>
  </si>
  <si>
    <t>Max B</t>
  </si>
  <si>
    <t>reverse BV at 1mA for surface diode Unit (V)</t>
  </si>
  <si>
    <t xml:space="preserve">Yield at </t>
  </si>
  <si>
    <t>V</t>
  </si>
  <si>
    <t>01</t>
  </si>
  <si>
    <t>Joe &amp; Yifan</t>
  </si>
  <si>
    <t>Avg F</t>
  </si>
  <si>
    <t>Avg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</si>
</sst>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 Black"/>
      <family val="2"/>
    </font>
    <font>
      <sz val="18"/>
      <color theme="1"/>
      <name val="Arial Black"/>
      <family val="2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3" fillId="3" borderId="0" xfId="0" applyNumberFormat="1" applyFont="1" applyFill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0" xfId="0" applyAlignment="1">
      <alignment horizontal="right"/>
    </xf>
    <xf numFmtId="0" fontId="11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6" fillId="3" borderId="0" xfId="0" applyNumberFormat="1" applyFont="1" applyFill="1" applyAlignment="1">
      <alignment horizontal="right" vertical="center"/>
    </xf>
    <xf numFmtId="164" fontId="7" fillId="3" borderId="0" xfId="0" applyNumberFormat="1" applyFont="1" applyFill="1" applyAlignment="1">
      <alignment horizontal="right" vertical="center"/>
    </xf>
    <xf numFmtId="0" fontId="12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0" fillId="0" borderId="10" xfId="0" applyNumberFormat="1" applyBorder="1"/>
    <xf numFmtId="164" fontId="9" fillId="0" borderId="0" xfId="0" applyNumberFormat="1" applyFont="1"/>
    <xf numFmtId="164" fontId="9" fillId="0" borderId="10" xfId="0" applyNumberFormat="1" applyFont="1" applyBorder="1"/>
    <xf numFmtId="2" fontId="3" fillId="0" borderId="12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0" fontId="13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164" fontId="4" fillId="7" borderId="3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14" fontId="16" fillId="4" borderId="0" xfId="0" applyNumberFormat="1" applyFont="1" applyFill="1"/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65" fontId="0" fillId="0" borderId="0" xfId="0" applyNumberFormat="1"/>
    <xf numFmtId="1" fontId="0" fillId="0" borderId="0" xfId="0" applyNumberFormat="1" applyAlignment="1">
      <alignment horizontal="center"/>
    </xf>
    <xf numFmtId="0" fontId="15" fillId="0" borderId="9" xfId="0" applyFont="1" applyBorder="1" applyAlignment="1">
      <alignment horizontal="left" vertical="center" textRotation="180"/>
    </xf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horizontal="left" vertical="top"/>
    </xf>
    <xf numFmtId="0" fontId="15" fillId="0" borderId="22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4" fillId="0" borderId="2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19" xfId="0" applyFont="1" applyBorder="1" applyAlignment="1">
      <alignment horizontal="right" vertical="center" textRotation="90"/>
    </xf>
    <xf numFmtId="0" fontId="2" fillId="3" borderId="0" xfId="0" applyFont="1" applyFill="1" applyAlignment="1">
      <alignment horizontal="left" vertical="center" wrapText="1" indent="5"/>
    </xf>
    <xf numFmtId="0" fontId="2" fillId="3" borderId="0" xfId="0" applyFont="1" applyFill="1" applyAlignment="1">
      <alignment horizontal="left" vertical="center" indent="5"/>
    </xf>
    <xf numFmtId="0" fontId="8" fillId="3" borderId="9" xfId="0" applyFont="1" applyFill="1" applyBorder="1" applyAlignment="1">
      <alignment horizontal="center" vertical="center" textRotation="90"/>
    </xf>
    <xf numFmtId="164" fontId="4" fillId="0" borderId="2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5" fillId="0" borderId="21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8" fillId="0" borderId="0" xfId="0" applyFont="1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16</xdr:row>
      <xdr:rowOff>142875</xdr:rowOff>
    </xdr:from>
    <xdr:to>
      <xdr:col>10</xdr:col>
      <xdr:colOff>542925</xdr:colOff>
      <xdr:row>23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90EF174-DAA5-950E-CAFD-62FC1F74B309}"/>
            </a:ext>
          </a:extLst>
        </xdr:cNvPr>
        <xdr:cNvSpPr/>
      </xdr:nvSpPr>
      <xdr:spPr>
        <a:xfrm>
          <a:off x="6124575" y="3409950"/>
          <a:ext cx="514350" cy="1381125"/>
        </a:xfrm>
        <a:prstGeom prst="leftArrow">
          <a:avLst>
            <a:gd name="adj1" fmla="val 50000"/>
            <a:gd name="adj2" fmla="val 2777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9524</xdr:colOff>
      <xdr:row>0</xdr:row>
      <xdr:rowOff>209550</xdr:rowOff>
    </xdr:from>
    <xdr:to>
      <xdr:col>25</xdr:col>
      <xdr:colOff>114298</xdr:colOff>
      <xdr:row>38</xdr:row>
      <xdr:rowOff>7617</xdr:rowOff>
    </xdr:to>
    <xdr:sp macro="" textlink="">
      <xdr:nvSpPr>
        <xdr:cNvPr id="2" name="Chord 1">
          <a:extLst>
            <a:ext uri="{FF2B5EF4-FFF2-40B4-BE49-F238E27FC236}">
              <a16:creationId xmlns:a16="http://schemas.microsoft.com/office/drawing/2014/main" id="{23C395F5-EFB2-40CB-A0E7-98C8299F6EE2}"/>
            </a:ext>
          </a:extLst>
        </xdr:cNvPr>
        <xdr:cNvSpPr/>
      </xdr:nvSpPr>
      <xdr:spPr>
        <a:xfrm rot="10800000">
          <a:off x="7096124" y="209550"/>
          <a:ext cx="7153274" cy="7751442"/>
        </a:xfrm>
        <a:prstGeom prst="chord">
          <a:avLst>
            <a:gd name="adj1" fmla="val 17613992"/>
            <a:gd name="adj2" fmla="val 1479793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600075</xdr:colOff>
      <xdr:row>36</xdr:row>
      <xdr:rowOff>133350</xdr:rowOff>
    </xdr:from>
    <xdr:to>
      <xdr:col>20</xdr:col>
      <xdr:colOff>28575</xdr:colOff>
      <xdr:row>38</xdr:row>
      <xdr:rowOff>28575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5380C1A3-17FC-D869-6A3B-905BE44DC7A2}"/>
            </a:ext>
          </a:extLst>
        </xdr:cNvPr>
        <xdr:cNvSpPr/>
      </xdr:nvSpPr>
      <xdr:spPr>
        <a:xfrm>
          <a:off x="9991725" y="7943850"/>
          <a:ext cx="1257300" cy="428625"/>
        </a:xfrm>
        <a:prstGeom prst="upArrow">
          <a:avLst>
            <a:gd name="adj1" fmla="val 42424"/>
            <a:gd name="adj2" fmla="val 651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747A-8717-4453-8AD4-C175ADDAC294}">
  <sheetPr codeName="Sheet1">
    <pageSetUpPr fitToPage="1"/>
  </sheetPr>
  <dimension ref="A1:Y140"/>
  <sheetViews>
    <sheetView tabSelected="1" topLeftCell="A9" zoomScale="80" zoomScaleNormal="80" workbookViewId="0">
      <selection activeCell="D48" sqref="D48"/>
    </sheetView>
  </sheetViews>
  <sheetFormatPr baseColWidth="10" defaultColWidth="9.140625" defaultRowHeight="15" x14ac:dyDescent="0.25"/>
  <cols>
    <col min="3" max="3" width="9.28515625" customWidth="1"/>
    <col min="5" max="5" width="8.42578125" customWidth="1"/>
    <col min="8" max="8" width="8.85546875" customWidth="1"/>
    <col min="12" max="13" width="2.7109375" customWidth="1"/>
    <col min="14" max="14" width="6.85546875" customWidth="1"/>
    <col min="17" max="17" width="8.85546875" customWidth="1"/>
    <col min="19" max="19" width="8.85546875" customWidth="1"/>
    <col min="24" max="24" width="8.85546875" customWidth="1"/>
    <col min="25" max="25" width="6.85546875" customWidth="1"/>
  </cols>
  <sheetData>
    <row r="1" spans="1:25" ht="18.75" x14ac:dyDescent="0.3">
      <c r="A1" s="1"/>
      <c r="B1" s="72" t="s">
        <v>0</v>
      </c>
      <c r="C1" s="72"/>
      <c r="D1" s="72"/>
      <c r="E1" s="72"/>
      <c r="F1" s="72"/>
      <c r="G1" s="1"/>
      <c r="H1" s="1"/>
      <c r="I1" s="2"/>
      <c r="J1" s="2"/>
      <c r="K1" s="2"/>
    </row>
    <row r="2" spans="1:25" x14ac:dyDescent="0.25">
      <c r="A2" s="3"/>
      <c r="B2" s="4" t="s">
        <v>1</v>
      </c>
      <c r="C2" s="3">
        <v>93361</v>
      </c>
      <c r="D2" s="4" t="s">
        <v>2</v>
      </c>
      <c r="E2" s="47" t="s">
        <v>117</v>
      </c>
      <c r="F2" s="3"/>
      <c r="G2" s="4" t="s">
        <v>3</v>
      </c>
      <c r="H2" s="3"/>
      <c r="I2" s="2"/>
      <c r="J2" s="2"/>
      <c r="K2" s="2"/>
    </row>
    <row r="3" spans="1:25" x14ac:dyDescent="0.25">
      <c r="A3" s="3"/>
      <c r="B3" s="4" t="s">
        <v>4</v>
      </c>
      <c r="C3" s="3"/>
      <c r="D3" s="3" t="s">
        <v>114</v>
      </c>
      <c r="E3" s="3"/>
      <c r="F3" s="3"/>
      <c r="G3" s="3"/>
      <c r="H3" s="3"/>
      <c r="I3" s="2"/>
      <c r="J3" s="2"/>
      <c r="K3" s="2"/>
    </row>
    <row r="4" spans="1:25" x14ac:dyDescent="0.25">
      <c r="A4" s="3"/>
      <c r="B4" s="4" t="s">
        <v>5</v>
      </c>
      <c r="C4" s="48">
        <v>45371</v>
      </c>
      <c r="D4" s="4" t="s">
        <v>6</v>
      </c>
      <c r="E4" s="3"/>
      <c r="F4" s="3" t="s">
        <v>118</v>
      </c>
      <c r="G4" s="3"/>
      <c r="H4" s="3"/>
      <c r="I4" s="2"/>
      <c r="J4" s="2"/>
      <c r="K4" s="2"/>
    </row>
    <row r="5" spans="1:25" ht="27.75" thickBot="1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R5" s="73"/>
      <c r="S5" s="73"/>
      <c r="T5" s="73"/>
      <c r="U5" s="73"/>
    </row>
    <row r="6" spans="1:25" ht="16.5" customHeight="1" thickBot="1" x14ac:dyDescent="0.3">
      <c r="A6" s="5"/>
      <c r="B6" s="5"/>
      <c r="C6" s="6">
        <v>2.5243520736699998</v>
      </c>
      <c r="D6" s="38">
        <v>49.4939575195</v>
      </c>
      <c r="E6" s="6">
        <v>49.974487304699998</v>
      </c>
      <c r="F6" s="6">
        <v>51.1005859375</v>
      </c>
      <c r="G6" s="34">
        <v>53.280162811300002</v>
      </c>
      <c r="H6" s="6">
        <v>43.562171935999999</v>
      </c>
      <c r="I6" s="5"/>
      <c r="J6" s="5"/>
      <c r="K6" s="2"/>
      <c r="O6" s="74"/>
      <c r="P6" s="42"/>
      <c r="Q6" s="60" t="s">
        <v>7</v>
      </c>
      <c r="R6" s="60" t="s">
        <v>8</v>
      </c>
      <c r="S6" s="60" t="s">
        <v>9</v>
      </c>
      <c r="T6" s="60" t="s">
        <v>13</v>
      </c>
      <c r="U6" s="60" t="s">
        <v>14</v>
      </c>
      <c r="V6" s="60" t="s">
        <v>15</v>
      </c>
      <c r="W6" s="42"/>
      <c r="X6" s="61"/>
    </row>
    <row r="7" spans="1:25" ht="16.5" customHeight="1" thickBot="1" x14ac:dyDescent="0.3">
      <c r="A7" s="5"/>
      <c r="B7" s="5"/>
      <c r="C7" s="7" t="s">
        <v>37</v>
      </c>
      <c r="D7" s="9" t="s">
        <v>21</v>
      </c>
      <c r="E7" s="7" t="s">
        <v>63</v>
      </c>
      <c r="F7" s="7" t="s">
        <v>73</v>
      </c>
      <c r="G7" s="35" t="s">
        <v>83</v>
      </c>
      <c r="H7" s="7" t="s">
        <v>93</v>
      </c>
      <c r="I7" s="5"/>
      <c r="J7" s="5"/>
      <c r="K7" s="2"/>
      <c r="O7" s="74"/>
      <c r="P7" s="42"/>
      <c r="Q7" s="60"/>
      <c r="R7" s="60"/>
      <c r="S7" s="60"/>
      <c r="T7" s="60"/>
      <c r="U7" s="60"/>
      <c r="V7" s="60"/>
      <c r="W7" s="42"/>
      <c r="X7" s="61"/>
    </row>
    <row r="8" spans="1:25" ht="16.5" customHeight="1" thickBot="1" x14ac:dyDescent="0.3">
      <c r="A8" s="5"/>
      <c r="B8" s="5"/>
      <c r="C8" s="10">
        <v>6.3065119087700003E-2</v>
      </c>
      <c r="D8" s="39">
        <v>52.664512634300003</v>
      </c>
      <c r="E8" s="8">
        <v>6.7209443077399997E-3</v>
      </c>
      <c r="F8" s="8">
        <v>56.927074432399998</v>
      </c>
      <c r="G8" s="36">
        <v>56.024776458700003</v>
      </c>
      <c r="H8" s="8">
        <v>31.622545242299999</v>
      </c>
      <c r="I8" s="5"/>
      <c r="J8" s="5"/>
      <c r="K8" s="2"/>
      <c r="O8" s="74"/>
      <c r="P8" s="42"/>
      <c r="Q8" s="60"/>
      <c r="R8" s="60"/>
      <c r="S8" s="60"/>
      <c r="T8" s="60"/>
      <c r="U8" s="60"/>
      <c r="V8" s="60"/>
      <c r="W8" s="42"/>
      <c r="X8" s="61"/>
    </row>
    <row r="9" spans="1:25" ht="16.5" customHeight="1" thickBot="1" x14ac:dyDescent="0.3">
      <c r="A9" s="5"/>
      <c r="B9" s="6">
        <v>5.10215759277E-2</v>
      </c>
      <c r="C9" s="6">
        <v>49.037788391100001</v>
      </c>
      <c r="D9" s="38">
        <v>50.167823791499998</v>
      </c>
      <c r="E9" s="6">
        <v>47.847484588599997</v>
      </c>
      <c r="F9" s="6">
        <v>53.4478912354</v>
      </c>
      <c r="G9" s="34">
        <v>57.017944335899998</v>
      </c>
      <c r="H9" s="6">
        <v>59.387374877900001</v>
      </c>
      <c r="I9" s="6">
        <v>58.789299011200001</v>
      </c>
      <c r="J9" s="5"/>
      <c r="K9" s="2"/>
      <c r="O9" s="42"/>
      <c r="P9" s="66" t="s">
        <v>16</v>
      </c>
      <c r="Q9" s="60" t="s">
        <v>17</v>
      </c>
      <c r="R9" s="60" t="s">
        <v>22</v>
      </c>
      <c r="S9" s="60" t="s">
        <v>23</v>
      </c>
      <c r="T9" s="60" t="s">
        <v>40</v>
      </c>
      <c r="U9" s="60" t="s">
        <v>24</v>
      </c>
      <c r="V9" s="60" t="s">
        <v>25</v>
      </c>
      <c r="W9" s="69" t="s">
        <v>18</v>
      </c>
      <c r="X9" s="42"/>
    </row>
    <row r="10" spans="1:25" ht="16.5" customHeight="1" thickBot="1" x14ac:dyDescent="0.3">
      <c r="A10" s="5"/>
      <c r="B10" s="7" t="s">
        <v>18</v>
      </c>
      <c r="C10" s="7" t="s">
        <v>36</v>
      </c>
      <c r="D10" s="9" t="s">
        <v>28</v>
      </c>
      <c r="E10" s="7" t="s">
        <v>62</v>
      </c>
      <c r="F10" s="7" t="s">
        <v>72</v>
      </c>
      <c r="G10" s="35" t="s">
        <v>82</v>
      </c>
      <c r="H10" s="7" t="s">
        <v>92</v>
      </c>
      <c r="I10" s="7" t="s">
        <v>101</v>
      </c>
      <c r="J10" s="5"/>
      <c r="K10" s="2"/>
      <c r="O10" s="42"/>
      <c r="P10" s="67"/>
      <c r="Q10" s="60"/>
      <c r="R10" s="60"/>
      <c r="S10" s="60"/>
      <c r="T10" s="60"/>
      <c r="U10" s="60"/>
      <c r="V10" s="60"/>
      <c r="W10" s="70"/>
      <c r="X10" s="42"/>
    </row>
    <row r="11" spans="1:25" ht="16.5" customHeight="1" thickBot="1" x14ac:dyDescent="0.3">
      <c r="A11" s="5"/>
      <c r="B11" s="8">
        <v>53.280078887899997</v>
      </c>
      <c r="C11" s="8">
        <v>50.536159515400001</v>
      </c>
      <c r="D11" s="39">
        <v>58.123714446999998</v>
      </c>
      <c r="E11" s="8">
        <v>59.088920593300003</v>
      </c>
      <c r="F11" s="8">
        <v>60.540279388400002</v>
      </c>
      <c r="G11" s="36">
        <v>34.673385620099999</v>
      </c>
      <c r="H11" s="8">
        <v>1.28392672539</v>
      </c>
      <c r="I11" s="8">
        <v>54.339878082299997</v>
      </c>
      <c r="J11" s="5"/>
      <c r="K11" s="2"/>
      <c r="O11" s="42"/>
      <c r="P11" s="68"/>
      <c r="Q11" s="60"/>
      <c r="R11" s="60"/>
      <c r="S11" s="60"/>
      <c r="T11" s="60"/>
      <c r="U11" s="60"/>
      <c r="V11" s="60"/>
      <c r="W11" s="71"/>
      <c r="X11" s="42"/>
    </row>
    <row r="12" spans="1:25" ht="16.5" customHeight="1" thickBot="1" x14ac:dyDescent="0.3">
      <c r="A12" s="6">
        <v>0.202798843384</v>
      </c>
      <c r="B12" s="6">
        <v>48.760795593300003</v>
      </c>
      <c r="C12" s="6">
        <v>50.164009094199997</v>
      </c>
      <c r="D12" s="38">
        <v>52.239418029799999</v>
      </c>
      <c r="E12" s="6">
        <v>55.419181823700001</v>
      </c>
      <c r="F12" s="6">
        <v>56.6377182007</v>
      </c>
      <c r="G12" s="34">
        <v>58.888198852499997</v>
      </c>
      <c r="H12" s="6">
        <v>42.316604614299997</v>
      </c>
      <c r="I12" s="6">
        <v>60.398818969700002</v>
      </c>
      <c r="J12" s="6">
        <v>57.856033325200002</v>
      </c>
      <c r="K12" s="2"/>
      <c r="O12" s="60" t="s">
        <v>10</v>
      </c>
      <c r="P12" s="60" t="s">
        <v>30</v>
      </c>
      <c r="Q12" s="60" t="s">
        <v>31</v>
      </c>
      <c r="R12" s="60" t="s">
        <v>32</v>
      </c>
      <c r="S12" s="60" t="s">
        <v>33</v>
      </c>
      <c r="T12" s="60" t="s">
        <v>26</v>
      </c>
      <c r="U12" s="60" t="s">
        <v>19</v>
      </c>
      <c r="V12" s="60" t="s">
        <v>11</v>
      </c>
      <c r="W12" s="60" t="s">
        <v>36</v>
      </c>
      <c r="X12" s="60" t="s">
        <v>37</v>
      </c>
    </row>
    <row r="13" spans="1:25" ht="16.5" customHeight="1" thickBot="1" x14ac:dyDescent="0.3">
      <c r="A13" s="7" t="s">
        <v>15</v>
      </c>
      <c r="B13" s="7" t="s">
        <v>25</v>
      </c>
      <c r="C13" s="7" t="s">
        <v>11</v>
      </c>
      <c r="D13" s="9" t="s">
        <v>34</v>
      </c>
      <c r="E13" s="7" t="s">
        <v>61</v>
      </c>
      <c r="F13" s="7" t="s">
        <v>71</v>
      </c>
      <c r="G13" s="35" t="s">
        <v>81</v>
      </c>
      <c r="H13" s="7" t="s">
        <v>91</v>
      </c>
      <c r="I13" s="7" t="s">
        <v>100</v>
      </c>
      <c r="J13" s="9" t="s">
        <v>107</v>
      </c>
      <c r="K13" s="2"/>
      <c r="O13" s="60"/>
      <c r="P13" s="60"/>
      <c r="Q13" s="60"/>
      <c r="R13" s="60"/>
      <c r="S13" s="60"/>
      <c r="T13" s="60"/>
      <c r="U13" s="60"/>
      <c r="V13" s="60"/>
      <c r="W13" s="60"/>
      <c r="X13" s="60"/>
    </row>
    <row r="14" spans="1:25" ht="16.5" customHeight="1" thickBot="1" x14ac:dyDescent="0.3">
      <c r="A14" s="10">
        <v>3.06257680058E-2</v>
      </c>
      <c r="B14" s="10">
        <v>58.792308807399998</v>
      </c>
      <c r="C14" s="10">
        <v>60.401180267299999</v>
      </c>
      <c r="D14" s="40">
        <v>60.827835082999997</v>
      </c>
      <c r="E14" s="10">
        <v>43.673698425300003</v>
      </c>
      <c r="F14" s="10">
        <v>60.507335662800003</v>
      </c>
      <c r="G14" s="37">
        <v>60.476806640600003</v>
      </c>
      <c r="H14" s="10">
        <v>60.233852386499997</v>
      </c>
      <c r="I14" s="10">
        <v>12.826263427700001</v>
      </c>
      <c r="J14" s="10">
        <v>54.325862884499998</v>
      </c>
      <c r="K14" s="2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 spans="1:25" ht="16.5" customHeight="1" thickBot="1" x14ac:dyDescent="0.3">
      <c r="A15" s="43">
        <v>48.623611450200002</v>
      </c>
      <c r="B15" s="43">
        <v>49.7888793945</v>
      </c>
      <c r="C15" s="43">
        <v>52.449752807599999</v>
      </c>
      <c r="D15" s="44">
        <v>6.9999694824200001E-2</v>
      </c>
      <c r="E15" s="43">
        <v>57.2988510132</v>
      </c>
      <c r="F15" s="43">
        <v>5.2618741989100002</v>
      </c>
      <c r="G15" s="45">
        <v>57.427047729500003</v>
      </c>
      <c r="H15" s="43">
        <v>57.084442138699998</v>
      </c>
      <c r="I15" s="43">
        <v>59.235572814900003</v>
      </c>
      <c r="J15" s="43">
        <v>58.232452392600003</v>
      </c>
      <c r="K15" s="65" t="s">
        <v>56</v>
      </c>
      <c r="N15" s="62"/>
      <c r="O15" s="60" t="s">
        <v>38</v>
      </c>
      <c r="P15" s="60" t="s">
        <v>39</v>
      </c>
      <c r="Q15" s="60" t="s">
        <v>27</v>
      </c>
      <c r="R15" s="60" t="s">
        <v>20</v>
      </c>
      <c r="S15" s="60" t="s">
        <v>12</v>
      </c>
      <c r="T15" s="60" t="s">
        <v>43</v>
      </c>
      <c r="U15" s="60" t="s">
        <v>41</v>
      </c>
      <c r="V15" s="60" t="s">
        <v>34</v>
      </c>
      <c r="W15" s="60" t="s">
        <v>28</v>
      </c>
      <c r="X15" s="60" t="s">
        <v>21</v>
      </c>
      <c r="Y15" s="55"/>
    </row>
    <row r="16" spans="1:25" ht="16.5" customHeight="1" thickBot="1" x14ac:dyDescent="0.3">
      <c r="A16" s="7" t="s">
        <v>14</v>
      </c>
      <c r="B16" s="7" t="s">
        <v>24</v>
      </c>
      <c r="C16" s="7" t="s">
        <v>19</v>
      </c>
      <c r="D16" s="9" t="s">
        <v>41</v>
      </c>
      <c r="E16" s="7" t="s">
        <v>60</v>
      </c>
      <c r="F16" s="7" t="s">
        <v>70</v>
      </c>
      <c r="G16" s="35" t="s">
        <v>80</v>
      </c>
      <c r="H16" s="7" t="s">
        <v>90</v>
      </c>
      <c r="I16" s="7" t="s">
        <v>99</v>
      </c>
      <c r="J16" s="9" t="s">
        <v>106</v>
      </c>
      <c r="K16" s="65"/>
      <c r="N16" s="62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55"/>
    </row>
    <row r="17" spans="1:25" ht="16.5" customHeight="1" thickBot="1" x14ac:dyDescent="0.3">
      <c r="A17" s="8">
        <v>53.589950561499997</v>
      </c>
      <c r="B17" s="8">
        <v>0.15185308456400001</v>
      </c>
      <c r="C17" s="8">
        <v>61.371315002400003</v>
      </c>
      <c r="D17" s="39">
        <v>59.8626289368</v>
      </c>
      <c r="E17" s="8">
        <v>54.906848907499999</v>
      </c>
      <c r="F17" s="8">
        <v>58.092498779300001</v>
      </c>
      <c r="G17" s="36">
        <v>1.4717386961000001</v>
      </c>
      <c r="H17" s="8">
        <v>59.779460907000001</v>
      </c>
      <c r="I17" s="8">
        <v>59.560184478799997</v>
      </c>
      <c r="J17" s="8">
        <v>55.9235725403</v>
      </c>
      <c r="K17" s="65"/>
      <c r="N17" s="62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55"/>
    </row>
    <row r="18" spans="1:25" ht="16.5" customHeight="1" thickBot="1" x14ac:dyDescent="0.3">
      <c r="A18" s="6">
        <v>50.141761779799999</v>
      </c>
      <c r="B18" s="6">
        <v>51.840545654300001</v>
      </c>
      <c r="C18" s="6">
        <v>54.760551452599998</v>
      </c>
      <c r="D18" s="38">
        <v>58.080818176299999</v>
      </c>
      <c r="E18" s="6">
        <v>11.735892295799999</v>
      </c>
      <c r="F18" s="6">
        <v>19.722843170200001</v>
      </c>
      <c r="G18" s="34">
        <v>53.660320282000001</v>
      </c>
      <c r="H18" s="6">
        <v>57.844924926799997</v>
      </c>
      <c r="I18" s="6">
        <v>59.047149658199999</v>
      </c>
      <c r="J18" s="6">
        <v>59.235572814900003</v>
      </c>
      <c r="K18" s="65"/>
      <c r="N18" s="62"/>
      <c r="O18" s="60" t="s">
        <v>42</v>
      </c>
      <c r="P18" s="60" t="s">
        <v>35</v>
      </c>
      <c r="Q18" s="60" t="s">
        <v>29</v>
      </c>
      <c r="R18" s="60" t="s">
        <v>57</v>
      </c>
      <c r="S18" s="60" t="s">
        <v>58</v>
      </c>
      <c r="T18" s="60" t="s">
        <v>59</v>
      </c>
      <c r="U18" s="60" t="s">
        <v>60</v>
      </c>
      <c r="V18" s="60" t="s">
        <v>61</v>
      </c>
      <c r="W18" s="60" t="s">
        <v>62</v>
      </c>
      <c r="X18" s="60" t="s">
        <v>63</v>
      </c>
      <c r="Y18" s="55"/>
    </row>
    <row r="19" spans="1:25" ht="16.5" customHeight="1" thickBot="1" x14ac:dyDescent="0.3">
      <c r="A19" s="7" t="s">
        <v>13</v>
      </c>
      <c r="B19" s="7" t="s">
        <v>40</v>
      </c>
      <c r="C19" s="7" t="s">
        <v>26</v>
      </c>
      <c r="D19" s="9" t="s">
        <v>43</v>
      </c>
      <c r="E19" s="7" t="s">
        <v>59</v>
      </c>
      <c r="F19" s="7" t="s">
        <v>69</v>
      </c>
      <c r="G19" s="35" t="s">
        <v>79</v>
      </c>
      <c r="H19" s="7" t="s">
        <v>89</v>
      </c>
      <c r="I19" s="7" t="s">
        <v>98</v>
      </c>
      <c r="J19" s="9" t="s">
        <v>105</v>
      </c>
      <c r="K19" s="65"/>
      <c r="N19" s="62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55"/>
    </row>
    <row r="20" spans="1:25" ht="16.5" customHeight="1" thickBot="1" x14ac:dyDescent="0.3">
      <c r="A20" s="10">
        <v>54.407817840600003</v>
      </c>
      <c r="B20" s="8">
        <v>57.0804519653</v>
      </c>
      <c r="C20" s="8">
        <v>59.395053863500003</v>
      </c>
      <c r="D20" s="39">
        <v>59.1181869507</v>
      </c>
      <c r="E20" s="8">
        <v>55.105255127</v>
      </c>
      <c r="F20" s="8">
        <v>58.268108367899998</v>
      </c>
      <c r="G20" s="36">
        <v>12.865534782399999</v>
      </c>
      <c r="H20" s="8">
        <v>59.364059448200003</v>
      </c>
      <c r="I20" s="8">
        <v>59.284557342500001</v>
      </c>
      <c r="J20" s="10">
        <v>59.560184478799997</v>
      </c>
      <c r="K20" s="65"/>
      <c r="N20" s="62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55"/>
    </row>
    <row r="21" spans="1:25" ht="16.5" customHeight="1" thickBot="1" x14ac:dyDescent="0.3">
      <c r="A21" s="6">
        <v>51.884532928500001</v>
      </c>
      <c r="B21" s="6">
        <v>13.288354873699999</v>
      </c>
      <c r="C21" s="6">
        <v>58.738754272500003</v>
      </c>
      <c r="D21" s="38">
        <v>9.6653223037699991</v>
      </c>
      <c r="E21" s="6">
        <v>46.910812377900001</v>
      </c>
      <c r="F21" s="6">
        <v>57.5016975403</v>
      </c>
      <c r="G21" s="34">
        <v>41.234970092799998</v>
      </c>
      <c r="H21" s="6">
        <v>57.387374877900001</v>
      </c>
      <c r="I21" s="6">
        <v>58.488201141399998</v>
      </c>
      <c r="J21" s="6">
        <v>48.2919921875</v>
      </c>
      <c r="K21" s="65"/>
      <c r="N21" s="62"/>
      <c r="O21" s="60" t="s">
        <v>64</v>
      </c>
      <c r="P21" s="60" t="s">
        <v>65</v>
      </c>
      <c r="Q21" s="60" t="s">
        <v>66</v>
      </c>
      <c r="R21" s="60" t="s">
        <v>67</v>
      </c>
      <c r="S21" s="60" t="s">
        <v>68</v>
      </c>
      <c r="T21" s="60" t="s">
        <v>69</v>
      </c>
      <c r="U21" s="60" t="s">
        <v>70</v>
      </c>
      <c r="V21" s="60" t="s">
        <v>71</v>
      </c>
      <c r="W21" s="60" t="s">
        <v>72</v>
      </c>
      <c r="X21" s="60" t="s">
        <v>73</v>
      </c>
      <c r="Y21" s="55"/>
    </row>
    <row r="22" spans="1:25" ht="16.5" customHeight="1" thickBot="1" x14ac:dyDescent="0.3">
      <c r="A22" s="7" t="s">
        <v>9</v>
      </c>
      <c r="B22" s="7" t="s">
        <v>23</v>
      </c>
      <c r="C22" s="7" t="s">
        <v>33</v>
      </c>
      <c r="D22" s="9" t="s">
        <v>12</v>
      </c>
      <c r="E22" s="46" t="s">
        <v>58</v>
      </c>
      <c r="F22" s="7" t="s">
        <v>68</v>
      </c>
      <c r="G22" s="35" t="s">
        <v>78</v>
      </c>
      <c r="H22" s="7" t="s">
        <v>88</v>
      </c>
      <c r="I22" s="7" t="s">
        <v>97</v>
      </c>
      <c r="J22" s="9" t="s">
        <v>104</v>
      </c>
      <c r="K22" s="65"/>
      <c r="N22" s="62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55"/>
    </row>
    <row r="23" spans="1:25" ht="16.5" customHeight="1" thickBot="1" x14ac:dyDescent="0.3">
      <c r="A23" s="8">
        <v>52.022525787399999</v>
      </c>
      <c r="B23" s="8">
        <v>53.608734130899997</v>
      </c>
      <c r="C23" s="8">
        <v>56.990901946999998</v>
      </c>
      <c r="D23" s="39">
        <v>58.603763580299997</v>
      </c>
      <c r="E23" s="8">
        <v>52.1206970215</v>
      </c>
      <c r="F23" s="8">
        <v>57.812747955299997</v>
      </c>
      <c r="G23" s="36">
        <v>58.032737731899999</v>
      </c>
      <c r="H23" s="8">
        <v>24.242984771700002</v>
      </c>
      <c r="I23" s="8">
        <v>52.706287383999999</v>
      </c>
      <c r="J23" s="8">
        <v>58.6486434937</v>
      </c>
      <c r="K23" s="65"/>
      <c r="N23" s="62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55"/>
    </row>
    <row r="24" spans="1:25" ht="16.5" customHeight="1" thickBot="1" x14ac:dyDescent="0.3">
      <c r="A24" s="6">
        <v>8.3804130554199996E-2</v>
      </c>
      <c r="B24" s="6">
        <v>47.564006805399998</v>
      </c>
      <c r="C24" s="6">
        <v>59.116100311300002</v>
      </c>
      <c r="D24" s="38">
        <v>58.987571716300003</v>
      </c>
      <c r="E24" s="6">
        <v>58.071254730200003</v>
      </c>
      <c r="F24" s="6">
        <v>56.413673400900002</v>
      </c>
      <c r="G24" s="34">
        <v>49.394081115699997</v>
      </c>
      <c r="H24" s="6">
        <v>9.6082687377900006E-3</v>
      </c>
      <c r="I24" s="6">
        <v>49.805091857900003</v>
      </c>
      <c r="J24" s="6">
        <v>55.568218231199999</v>
      </c>
      <c r="K24" s="65"/>
      <c r="N24" s="62"/>
      <c r="O24" s="60" t="s">
        <v>74</v>
      </c>
      <c r="P24" s="60" t="s">
        <v>75</v>
      </c>
      <c r="Q24" s="60" t="s">
        <v>76</v>
      </c>
      <c r="R24" s="60" t="s">
        <v>77</v>
      </c>
      <c r="S24" s="60" t="s">
        <v>78</v>
      </c>
      <c r="T24" s="60" t="s">
        <v>79</v>
      </c>
      <c r="U24" s="60" t="s">
        <v>80</v>
      </c>
      <c r="V24" s="60" t="s">
        <v>81</v>
      </c>
      <c r="W24" s="60" t="s">
        <v>82</v>
      </c>
      <c r="X24" s="60" t="s">
        <v>83</v>
      </c>
      <c r="Y24" s="55"/>
    </row>
    <row r="25" spans="1:25" ht="16.5" customHeight="1" thickBot="1" x14ac:dyDescent="0.3">
      <c r="A25" s="7" t="s">
        <v>8</v>
      </c>
      <c r="B25" s="7" t="s">
        <v>22</v>
      </c>
      <c r="C25" s="7" t="s">
        <v>32</v>
      </c>
      <c r="D25" s="9" t="s">
        <v>20</v>
      </c>
      <c r="E25" s="7" t="s">
        <v>57</v>
      </c>
      <c r="F25" s="7" t="s">
        <v>67</v>
      </c>
      <c r="G25" s="35" t="s">
        <v>77</v>
      </c>
      <c r="H25" s="7" t="s">
        <v>87</v>
      </c>
      <c r="I25" s="7" t="s">
        <v>96</v>
      </c>
      <c r="J25" s="9" t="s">
        <v>103</v>
      </c>
      <c r="K25" s="65"/>
      <c r="N25" s="62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55"/>
    </row>
    <row r="26" spans="1:25" ht="16.5" customHeight="1" thickBot="1" x14ac:dyDescent="0.3">
      <c r="A26" s="8">
        <v>49.938591003399999</v>
      </c>
      <c r="B26" s="8">
        <v>51.717300414999997</v>
      </c>
      <c r="C26" s="8">
        <v>52.420345306400002</v>
      </c>
      <c r="D26" s="39">
        <v>10.0805149078</v>
      </c>
      <c r="E26" s="8">
        <v>54.3131027222</v>
      </c>
      <c r="F26" s="8">
        <v>38.819854736300002</v>
      </c>
      <c r="G26" s="36">
        <v>2.03809775412E-2</v>
      </c>
      <c r="H26" s="8">
        <v>59.673103332499998</v>
      </c>
      <c r="I26" s="8">
        <v>32.794631957999997</v>
      </c>
      <c r="J26" s="8">
        <v>45.043037414600001</v>
      </c>
      <c r="K26" s="65"/>
      <c r="N26" s="62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55"/>
    </row>
    <row r="27" spans="1:25" ht="16.5" thickBot="1" x14ac:dyDescent="0.3">
      <c r="A27" s="6">
        <v>15.3026103973</v>
      </c>
      <c r="B27" s="6">
        <v>54.693557739299997</v>
      </c>
      <c r="C27" s="6">
        <v>57.770084381099998</v>
      </c>
      <c r="D27" s="38">
        <v>9.4435214996300001</v>
      </c>
      <c r="E27" s="6">
        <v>3.03030014038E-2</v>
      </c>
      <c r="F27" s="6">
        <v>53.352500915500002</v>
      </c>
      <c r="G27" s="34">
        <v>57.115318298299997</v>
      </c>
      <c r="H27" s="6">
        <v>57.174324035600002</v>
      </c>
      <c r="I27" s="6">
        <v>56.518268585199998</v>
      </c>
      <c r="J27" s="6">
        <v>42.910861969000003</v>
      </c>
      <c r="K27" s="2"/>
      <c r="O27" s="60" t="s">
        <v>84</v>
      </c>
      <c r="P27" s="60" t="s">
        <v>85</v>
      </c>
      <c r="Q27" s="60" t="s">
        <v>86</v>
      </c>
      <c r="R27" s="60" t="s">
        <v>87</v>
      </c>
      <c r="S27" s="60" t="s">
        <v>88</v>
      </c>
      <c r="T27" s="60" t="s">
        <v>89</v>
      </c>
      <c r="U27" s="60" t="s">
        <v>90</v>
      </c>
      <c r="V27" s="60" t="s">
        <v>91</v>
      </c>
      <c r="W27" s="60" t="s">
        <v>92</v>
      </c>
      <c r="X27" s="60" t="s">
        <v>93</v>
      </c>
    </row>
    <row r="28" spans="1:25" ht="15.75" thickBot="1" x14ac:dyDescent="0.3">
      <c r="A28" s="7" t="s">
        <v>7</v>
      </c>
      <c r="B28" s="7" t="s">
        <v>17</v>
      </c>
      <c r="C28" s="7" t="s">
        <v>31</v>
      </c>
      <c r="D28" s="9" t="s">
        <v>27</v>
      </c>
      <c r="E28" s="7" t="s">
        <v>29</v>
      </c>
      <c r="F28" s="7" t="s">
        <v>66</v>
      </c>
      <c r="G28" s="35" t="s">
        <v>76</v>
      </c>
      <c r="H28" s="7" t="s">
        <v>86</v>
      </c>
      <c r="I28" s="7" t="s">
        <v>95</v>
      </c>
      <c r="J28" s="9" t="s">
        <v>102</v>
      </c>
      <c r="K28" s="2"/>
      <c r="O28" s="60"/>
      <c r="P28" s="60"/>
      <c r="Q28" s="60"/>
      <c r="R28" s="60"/>
      <c r="S28" s="60"/>
      <c r="T28" s="60"/>
      <c r="U28" s="60"/>
      <c r="V28" s="60"/>
      <c r="W28" s="60"/>
      <c r="X28" s="60"/>
    </row>
    <row r="29" spans="1:25" ht="16.5" thickBot="1" x14ac:dyDescent="0.3">
      <c r="A29" s="10">
        <v>39.507221221899997</v>
      </c>
      <c r="B29" s="10">
        <v>49.859115600599999</v>
      </c>
      <c r="C29" s="10">
        <v>15.2303552628</v>
      </c>
      <c r="D29" s="40">
        <v>0.21503013372400001</v>
      </c>
      <c r="E29" s="10">
        <v>1.92586398125</v>
      </c>
      <c r="F29" s="10">
        <v>58.045917510999999</v>
      </c>
      <c r="G29" s="37">
        <v>58.631568908699997</v>
      </c>
      <c r="H29" s="10">
        <v>43.554901123</v>
      </c>
      <c r="I29" s="10">
        <v>54.643798828100003</v>
      </c>
      <c r="J29" s="10">
        <v>29.5980644226</v>
      </c>
      <c r="K29" s="2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 spans="1:25" ht="16.5" thickBot="1" x14ac:dyDescent="0.3">
      <c r="A30" s="5"/>
      <c r="B30" s="6">
        <v>50.099037170400003</v>
      </c>
      <c r="C30" s="6">
        <v>51.424907684300003</v>
      </c>
      <c r="D30" s="38">
        <v>54.5897712708</v>
      </c>
      <c r="E30" s="6">
        <v>56.1915893555</v>
      </c>
      <c r="F30" s="6">
        <v>57.950305938699998</v>
      </c>
      <c r="G30" s="34">
        <v>32.004547119100003</v>
      </c>
      <c r="H30" s="6">
        <v>56.598686218300003</v>
      </c>
      <c r="I30" s="6">
        <v>52.863311767600003</v>
      </c>
      <c r="J30" s="5"/>
      <c r="K30" s="2"/>
      <c r="O30" s="42"/>
      <c r="P30" s="66" t="s">
        <v>94</v>
      </c>
      <c r="Q30" s="60" t="s">
        <v>95</v>
      </c>
      <c r="R30" s="60" t="s">
        <v>96</v>
      </c>
      <c r="S30" s="60" t="s">
        <v>97</v>
      </c>
      <c r="T30" s="60" t="s">
        <v>98</v>
      </c>
      <c r="U30" s="60" t="s">
        <v>99</v>
      </c>
      <c r="V30" s="60" t="s">
        <v>100</v>
      </c>
      <c r="W30" s="69" t="s">
        <v>101</v>
      </c>
      <c r="X30" s="42"/>
    </row>
    <row r="31" spans="1:25" ht="19.5" thickBot="1" x14ac:dyDescent="0.3">
      <c r="A31" s="5"/>
      <c r="B31" s="7" t="s">
        <v>16</v>
      </c>
      <c r="C31" s="7" t="s">
        <v>30</v>
      </c>
      <c r="D31" s="9" t="s">
        <v>39</v>
      </c>
      <c r="E31" s="7" t="s">
        <v>35</v>
      </c>
      <c r="F31" s="7" t="s">
        <v>65</v>
      </c>
      <c r="G31" s="35" t="s">
        <v>75</v>
      </c>
      <c r="H31" s="7" t="s">
        <v>85</v>
      </c>
      <c r="I31" s="7" t="s">
        <v>94</v>
      </c>
      <c r="J31" s="5"/>
      <c r="K31" s="17"/>
      <c r="O31" s="42"/>
      <c r="P31" s="67"/>
      <c r="Q31" s="60"/>
      <c r="R31" s="60"/>
      <c r="S31" s="60"/>
      <c r="T31" s="60"/>
      <c r="U31" s="60"/>
      <c r="V31" s="60"/>
      <c r="W31" s="70"/>
      <c r="X31" s="42"/>
    </row>
    <row r="32" spans="1:25" ht="19.5" thickBot="1" x14ac:dyDescent="0.3">
      <c r="A32" s="5"/>
      <c r="B32" s="10">
        <v>47.397418975800001</v>
      </c>
      <c r="C32" s="8">
        <v>42.501762390099998</v>
      </c>
      <c r="D32" s="39">
        <v>50.937416076700003</v>
      </c>
      <c r="E32" s="8">
        <v>40.387569427499997</v>
      </c>
      <c r="F32" s="8">
        <v>55.303771972699998</v>
      </c>
      <c r="G32" s="36">
        <v>57.923728942899999</v>
      </c>
      <c r="H32" s="8">
        <v>59.306003570599998</v>
      </c>
      <c r="I32" s="10">
        <v>55.637508392299999</v>
      </c>
      <c r="J32" s="5"/>
      <c r="K32" s="17"/>
      <c r="O32" s="42"/>
      <c r="P32" s="68"/>
      <c r="Q32" s="60"/>
      <c r="R32" s="60"/>
      <c r="S32" s="60"/>
      <c r="T32" s="60"/>
      <c r="U32" s="60"/>
      <c r="V32" s="60"/>
      <c r="W32" s="71"/>
      <c r="X32" s="42"/>
    </row>
    <row r="33" spans="1:24" ht="16.5" thickBot="1" x14ac:dyDescent="0.3">
      <c r="A33" s="5"/>
      <c r="B33" s="5"/>
      <c r="C33" s="6">
        <v>47.686122894299999</v>
      </c>
      <c r="D33" s="38">
        <v>49.944732666</v>
      </c>
      <c r="E33" s="6">
        <v>51.546001434300003</v>
      </c>
      <c r="F33" s="6">
        <v>5.0997734069800002E-2</v>
      </c>
      <c r="G33" s="34">
        <v>51.963424682599999</v>
      </c>
      <c r="H33" s="6">
        <v>51.688743591300003</v>
      </c>
      <c r="I33" s="5"/>
      <c r="J33" s="5"/>
      <c r="K33" s="2"/>
      <c r="O33" s="56"/>
      <c r="P33" s="42"/>
      <c r="Q33" s="60" t="s">
        <v>102</v>
      </c>
      <c r="R33" s="60" t="s">
        <v>103</v>
      </c>
      <c r="S33" s="60" t="s">
        <v>104</v>
      </c>
      <c r="T33" s="60" t="s">
        <v>105</v>
      </c>
      <c r="U33" s="60" t="s">
        <v>106</v>
      </c>
      <c r="V33" s="60" t="s">
        <v>107</v>
      </c>
      <c r="W33" s="42"/>
      <c r="X33" s="57"/>
    </row>
    <row r="34" spans="1:24" ht="16.5" thickBot="1" x14ac:dyDescent="0.3">
      <c r="A34" s="5"/>
      <c r="B34" s="5"/>
      <c r="C34" s="7" t="s">
        <v>10</v>
      </c>
      <c r="D34" s="9" t="s">
        <v>38</v>
      </c>
      <c r="E34" s="7" t="s">
        <v>42</v>
      </c>
      <c r="F34" s="7" t="s">
        <v>64</v>
      </c>
      <c r="G34" s="35" t="s">
        <v>74</v>
      </c>
      <c r="H34" s="7" t="s">
        <v>84</v>
      </c>
      <c r="I34" s="5"/>
      <c r="J34" s="5"/>
      <c r="K34" s="2"/>
      <c r="O34" s="56"/>
      <c r="P34" s="42"/>
      <c r="Q34" s="60"/>
      <c r="R34" s="60"/>
      <c r="S34" s="60"/>
      <c r="T34" s="60"/>
      <c r="U34" s="60"/>
      <c r="V34" s="60"/>
      <c r="W34" s="42"/>
      <c r="X34" s="57"/>
    </row>
    <row r="35" spans="1:24" ht="16.5" thickBot="1" x14ac:dyDescent="0.3">
      <c r="A35" s="5"/>
      <c r="B35" s="5"/>
      <c r="C35" s="10">
        <v>46.685951232900003</v>
      </c>
      <c r="D35" s="40">
        <v>48.546543121299997</v>
      </c>
      <c r="E35" s="10">
        <v>50.308189392099997</v>
      </c>
      <c r="F35" s="10">
        <v>51.603755950900002</v>
      </c>
      <c r="G35" s="37">
        <v>52.880481719999999</v>
      </c>
      <c r="H35" s="10">
        <v>51.433013916</v>
      </c>
      <c r="I35" s="5"/>
      <c r="J35" s="5"/>
      <c r="K35" s="2"/>
      <c r="O35" s="56"/>
      <c r="P35" s="42"/>
      <c r="Q35" s="60"/>
      <c r="R35" s="60"/>
      <c r="S35" s="60"/>
      <c r="T35" s="60"/>
      <c r="U35" s="60"/>
      <c r="V35" s="60"/>
      <c r="W35" s="42"/>
      <c r="X35" s="57"/>
    </row>
    <row r="36" spans="1:24" ht="14.1" customHeight="1" x14ac:dyDescent="0.5">
      <c r="A36" s="11"/>
      <c r="B36" s="11"/>
      <c r="C36" s="11"/>
      <c r="D36" s="12"/>
      <c r="E36" s="11"/>
      <c r="F36" s="11"/>
      <c r="G36" s="11"/>
      <c r="H36" s="11"/>
      <c r="I36" s="2"/>
      <c r="J36" s="2"/>
      <c r="K36" s="2"/>
      <c r="R36" s="58"/>
      <c r="S36" s="58"/>
      <c r="T36" s="58"/>
      <c r="U36" s="58"/>
    </row>
    <row r="37" spans="1:24" x14ac:dyDescent="0.25">
      <c r="A37" s="11"/>
      <c r="B37" s="11"/>
      <c r="C37" s="11"/>
      <c r="D37" s="11"/>
      <c r="E37" s="11"/>
      <c r="F37" s="11"/>
      <c r="G37" s="11"/>
      <c r="H37" s="11"/>
      <c r="I37" s="2"/>
      <c r="J37" s="2"/>
      <c r="K37" s="2"/>
      <c r="R37" s="59" t="s">
        <v>56</v>
      </c>
      <c r="S37" s="59"/>
      <c r="T37" s="59"/>
      <c r="U37" s="59"/>
    </row>
    <row r="38" spans="1:24" ht="25.5" x14ac:dyDescent="0.25">
      <c r="A38" s="13" t="str">
        <f>"Yield (&gt; " &amp; $B$48 &amp; "V):"</f>
        <v>Yield (&gt; 45V):</v>
      </c>
      <c r="B38" s="13"/>
      <c r="C38" s="28" t="s">
        <v>108</v>
      </c>
      <c r="D38" s="2"/>
      <c r="E38" s="23"/>
      <c r="F38" s="14"/>
      <c r="G38" s="14"/>
      <c r="H38" s="11"/>
      <c r="I38" s="2"/>
      <c r="J38" s="2"/>
      <c r="K38" s="2"/>
      <c r="R38" s="59"/>
      <c r="S38" s="59"/>
      <c r="T38" s="59"/>
      <c r="U38" s="59"/>
    </row>
    <row r="39" spans="1:24" ht="18.75" x14ac:dyDescent="0.25">
      <c r="A39" s="15" t="s">
        <v>44</v>
      </c>
      <c r="B39" s="26" t="str">
        <f>ROUNDUP(H140,2)&amp;"%"</f>
        <v>77,28%</v>
      </c>
      <c r="C39" s="29">
        <f>ROUNDUP(STDEVA(F52:F139),1)</f>
        <v>18.8</v>
      </c>
      <c r="D39" s="2"/>
      <c r="E39" s="24"/>
      <c r="F39" s="2" t="s">
        <v>45</v>
      </c>
      <c r="G39" s="16"/>
      <c r="H39" s="11"/>
      <c r="I39" s="2"/>
      <c r="J39" s="2"/>
      <c r="S39" s="22"/>
    </row>
    <row r="40" spans="1:24" ht="18.75" x14ac:dyDescent="0.25">
      <c r="A40" s="15" t="s">
        <v>46</v>
      </c>
      <c r="B40" s="26" t="str">
        <f ca="1">ROUNDUP(I140,2)&amp;"%"</f>
        <v>72,73%</v>
      </c>
      <c r="C40" s="29">
        <f ca="1">ROUNDUP(STDEVA(G52:G139),1)</f>
        <v>19.100000000000001</v>
      </c>
      <c r="D40" s="2"/>
      <c r="E40" s="25"/>
      <c r="F40" s="2" t="s">
        <v>47</v>
      </c>
      <c r="G40" s="17"/>
      <c r="H40" s="17"/>
      <c r="I40" s="17"/>
      <c r="J40" s="17"/>
      <c r="S40" s="22" t="str">
        <f>"Bidirectional device &gt;"&amp; $B$48 &amp;"V both sides"</f>
        <v>Bidirectional device &gt;45V both sides</v>
      </c>
      <c r="T40">
        <f ca="1">COUNTIF($N$52:$N$139,"BD")</f>
        <v>51</v>
      </c>
    </row>
    <row r="41" spans="1:24" ht="18.75" x14ac:dyDescent="0.25">
      <c r="A41" s="18" t="s">
        <v>48</v>
      </c>
      <c r="B41" s="27" t="str">
        <f ca="1">ROUNDUP(J140,2)&amp;"%"</f>
        <v>57,96%</v>
      </c>
      <c r="C41" s="30"/>
      <c r="D41" s="2"/>
      <c r="E41" s="17"/>
      <c r="F41" s="17"/>
      <c r="G41" s="17"/>
      <c r="H41" s="17"/>
      <c r="I41" s="17"/>
      <c r="J41" s="17"/>
      <c r="O41" s="20"/>
      <c r="S41" s="22" t="str">
        <f>"Single Directional Device &gt;"&amp; $B$48/2 &amp;"V one side"</f>
        <v>Single Directional Device &gt;22,5V one side</v>
      </c>
      <c r="T41">
        <f ca="1">COUNTIF($N$52:$N$139,"UD")</f>
        <v>33</v>
      </c>
    </row>
    <row r="42" spans="1:24" ht="18.75" x14ac:dyDescent="0.25">
      <c r="A42" s="17"/>
      <c r="B42" s="16"/>
      <c r="C42" s="16"/>
      <c r="D42" s="16"/>
      <c r="E42" s="16"/>
      <c r="F42" s="16"/>
      <c r="G42" s="16"/>
      <c r="H42" s="17"/>
      <c r="I42" s="17"/>
      <c r="J42" s="2"/>
      <c r="O42" s="20"/>
    </row>
    <row r="43" spans="1:24" ht="18.75" x14ac:dyDescent="0.25">
      <c r="A43" s="63"/>
      <c r="B43" s="64"/>
      <c r="C43" s="64"/>
      <c r="D43" s="64"/>
      <c r="E43" s="64"/>
      <c r="F43" s="64"/>
      <c r="G43" s="64"/>
      <c r="H43" s="17"/>
      <c r="I43" s="17"/>
      <c r="J43" s="2"/>
      <c r="O43" s="20"/>
      <c r="R43" s="20"/>
    </row>
    <row r="44" spans="1:24" ht="18.75" x14ac:dyDescent="0.25">
      <c r="A44" s="11"/>
      <c r="B44" s="11"/>
      <c r="C44" s="11"/>
      <c r="D44" s="11"/>
      <c r="E44" s="11"/>
      <c r="F44" s="11"/>
      <c r="G44" s="11"/>
      <c r="H44" s="17"/>
      <c r="I44" s="17"/>
      <c r="R44" s="20"/>
    </row>
    <row r="45" spans="1:24" ht="18.75" x14ac:dyDescent="0.25">
      <c r="A45" s="11"/>
      <c r="B45" s="11"/>
      <c r="C45" s="11"/>
      <c r="D45" s="11"/>
      <c r="E45" s="11"/>
      <c r="F45" s="11"/>
      <c r="G45" s="11"/>
      <c r="H45" s="17"/>
      <c r="I45" s="17"/>
      <c r="J45" s="2"/>
    </row>
    <row r="46" spans="1:24" x14ac:dyDescent="0.25">
      <c r="A46" s="11"/>
      <c r="B46" s="11"/>
      <c r="C46" s="11"/>
      <c r="D46" s="11"/>
      <c r="E46" s="11"/>
      <c r="F46" s="11"/>
      <c r="G46" s="11"/>
      <c r="H46" s="11"/>
      <c r="I46" s="2"/>
      <c r="J46" s="2"/>
    </row>
    <row r="47" spans="1:24" x14ac:dyDescent="0.25">
      <c r="A47" s="11"/>
      <c r="B47" s="11"/>
      <c r="C47" s="11"/>
      <c r="D47" s="11"/>
      <c r="E47" s="11"/>
      <c r="F47" s="11"/>
      <c r="G47" s="11"/>
      <c r="H47" s="11"/>
      <c r="I47" s="2"/>
      <c r="J47" s="2"/>
    </row>
    <row r="48" spans="1:24" x14ac:dyDescent="0.25">
      <c r="A48" s="50" t="s">
        <v>115</v>
      </c>
      <c r="B48" s="51">
        <v>45</v>
      </c>
      <c r="C48" s="52" t="s">
        <v>116</v>
      </c>
      <c r="D48" s="75"/>
    </row>
    <row r="51" spans="1:14" x14ac:dyDescent="0.25">
      <c r="A51" t="s">
        <v>1</v>
      </c>
      <c r="B51" t="s">
        <v>49</v>
      </c>
      <c r="C51" t="s">
        <v>50</v>
      </c>
      <c r="D51" t="s">
        <v>44</v>
      </c>
      <c r="E51" t="s">
        <v>46</v>
      </c>
      <c r="F51" t="s">
        <v>51</v>
      </c>
      <c r="G51" t="s">
        <v>52</v>
      </c>
      <c r="H51" s="49" t="s">
        <v>53</v>
      </c>
      <c r="I51" s="49" t="s">
        <v>54</v>
      </c>
      <c r="J51" s="49" t="s">
        <v>55</v>
      </c>
    </row>
    <row r="52" spans="1:14" x14ac:dyDescent="0.25">
      <c r="A52">
        <f>C2</f>
        <v>93361</v>
      </c>
      <c r="B52">
        <v>1</v>
      </c>
      <c r="C52">
        <v>1</v>
      </c>
      <c r="F52" s="19">
        <f>A27</f>
        <v>15.3026103973</v>
      </c>
      <c r="G52" s="19" cm="1">
        <f t="array" aca="1" ref="G52" ca="1">INDIRECT(ADDRESS(RIGHT(_xlfn.FORMULATEXT(F52),LEN(_xlfn.FORMULATEXT(F52))-2)+2,COLUMN(INDIRECT(MID(_xlfn.FORMULATEXT(F52),2,1)&amp;"1")),4,1))</f>
        <v>39.507221221899997</v>
      </c>
      <c r="H52">
        <f>IF(AND(ISNUMBER(F52),F52 &gt;=$B$48),1,0)</f>
        <v>0</v>
      </c>
      <c r="I52">
        <f ca="1">IF(AND(ISNUMBER(G52),G52 &gt;= $B$48),1,0)</f>
        <v>0</v>
      </c>
      <c r="J52">
        <f ca="1">IF(AND(H52 = 1, I52 = 1),1,0)</f>
        <v>0</v>
      </c>
      <c r="N52" s="41" t="str">
        <f ca="1">IF(OR(ISNUMBER(F52),ISNUMBER(G52)),IF(AND(ISNUMBER(F52),ISNUMBER(G52),F52&gt;=$B$48,G52&gt;=$B$48),"BD",IF(OR(F52&gt;=$B$48/2,G52&gt;=$B$48/2),"UD","")),"")</f>
        <v>UD</v>
      </c>
    </row>
    <row r="53" spans="1:14" x14ac:dyDescent="0.25">
      <c r="C53">
        <v>2</v>
      </c>
      <c r="F53" s="19">
        <f>A24</f>
        <v>8.3804130554199996E-2</v>
      </c>
      <c r="G53" s="19" cm="1">
        <f t="array" aca="1" ref="G53" ca="1">INDIRECT(ADDRESS(RIGHT(_xlfn.FORMULATEXT(F53),LEN(_xlfn.FORMULATEXT(F53))-2)+2,COLUMN(INDIRECT(MID(_xlfn.FORMULATEXT(F53),2,1)&amp;"1")),4,1))</f>
        <v>49.938591003399999</v>
      </c>
      <c r="H53">
        <f t="shared" ref="H53:H116" si="0">IF(AND(ISNUMBER(F53),F53 &gt;=$B$48),1,0)</f>
        <v>0</v>
      </c>
      <c r="I53">
        <f t="shared" ref="I53:I116" ca="1" si="1">IF(AND(ISNUMBER(G53),G53 &gt;= $B$48),1,0)</f>
        <v>1</v>
      </c>
      <c r="J53">
        <f t="shared" ref="J53:J116" ca="1" si="2">IF(AND(H53 = 1, I53 = 1),1,0)</f>
        <v>0</v>
      </c>
      <c r="N53" s="41" t="str">
        <f t="shared" ref="N53:N116" ca="1" si="3">IF(OR(ISNUMBER(F53),ISNUMBER(G53)),IF(AND(ISNUMBER(F53),ISNUMBER(G53),F53&gt;=$B$48,G53&gt;=$B$48),"BD",IF(OR(F53&gt;=$B$48/2,G53&gt;=$B$48/2),"UD","")),"")</f>
        <v>UD</v>
      </c>
    </row>
    <row r="54" spans="1:14" x14ac:dyDescent="0.25">
      <c r="C54">
        <v>3</v>
      </c>
      <c r="F54" s="19">
        <f>A21</f>
        <v>51.884532928500001</v>
      </c>
      <c r="G54" s="19" cm="1">
        <f t="array" aca="1" ref="G54" ca="1">INDIRECT(ADDRESS(RIGHT(_xlfn.FORMULATEXT(F54),LEN(_xlfn.FORMULATEXT(F54))-2)+2,COLUMN(INDIRECT(MID(_xlfn.FORMULATEXT(F54),2,1)&amp;"1")),4,1))</f>
        <v>52.022525787399999</v>
      </c>
      <c r="H54">
        <f t="shared" si="0"/>
        <v>1</v>
      </c>
      <c r="I54">
        <f t="shared" ca="1" si="1"/>
        <v>1</v>
      </c>
      <c r="J54">
        <f t="shared" ca="1" si="2"/>
        <v>1</v>
      </c>
      <c r="N54" s="41" t="str">
        <f t="shared" ca="1" si="3"/>
        <v>BD</v>
      </c>
    </row>
    <row r="55" spans="1:14" x14ac:dyDescent="0.25">
      <c r="A55" t="s">
        <v>109</v>
      </c>
      <c r="B55" s="54">
        <v>30</v>
      </c>
      <c r="C55">
        <v>4</v>
      </c>
      <c r="F55" s="19">
        <f>A18</f>
        <v>50.141761779799999</v>
      </c>
      <c r="G55" s="19" cm="1">
        <f t="array" aca="1" ref="G55" ca="1">INDIRECT(ADDRESS(RIGHT(_xlfn.FORMULATEXT(F55),LEN(_xlfn.FORMULATEXT(F55))-2)+2,COLUMN(INDIRECT(MID(_xlfn.FORMULATEXT(F55),2,1)&amp;"1")),4,1))</f>
        <v>54.407817840600003</v>
      </c>
      <c r="H55">
        <f t="shared" si="0"/>
        <v>1</v>
      </c>
      <c r="I55">
        <f t="shared" ca="1" si="1"/>
        <v>1</v>
      </c>
      <c r="J55">
        <f t="shared" ca="1" si="2"/>
        <v>1</v>
      </c>
      <c r="N55" s="41" t="str">
        <f t="shared" ca="1" si="3"/>
        <v>BD</v>
      </c>
    </row>
    <row r="56" spans="1:14" x14ac:dyDescent="0.25">
      <c r="C56">
        <v>5</v>
      </c>
      <c r="F56" s="19">
        <f>A15</f>
        <v>48.623611450200002</v>
      </c>
      <c r="G56" s="19" cm="1">
        <f t="array" aca="1" ref="G56" ca="1">INDIRECT(ADDRESS(RIGHT(_xlfn.FORMULATEXT(F56),LEN(_xlfn.FORMULATEXT(F56))-2)+2,COLUMN(INDIRECT(MID(_xlfn.FORMULATEXT(F56),2,1)&amp;"1")),4,1))</f>
        <v>53.589950561499997</v>
      </c>
      <c r="H56">
        <f t="shared" si="0"/>
        <v>1</v>
      </c>
      <c r="I56">
        <f t="shared" ca="1" si="1"/>
        <v>1</v>
      </c>
      <c r="J56">
        <f t="shared" ca="1" si="2"/>
        <v>1</v>
      </c>
      <c r="N56" s="41" t="str">
        <f t="shared" ca="1" si="3"/>
        <v>BD</v>
      </c>
    </row>
    <row r="57" spans="1:14" x14ac:dyDescent="0.25">
      <c r="C57" s="21">
        <v>6</v>
      </c>
      <c r="D57" s="21"/>
      <c r="E57" s="21"/>
      <c r="F57" s="31">
        <f>A12</f>
        <v>0.202798843384</v>
      </c>
      <c r="G57" s="19" cm="1">
        <f t="array" aca="1" ref="G57" ca="1">INDIRECT(ADDRESS(RIGHT(_xlfn.FORMULATEXT(F57),LEN(_xlfn.FORMULATEXT(F57))-2)+2,COLUMN(INDIRECT(MID(_xlfn.FORMULATEXT(F57),2,1)&amp;"1")),4,1))</f>
        <v>3.06257680058E-2</v>
      </c>
      <c r="H57">
        <f t="shared" si="0"/>
        <v>0</v>
      </c>
      <c r="I57">
        <f t="shared" ca="1" si="1"/>
        <v>0</v>
      </c>
      <c r="J57">
        <f t="shared" ca="1" si="2"/>
        <v>0</v>
      </c>
      <c r="N57" s="41" t="str">
        <f t="shared" ca="1" si="3"/>
        <v/>
      </c>
    </row>
    <row r="58" spans="1:14" x14ac:dyDescent="0.25">
      <c r="A58" t="s">
        <v>110</v>
      </c>
      <c r="B58" s="19">
        <f>MIN($F$52:$F$139)</f>
        <v>9.6082687377900006E-3</v>
      </c>
      <c r="C58">
        <v>7</v>
      </c>
      <c r="F58" s="19">
        <f>B30</f>
        <v>50.099037170400003</v>
      </c>
      <c r="G58" s="19" cm="1">
        <f t="array" aca="1" ref="G58" ca="1">INDIRECT(ADDRESS(RIGHT(_xlfn.FORMULATEXT(F58),LEN(_xlfn.FORMULATEXT(F58))-2)+2,COLUMN(INDIRECT(MID(_xlfn.FORMULATEXT(F58),2,1)&amp;"1")),4,1))</f>
        <v>47.397418975800001</v>
      </c>
      <c r="H58">
        <f t="shared" si="0"/>
        <v>1</v>
      </c>
      <c r="I58">
        <f t="shared" ca="1" si="1"/>
        <v>1</v>
      </c>
      <c r="J58">
        <f t="shared" ca="1" si="2"/>
        <v>1</v>
      </c>
      <c r="N58" s="41" t="str">
        <f t="shared" ca="1" si="3"/>
        <v>BD</v>
      </c>
    </row>
    <row r="59" spans="1:14" x14ac:dyDescent="0.25">
      <c r="A59" s="21" t="s">
        <v>111</v>
      </c>
      <c r="B59" s="31">
        <f>MAX($F$52:$F$139)</f>
        <v>60.398818969700002</v>
      </c>
      <c r="C59">
        <v>8</v>
      </c>
      <c r="F59" s="19">
        <f>B27</f>
        <v>54.693557739299997</v>
      </c>
      <c r="G59" s="19" cm="1">
        <f t="array" aca="1" ref="G59" ca="1">INDIRECT(ADDRESS(RIGHT(_xlfn.FORMULATEXT(F59),LEN(_xlfn.FORMULATEXT(F59))-2)+2,COLUMN(INDIRECT(MID(_xlfn.FORMULATEXT(F59),2,1)&amp;"1")),4,1))</f>
        <v>49.859115600599999</v>
      </c>
      <c r="H59">
        <f t="shared" si="0"/>
        <v>1</v>
      </c>
      <c r="I59">
        <f t="shared" ca="1" si="1"/>
        <v>1</v>
      </c>
      <c r="J59">
        <f t="shared" ca="1" si="2"/>
        <v>1</v>
      </c>
      <c r="N59" s="41" t="str">
        <f t="shared" ca="1" si="3"/>
        <v>BD</v>
      </c>
    </row>
    <row r="60" spans="1:14" x14ac:dyDescent="0.25">
      <c r="A60" t="s">
        <v>112</v>
      </c>
      <c r="B60" s="19">
        <f ca="1">MIN($G$52:$G$139)</f>
        <v>6.7209443077399997E-3</v>
      </c>
      <c r="C60">
        <v>9</v>
      </c>
      <c r="F60" s="19">
        <f>B24</f>
        <v>47.564006805399998</v>
      </c>
      <c r="G60" s="19" cm="1">
        <f t="array" aca="1" ref="G60" ca="1">INDIRECT(ADDRESS(RIGHT(_xlfn.FORMULATEXT(F60),LEN(_xlfn.FORMULATEXT(F60))-2)+2,COLUMN(INDIRECT(MID(_xlfn.FORMULATEXT(F60),2,1)&amp;"1")),4,1))</f>
        <v>51.717300414999997</v>
      </c>
      <c r="H60">
        <f t="shared" si="0"/>
        <v>1</v>
      </c>
      <c r="I60">
        <f t="shared" ca="1" si="1"/>
        <v>1</v>
      </c>
      <c r="J60">
        <f t="shared" ca="1" si="2"/>
        <v>1</v>
      </c>
      <c r="N60" s="41" t="str">
        <f t="shared" ca="1" si="3"/>
        <v>BD</v>
      </c>
    </row>
    <row r="61" spans="1:14" x14ac:dyDescent="0.25">
      <c r="A61" t="s">
        <v>113</v>
      </c>
      <c r="B61" s="19">
        <f ca="1">MAX($G$52:$G$139)</f>
        <v>61.371315002400003</v>
      </c>
      <c r="C61">
        <v>10</v>
      </c>
      <c r="F61" s="19">
        <f>B21</f>
        <v>13.288354873699999</v>
      </c>
      <c r="G61" s="19" cm="1">
        <f t="array" aca="1" ref="G61" ca="1">INDIRECT(ADDRESS(RIGHT(_xlfn.FORMULATEXT(F61),LEN(_xlfn.FORMULATEXT(F61))-2)+2,COLUMN(INDIRECT(MID(_xlfn.FORMULATEXT(F61),2,1)&amp;"1")),4,1))</f>
        <v>53.608734130899997</v>
      </c>
      <c r="H61">
        <f t="shared" si="0"/>
        <v>0</v>
      </c>
      <c r="I61">
        <f t="shared" ca="1" si="1"/>
        <v>1</v>
      </c>
      <c r="J61">
        <f t="shared" ca="1" si="2"/>
        <v>0</v>
      </c>
      <c r="N61" s="41" t="str">
        <f t="shared" ca="1" si="3"/>
        <v>UD</v>
      </c>
    </row>
    <row r="62" spans="1:14" x14ac:dyDescent="0.25">
      <c r="C62">
        <v>11</v>
      </c>
      <c r="F62" s="19">
        <f>B18</f>
        <v>51.840545654300001</v>
      </c>
      <c r="G62" s="19" cm="1">
        <f t="array" aca="1" ref="G62" ca="1">INDIRECT(ADDRESS(RIGHT(_xlfn.FORMULATEXT(F62),LEN(_xlfn.FORMULATEXT(F62))-2)+2,COLUMN(INDIRECT(MID(_xlfn.FORMULATEXT(F62),2,1)&amp;"1")),4,1))</f>
        <v>57.0804519653</v>
      </c>
      <c r="H62">
        <f t="shared" si="0"/>
        <v>1</v>
      </c>
      <c r="I62">
        <f t="shared" ca="1" si="1"/>
        <v>1</v>
      </c>
      <c r="J62">
        <f t="shared" ca="1" si="2"/>
        <v>1</v>
      </c>
      <c r="N62" s="41" t="str">
        <f t="shared" ca="1" si="3"/>
        <v>BD</v>
      </c>
    </row>
    <row r="63" spans="1:14" x14ac:dyDescent="0.25">
      <c r="A63" t="s">
        <v>119</v>
      </c>
      <c r="B63" s="19">
        <f>AVERAGE($F$52:$F$139)</f>
        <v>45.198042501100936</v>
      </c>
      <c r="C63">
        <v>12</v>
      </c>
      <c r="F63" s="19">
        <f>B15</f>
        <v>49.7888793945</v>
      </c>
      <c r="G63" s="19" cm="1">
        <f t="array" aca="1" ref="G63" ca="1">INDIRECT(ADDRESS(RIGHT(_xlfn.FORMULATEXT(F63),LEN(_xlfn.FORMULATEXT(F63))-2)+2,COLUMN(INDIRECT(MID(_xlfn.FORMULATEXT(F63),2,1)&amp;"1")),4,1))</f>
        <v>0.15185308456400001</v>
      </c>
      <c r="H63">
        <f t="shared" si="0"/>
        <v>1</v>
      </c>
      <c r="I63">
        <f t="shared" ca="1" si="1"/>
        <v>0</v>
      </c>
      <c r="J63">
        <f t="shared" ca="1" si="2"/>
        <v>0</v>
      </c>
      <c r="N63" s="41" t="str">
        <f t="shared" ca="1" si="3"/>
        <v>UD</v>
      </c>
    </row>
    <row r="64" spans="1:14" x14ac:dyDescent="0.25">
      <c r="A64" t="s">
        <v>120</v>
      </c>
      <c r="B64" s="19">
        <f ca="1">AVERAGE($G$52:$G$139)</f>
        <v>45.705748956341715</v>
      </c>
      <c r="C64">
        <v>13</v>
      </c>
      <c r="F64" s="19">
        <f>B12</f>
        <v>48.760795593300003</v>
      </c>
      <c r="G64" s="19" cm="1">
        <f t="array" aca="1" ref="G64" ca="1">INDIRECT(ADDRESS(RIGHT(_xlfn.FORMULATEXT(F64),LEN(_xlfn.FORMULATEXT(F64))-2)+2,COLUMN(INDIRECT(MID(_xlfn.FORMULATEXT(F64),2,1)&amp;"1")),4,1))</f>
        <v>58.792308807399998</v>
      </c>
      <c r="H64">
        <f t="shared" si="0"/>
        <v>1</v>
      </c>
      <c r="I64">
        <f t="shared" ca="1" si="1"/>
        <v>1</v>
      </c>
      <c r="J64">
        <f t="shared" ca="1" si="2"/>
        <v>1</v>
      </c>
      <c r="N64" s="41" t="str">
        <f t="shared" ca="1" si="3"/>
        <v>BD</v>
      </c>
    </row>
    <row r="65" spans="3:14" x14ac:dyDescent="0.25">
      <c r="C65" s="21">
        <v>14</v>
      </c>
      <c r="D65" s="21"/>
      <c r="E65" s="21"/>
      <c r="F65" s="31">
        <f>B9</f>
        <v>5.10215759277E-2</v>
      </c>
      <c r="G65" s="19" cm="1">
        <f t="array" aca="1" ref="G65" ca="1">INDIRECT(ADDRESS(RIGHT(_xlfn.FORMULATEXT(F65),LEN(_xlfn.FORMULATEXT(F65))-2)+2,COLUMN(INDIRECT(MID(_xlfn.FORMULATEXT(F65),2,1)&amp;"1")),4,1))</f>
        <v>53.280078887899997</v>
      </c>
      <c r="H65">
        <f t="shared" si="0"/>
        <v>0</v>
      </c>
      <c r="I65">
        <f t="shared" ca="1" si="1"/>
        <v>1</v>
      </c>
      <c r="J65">
        <f t="shared" ca="1" si="2"/>
        <v>0</v>
      </c>
      <c r="N65" s="41" t="str">
        <f t="shared" ca="1" si="3"/>
        <v>UD</v>
      </c>
    </row>
    <row r="66" spans="3:14" x14ac:dyDescent="0.25">
      <c r="C66">
        <v>15</v>
      </c>
      <c r="F66" s="19">
        <f>C33</f>
        <v>47.686122894299999</v>
      </c>
      <c r="G66" s="19" cm="1">
        <f t="array" aca="1" ref="G66" ca="1">INDIRECT(ADDRESS(RIGHT(_xlfn.FORMULATEXT(F66),LEN(_xlfn.FORMULATEXT(F66))-2)+2,COLUMN(INDIRECT(MID(_xlfn.FORMULATEXT(F66),2,1)&amp;"1")),4,1))</f>
        <v>46.685951232900003</v>
      </c>
      <c r="H66">
        <f t="shared" si="0"/>
        <v>1</v>
      </c>
      <c r="I66">
        <f t="shared" ca="1" si="1"/>
        <v>1</v>
      </c>
      <c r="J66">
        <f t="shared" ca="1" si="2"/>
        <v>1</v>
      </c>
      <c r="N66" s="41" t="str">
        <f t="shared" ca="1" si="3"/>
        <v>BD</v>
      </c>
    </row>
    <row r="67" spans="3:14" x14ac:dyDescent="0.25">
      <c r="C67">
        <v>16</v>
      </c>
      <c r="F67" s="19">
        <f>C30</f>
        <v>51.424907684300003</v>
      </c>
      <c r="G67" s="19" cm="1">
        <f t="array" aca="1" ref="G67" ca="1">INDIRECT(ADDRESS(RIGHT(_xlfn.FORMULATEXT(F67),LEN(_xlfn.FORMULATEXT(F67))-2)+2,COLUMN(INDIRECT(MID(_xlfn.FORMULATEXT(F67),2,1)&amp;"1")),4,1))</f>
        <v>42.501762390099998</v>
      </c>
      <c r="H67">
        <f t="shared" si="0"/>
        <v>1</v>
      </c>
      <c r="I67">
        <f t="shared" ca="1" si="1"/>
        <v>0</v>
      </c>
      <c r="J67">
        <f t="shared" ca="1" si="2"/>
        <v>0</v>
      </c>
      <c r="N67" s="41" t="str">
        <f t="shared" ca="1" si="3"/>
        <v>UD</v>
      </c>
    </row>
    <row r="68" spans="3:14" x14ac:dyDescent="0.25">
      <c r="C68">
        <v>17</v>
      </c>
      <c r="F68" s="19">
        <f>C27</f>
        <v>57.770084381099998</v>
      </c>
      <c r="G68" s="19" cm="1">
        <f t="array" aca="1" ref="G68" ca="1">INDIRECT(ADDRESS(RIGHT(_xlfn.FORMULATEXT(F68),LEN(_xlfn.FORMULATEXT(F68))-2)+2,COLUMN(INDIRECT(MID(_xlfn.FORMULATEXT(F68),2,1)&amp;"1")),4,1))</f>
        <v>15.2303552628</v>
      </c>
      <c r="H68">
        <f t="shared" si="0"/>
        <v>1</v>
      </c>
      <c r="I68">
        <f t="shared" ca="1" si="1"/>
        <v>0</v>
      </c>
      <c r="J68">
        <f t="shared" ca="1" si="2"/>
        <v>0</v>
      </c>
      <c r="N68" s="41" t="str">
        <f t="shared" ca="1" si="3"/>
        <v>UD</v>
      </c>
    </row>
    <row r="69" spans="3:14" x14ac:dyDescent="0.25">
      <c r="C69">
        <v>18</v>
      </c>
      <c r="F69" s="19">
        <f>C24</f>
        <v>59.116100311300002</v>
      </c>
      <c r="G69" s="19" cm="1">
        <f t="array" aca="1" ref="G69" ca="1">INDIRECT(ADDRESS(RIGHT(_xlfn.FORMULATEXT(F69),LEN(_xlfn.FORMULATEXT(F69))-2)+2,COLUMN(INDIRECT(MID(_xlfn.FORMULATEXT(F69),2,1)&amp;"1")),4,1))</f>
        <v>52.420345306400002</v>
      </c>
      <c r="H69">
        <f t="shared" si="0"/>
        <v>1</v>
      </c>
      <c r="I69">
        <f t="shared" ca="1" si="1"/>
        <v>1</v>
      </c>
      <c r="J69">
        <f t="shared" ca="1" si="2"/>
        <v>1</v>
      </c>
      <c r="N69" s="41" t="str">
        <f t="shared" ca="1" si="3"/>
        <v>BD</v>
      </c>
    </row>
    <row r="70" spans="3:14" x14ac:dyDescent="0.25">
      <c r="C70">
        <v>19</v>
      </c>
      <c r="F70" s="19">
        <f>C21</f>
        <v>58.738754272500003</v>
      </c>
      <c r="G70" s="19" cm="1">
        <f t="array" aca="1" ref="G70" ca="1">INDIRECT(ADDRESS(RIGHT(_xlfn.FORMULATEXT(F70),LEN(_xlfn.FORMULATEXT(F70))-2)+2,COLUMN(INDIRECT(MID(_xlfn.FORMULATEXT(F70),2,1)&amp;"1")),4,1))</f>
        <v>56.990901946999998</v>
      </c>
      <c r="H70">
        <f t="shared" si="0"/>
        <v>1</v>
      </c>
      <c r="I70">
        <f t="shared" ca="1" si="1"/>
        <v>1</v>
      </c>
      <c r="J70">
        <f t="shared" ca="1" si="2"/>
        <v>1</v>
      </c>
      <c r="N70" s="41" t="str">
        <f t="shared" ca="1" si="3"/>
        <v>BD</v>
      </c>
    </row>
    <row r="71" spans="3:14" x14ac:dyDescent="0.25">
      <c r="C71">
        <v>20</v>
      </c>
      <c r="F71" s="19">
        <f>C18</f>
        <v>54.760551452599998</v>
      </c>
      <c r="G71" s="19" cm="1">
        <f t="array" aca="1" ref="G71" ca="1">INDIRECT(ADDRESS(RIGHT(_xlfn.FORMULATEXT(F71),LEN(_xlfn.FORMULATEXT(F71))-2)+2,COLUMN(INDIRECT(MID(_xlfn.FORMULATEXT(F71),2,1)&amp;"1")),4,1))</f>
        <v>59.395053863500003</v>
      </c>
      <c r="H71">
        <f t="shared" si="0"/>
        <v>1</v>
      </c>
      <c r="I71">
        <f t="shared" ca="1" si="1"/>
        <v>1</v>
      </c>
      <c r="J71">
        <f t="shared" ca="1" si="2"/>
        <v>1</v>
      </c>
      <c r="N71" s="41" t="str">
        <f t="shared" ca="1" si="3"/>
        <v>BD</v>
      </c>
    </row>
    <row r="72" spans="3:14" x14ac:dyDescent="0.25">
      <c r="C72">
        <v>21</v>
      </c>
      <c r="F72" s="19">
        <f>C15</f>
        <v>52.449752807599999</v>
      </c>
      <c r="G72" s="19" cm="1">
        <f t="array" aca="1" ref="G72" ca="1">INDIRECT(ADDRESS(RIGHT(_xlfn.FORMULATEXT(F72),LEN(_xlfn.FORMULATEXT(F72))-2)+2,COLUMN(INDIRECT(MID(_xlfn.FORMULATEXT(F72),2,1)&amp;"1")),4,1))</f>
        <v>61.371315002400003</v>
      </c>
      <c r="H72">
        <f t="shared" si="0"/>
        <v>1</v>
      </c>
      <c r="I72">
        <f t="shared" ca="1" si="1"/>
        <v>1</v>
      </c>
      <c r="J72">
        <f t="shared" ca="1" si="2"/>
        <v>1</v>
      </c>
      <c r="N72" s="41" t="str">
        <f t="shared" ca="1" si="3"/>
        <v>BD</v>
      </c>
    </row>
    <row r="73" spans="3:14" x14ac:dyDescent="0.25">
      <c r="C73">
        <v>22</v>
      </c>
      <c r="F73" s="19">
        <f>C12</f>
        <v>50.164009094199997</v>
      </c>
      <c r="G73" s="19" cm="1">
        <f t="array" aca="1" ref="G73" ca="1">INDIRECT(ADDRESS(RIGHT(_xlfn.FORMULATEXT(F73),LEN(_xlfn.FORMULATEXT(F73))-2)+2,COLUMN(INDIRECT(MID(_xlfn.FORMULATEXT(F73),2,1)&amp;"1")),4,1))</f>
        <v>60.401180267299999</v>
      </c>
      <c r="H73">
        <f t="shared" si="0"/>
        <v>1</v>
      </c>
      <c r="I73">
        <f t="shared" ca="1" si="1"/>
        <v>1</v>
      </c>
      <c r="J73">
        <f t="shared" ca="1" si="2"/>
        <v>1</v>
      </c>
      <c r="N73" s="41" t="str">
        <f t="shared" ca="1" si="3"/>
        <v>BD</v>
      </c>
    </row>
    <row r="74" spans="3:14" x14ac:dyDescent="0.25">
      <c r="C74">
        <v>23</v>
      </c>
      <c r="F74" s="19">
        <f>C9</f>
        <v>49.037788391100001</v>
      </c>
      <c r="G74" s="19" cm="1">
        <f t="array" aca="1" ref="G74" ca="1">INDIRECT(ADDRESS(RIGHT(_xlfn.FORMULATEXT(F74),LEN(_xlfn.FORMULATEXT(F74))-2)+2,COLUMN(INDIRECT(MID(_xlfn.FORMULATEXT(F74),2,1)&amp;"1")),4,1))</f>
        <v>50.536159515400001</v>
      </c>
      <c r="H74">
        <f t="shared" si="0"/>
        <v>1</v>
      </c>
      <c r="I74">
        <f t="shared" ca="1" si="1"/>
        <v>1</v>
      </c>
      <c r="J74">
        <f t="shared" ca="1" si="2"/>
        <v>1</v>
      </c>
      <c r="N74" s="41" t="str">
        <f t="shared" ca="1" si="3"/>
        <v>BD</v>
      </c>
    </row>
    <row r="75" spans="3:14" x14ac:dyDescent="0.25">
      <c r="C75" s="21">
        <v>24</v>
      </c>
      <c r="D75" s="21"/>
      <c r="E75" s="21"/>
      <c r="F75" s="31">
        <f>C6</f>
        <v>2.5243520736699998</v>
      </c>
      <c r="G75" s="19" cm="1">
        <f t="array" aca="1" ref="G75" ca="1">INDIRECT(ADDRESS(RIGHT(_xlfn.FORMULATEXT(F75),LEN(_xlfn.FORMULATEXT(F75))-2)+2,COLUMN(INDIRECT(MID(_xlfn.FORMULATEXT(F75),2,1)&amp;"1")),4,1))</f>
        <v>6.3065119087700003E-2</v>
      </c>
      <c r="H75">
        <f t="shared" si="0"/>
        <v>0</v>
      </c>
      <c r="I75">
        <f t="shared" ca="1" si="1"/>
        <v>0</v>
      </c>
      <c r="J75">
        <f t="shared" ca="1" si="2"/>
        <v>0</v>
      </c>
      <c r="N75" s="41" t="str">
        <f t="shared" ca="1" si="3"/>
        <v/>
      </c>
    </row>
    <row r="76" spans="3:14" x14ac:dyDescent="0.25">
      <c r="C76">
        <v>25</v>
      </c>
      <c r="F76" s="32">
        <f>D33</f>
        <v>49.944732666</v>
      </c>
      <c r="G76" s="19" cm="1">
        <f t="array" aca="1" ref="G76" ca="1">INDIRECT(ADDRESS(RIGHT(_xlfn.FORMULATEXT(F76),LEN(_xlfn.FORMULATEXT(F76))-2)+2,COLUMN(INDIRECT(MID(_xlfn.FORMULATEXT(F76),2,1)&amp;"1")),4,1))</f>
        <v>48.546543121299997</v>
      </c>
      <c r="H76">
        <f t="shared" si="0"/>
        <v>1</v>
      </c>
      <c r="I76">
        <f t="shared" ca="1" si="1"/>
        <v>1</v>
      </c>
      <c r="J76">
        <f t="shared" ca="1" si="2"/>
        <v>1</v>
      </c>
      <c r="N76" s="41" t="str">
        <f t="shared" ca="1" si="3"/>
        <v>BD</v>
      </c>
    </row>
    <row r="77" spans="3:14" x14ac:dyDescent="0.25">
      <c r="C77">
        <v>26</v>
      </c>
      <c r="F77" s="32">
        <f>D30</f>
        <v>54.5897712708</v>
      </c>
      <c r="G77" s="19" cm="1">
        <f t="array" aca="1" ref="G77" ca="1">INDIRECT(ADDRESS(RIGHT(_xlfn.FORMULATEXT(F77),LEN(_xlfn.FORMULATEXT(F77))-2)+2,COLUMN(INDIRECT(MID(_xlfn.FORMULATEXT(F77),2,1)&amp;"1")),4,1))</f>
        <v>50.937416076700003</v>
      </c>
      <c r="H77">
        <f t="shared" si="0"/>
        <v>1</v>
      </c>
      <c r="I77">
        <f t="shared" ca="1" si="1"/>
        <v>1</v>
      </c>
      <c r="J77">
        <f t="shared" ca="1" si="2"/>
        <v>1</v>
      </c>
      <c r="N77" s="41" t="str">
        <f t="shared" ca="1" si="3"/>
        <v>BD</v>
      </c>
    </row>
    <row r="78" spans="3:14" x14ac:dyDescent="0.25">
      <c r="C78">
        <v>27</v>
      </c>
      <c r="F78" s="32">
        <f>D27</f>
        <v>9.4435214996300001</v>
      </c>
      <c r="G78" s="19" cm="1">
        <f t="array" aca="1" ref="G78" ca="1">INDIRECT(ADDRESS(RIGHT(_xlfn.FORMULATEXT(F78),LEN(_xlfn.FORMULATEXT(F78))-2)+2,COLUMN(INDIRECT(MID(_xlfn.FORMULATEXT(F78),2,1)&amp;"1")),4,1))</f>
        <v>0.21503013372400001</v>
      </c>
      <c r="H78">
        <f t="shared" si="0"/>
        <v>0</v>
      </c>
      <c r="I78">
        <f t="shared" ca="1" si="1"/>
        <v>0</v>
      </c>
      <c r="J78">
        <f t="shared" ca="1" si="2"/>
        <v>0</v>
      </c>
      <c r="N78" s="41" t="str">
        <f t="shared" ca="1" si="3"/>
        <v/>
      </c>
    </row>
    <row r="79" spans="3:14" x14ac:dyDescent="0.25">
      <c r="C79">
        <v>28</v>
      </c>
      <c r="F79" s="32">
        <f>D24</f>
        <v>58.987571716300003</v>
      </c>
      <c r="G79" s="19" cm="1">
        <f t="array" aca="1" ref="G79" ca="1">INDIRECT(ADDRESS(RIGHT(_xlfn.FORMULATEXT(F79),LEN(_xlfn.FORMULATEXT(F79))-2)+2,COLUMN(INDIRECT(MID(_xlfn.FORMULATEXT(F79),2,1)&amp;"1")),4,1))</f>
        <v>10.0805149078</v>
      </c>
      <c r="H79">
        <f t="shared" si="0"/>
        <v>1</v>
      </c>
      <c r="I79">
        <f t="shared" ca="1" si="1"/>
        <v>0</v>
      </c>
      <c r="J79">
        <f t="shared" ca="1" si="2"/>
        <v>0</v>
      </c>
      <c r="N79" s="41" t="str">
        <f t="shared" ca="1" si="3"/>
        <v>UD</v>
      </c>
    </row>
    <row r="80" spans="3:14" x14ac:dyDescent="0.25">
      <c r="C80">
        <v>29</v>
      </c>
      <c r="F80" s="32">
        <f>D21</f>
        <v>9.6653223037699991</v>
      </c>
      <c r="G80" s="19" cm="1">
        <f t="array" aca="1" ref="G80" ca="1">INDIRECT(ADDRESS(RIGHT(_xlfn.FORMULATEXT(F80),LEN(_xlfn.FORMULATEXT(F80))-2)+2,COLUMN(INDIRECT(MID(_xlfn.FORMULATEXT(F80),2,1)&amp;"1")),4,1))</f>
        <v>58.603763580299997</v>
      </c>
      <c r="H80">
        <f t="shared" si="0"/>
        <v>0</v>
      </c>
      <c r="I80">
        <f t="shared" ca="1" si="1"/>
        <v>1</v>
      </c>
      <c r="J80">
        <f t="shared" ca="1" si="2"/>
        <v>0</v>
      </c>
      <c r="N80" s="41" t="str">
        <f t="shared" ca="1" si="3"/>
        <v>UD</v>
      </c>
    </row>
    <row r="81" spans="3:14" x14ac:dyDescent="0.25">
      <c r="C81">
        <v>30</v>
      </c>
      <c r="F81" s="32">
        <f>D18</f>
        <v>58.080818176299999</v>
      </c>
      <c r="G81" s="19" cm="1">
        <f t="array" aca="1" ref="G81" ca="1">INDIRECT(ADDRESS(RIGHT(_xlfn.FORMULATEXT(F81),LEN(_xlfn.FORMULATEXT(F81))-2)+2,COLUMN(INDIRECT(MID(_xlfn.FORMULATEXT(F81),2,1)&amp;"1")),4,1))</f>
        <v>59.1181869507</v>
      </c>
      <c r="H81">
        <f t="shared" si="0"/>
        <v>1</v>
      </c>
      <c r="I81">
        <f t="shared" ca="1" si="1"/>
        <v>1</v>
      </c>
      <c r="J81">
        <f t="shared" ca="1" si="2"/>
        <v>1</v>
      </c>
      <c r="N81" s="41" t="str">
        <f t="shared" ca="1" si="3"/>
        <v>BD</v>
      </c>
    </row>
    <row r="82" spans="3:14" x14ac:dyDescent="0.25">
      <c r="C82">
        <v>31</v>
      </c>
      <c r="F82" s="32">
        <f>D15</f>
        <v>6.9999694824200001E-2</v>
      </c>
      <c r="G82" s="19" cm="1">
        <f t="array" aca="1" ref="G82" ca="1">INDIRECT(ADDRESS(RIGHT(_xlfn.FORMULATEXT(F82),LEN(_xlfn.FORMULATEXT(F82))-2)+2,COLUMN(INDIRECT(MID(_xlfn.FORMULATEXT(F82),2,1)&amp;"1")),4,1))</f>
        <v>59.8626289368</v>
      </c>
      <c r="H82">
        <f t="shared" si="0"/>
        <v>0</v>
      </c>
      <c r="I82">
        <f t="shared" ca="1" si="1"/>
        <v>1</v>
      </c>
      <c r="J82">
        <f t="shared" ca="1" si="2"/>
        <v>0</v>
      </c>
      <c r="N82" s="41" t="str">
        <f t="shared" ca="1" si="3"/>
        <v>UD</v>
      </c>
    </row>
    <row r="83" spans="3:14" x14ac:dyDescent="0.25">
      <c r="C83">
        <v>32</v>
      </c>
      <c r="F83" s="32">
        <f>D12</f>
        <v>52.239418029799999</v>
      </c>
      <c r="G83" s="19" cm="1">
        <f t="array" aca="1" ref="G83" ca="1">INDIRECT(ADDRESS(RIGHT(_xlfn.FORMULATEXT(F83),LEN(_xlfn.FORMULATEXT(F83))-2)+2,COLUMN(INDIRECT(MID(_xlfn.FORMULATEXT(F83),2,1)&amp;"1")),4,1))</f>
        <v>60.827835082999997</v>
      </c>
      <c r="H83">
        <f t="shared" si="0"/>
        <v>1</v>
      </c>
      <c r="I83">
        <f t="shared" ca="1" si="1"/>
        <v>1</v>
      </c>
      <c r="J83">
        <f t="shared" ca="1" si="2"/>
        <v>1</v>
      </c>
      <c r="N83" s="41" t="str">
        <f t="shared" ca="1" si="3"/>
        <v>BD</v>
      </c>
    </row>
    <row r="84" spans="3:14" x14ac:dyDescent="0.25">
      <c r="C84">
        <v>33</v>
      </c>
      <c r="F84" s="32">
        <f>D9</f>
        <v>50.167823791499998</v>
      </c>
      <c r="G84" s="19" cm="1">
        <f t="array" aca="1" ref="G84" ca="1">INDIRECT(ADDRESS(RIGHT(_xlfn.FORMULATEXT(F84),LEN(_xlfn.FORMULATEXT(F84))-2)+2,COLUMN(INDIRECT(MID(_xlfn.FORMULATEXT(F84),2,1)&amp;"1")),4,1))</f>
        <v>58.123714446999998</v>
      </c>
      <c r="H84">
        <f t="shared" si="0"/>
        <v>1</v>
      </c>
      <c r="I84">
        <f t="shared" ca="1" si="1"/>
        <v>1</v>
      </c>
      <c r="J84">
        <f t="shared" ca="1" si="2"/>
        <v>1</v>
      </c>
      <c r="N84" s="41" t="str">
        <f t="shared" ca="1" si="3"/>
        <v>BD</v>
      </c>
    </row>
    <row r="85" spans="3:14" x14ac:dyDescent="0.25">
      <c r="C85" s="21">
        <v>34</v>
      </c>
      <c r="D85" s="21"/>
      <c r="E85" s="21"/>
      <c r="F85" s="33">
        <f>D6</f>
        <v>49.4939575195</v>
      </c>
      <c r="G85" s="19" cm="1">
        <f t="array" aca="1" ref="G85" ca="1">INDIRECT(ADDRESS(RIGHT(_xlfn.FORMULATEXT(F85),LEN(_xlfn.FORMULATEXT(F85))-2)+2,COLUMN(INDIRECT(MID(_xlfn.FORMULATEXT(F85),2,1)&amp;"1")),4,1))</f>
        <v>52.664512634300003</v>
      </c>
      <c r="H85">
        <f t="shared" si="0"/>
        <v>1</v>
      </c>
      <c r="I85">
        <f t="shared" ca="1" si="1"/>
        <v>1</v>
      </c>
      <c r="J85">
        <f t="shared" ca="1" si="2"/>
        <v>1</v>
      </c>
      <c r="N85" s="41" t="str">
        <f t="shared" ca="1" si="3"/>
        <v>BD</v>
      </c>
    </row>
    <row r="86" spans="3:14" x14ac:dyDescent="0.25">
      <c r="C86">
        <v>35</v>
      </c>
      <c r="F86" s="19">
        <f>E33</f>
        <v>51.546001434300003</v>
      </c>
      <c r="G86" s="19" cm="1">
        <f t="array" aca="1" ref="G86" ca="1">INDIRECT(ADDRESS(RIGHT(_xlfn.FORMULATEXT(F86),LEN(_xlfn.FORMULATEXT(F86))-2)+2,COLUMN(INDIRECT(MID(_xlfn.FORMULATEXT(F86),2,1)&amp;"1")),4,1))</f>
        <v>50.308189392099997</v>
      </c>
      <c r="H86">
        <f t="shared" si="0"/>
        <v>1</v>
      </c>
      <c r="I86">
        <f t="shared" ca="1" si="1"/>
        <v>1</v>
      </c>
      <c r="J86">
        <f t="shared" ca="1" si="2"/>
        <v>1</v>
      </c>
      <c r="N86" s="41" t="str">
        <f t="shared" ca="1" si="3"/>
        <v>BD</v>
      </c>
    </row>
    <row r="87" spans="3:14" x14ac:dyDescent="0.25">
      <c r="C87">
        <v>36</v>
      </c>
      <c r="F87" s="19">
        <f>E30</f>
        <v>56.1915893555</v>
      </c>
      <c r="G87" s="19" cm="1">
        <f t="array" aca="1" ref="G87" ca="1">INDIRECT(ADDRESS(RIGHT(_xlfn.FORMULATEXT(F87),LEN(_xlfn.FORMULATEXT(F87))-2)+2,COLUMN(INDIRECT(MID(_xlfn.FORMULATEXT(F87),2,1)&amp;"1")),4,1))</f>
        <v>40.387569427499997</v>
      </c>
      <c r="H87">
        <f t="shared" si="0"/>
        <v>1</v>
      </c>
      <c r="I87">
        <f t="shared" ca="1" si="1"/>
        <v>0</v>
      </c>
      <c r="J87">
        <f t="shared" ca="1" si="2"/>
        <v>0</v>
      </c>
      <c r="N87" s="41" t="str">
        <f t="shared" ca="1" si="3"/>
        <v>UD</v>
      </c>
    </row>
    <row r="88" spans="3:14" x14ac:dyDescent="0.25">
      <c r="C88">
        <v>37</v>
      </c>
      <c r="F88" s="19">
        <f>E27</f>
        <v>3.03030014038E-2</v>
      </c>
      <c r="G88" s="19" cm="1">
        <f t="array" aca="1" ref="G88" ca="1">INDIRECT(ADDRESS(RIGHT(_xlfn.FORMULATEXT(F88),LEN(_xlfn.FORMULATEXT(F88))-2)+2,COLUMN(INDIRECT(MID(_xlfn.FORMULATEXT(F88),2,1)&amp;"1")),4,1))</f>
        <v>1.92586398125</v>
      </c>
      <c r="H88">
        <f t="shared" si="0"/>
        <v>0</v>
      </c>
      <c r="I88">
        <f t="shared" ca="1" si="1"/>
        <v>0</v>
      </c>
      <c r="J88">
        <f t="shared" ca="1" si="2"/>
        <v>0</v>
      </c>
      <c r="N88" s="41" t="str">
        <f t="shared" ca="1" si="3"/>
        <v/>
      </c>
    </row>
    <row r="89" spans="3:14" x14ac:dyDescent="0.25">
      <c r="C89">
        <v>38</v>
      </c>
      <c r="F89" s="19">
        <f>E24</f>
        <v>58.071254730200003</v>
      </c>
      <c r="G89" s="19" cm="1">
        <f t="array" aca="1" ref="G89" ca="1">INDIRECT(ADDRESS(RIGHT(_xlfn.FORMULATEXT(F89),LEN(_xlfn.FORMULATEXT(F89))-2)+2,COLUMN(INDIRECT(MID(_xlfn.FORMULATEXT(F89),2,1)&amp;"1")),4,1))</f>
        <v>54.3131027222</v>
      </c>
      <c r="H89">
        <f t="shared" si="0"/>
        <v>1</v>
      </c>
      <c r="I89">
        <f t="shared" ca="1" si="1"/>
        <v>1</v>
      </c>
      <c r="J89">
        <f t="shared" ca="1" si="2"/>
        <v>1</v>
      </c>
      <c r="N89" s="41" t="str">
        <f t="shared" ca="1" si="3"/>
        <v>BD</v>
      </c>
    </row>
    <row r="90" spans="3:14" x14ac:dyDescent="0.25">
      <c r="C90">
        <v>39</v>
      </c>
      <c r="F90" s="19">
        <f>E21</f>
        <v>46.910812377900001</v>
      </c>
      <c r="G90" s="19" cm="1">
        <f t="array" aca="1" ref="G90" ca="1">INDIRECT(ADDRESS(RIGHT(_xlfn.FORMULATEXT(F90),LEN(_xlfn.FORMULATEXT(F90))-2)+2,COLUMN(INDIRECT(MID(_xlfn.FORMULATEXT(F90),2,1)&amp;"1")),4,1))</f>
        <v>52.1206970215</v>
      </c>
      <c r="H90">
        <f t="shared" si="0"/>
        <v>1</v>
      </c>
      <c r="I90">
        <f t="shared" ca="1" si="1"/>
        <v>1</v>
      </c>
      <c r="J90">
        <f t="shared" ca="1" si="2"/>
        <v>1</v>
      </c>
      <c r="N90" s="41" t="str">
        <f t="shared" ca="1" si="3"/>
        <v>BD</v>
      </c>
    </row>
    <row r="91" spans="3:14" x14ac:dyDescent="0.25">
      <c r="C91">
        <v>40</v>
      </c>
      <c r="F91" s="19">
        <f>E18</f>
        <v>11.735892295799999</v>
      </c>
      <c r="G91" s="19" cm="1">
        <f t="array" aca="1" ref="G91" ca="1">INDIRECT(ADDRESS(RIGHT(_xlfn.FORMULATEXT(F91),LEN(_xlfn.FORMULATEXT(F91))-2)+2,COLUMN(INDIRECT(MID(_xlfn.FORMULATEXT(F91),2,1)&amp;"1")),4,1))</f>
        <v>55.105255127</v>
      </c>
      <c r="H91">
        <f t="shared" si="0"/>
        <v>0</v>
      </c>
      <c r="I91">
        <f t="shared" ca="1" si="1"/>
        <v>1</v>
      </c>
      <c r="J91">
        <f t="shared" ca="1" si="2"/>
        <v>0</v>
      </c>
      <c r="N91" s="41" t="str">
        <f t="shared" ca="1" si="3"/>
        <v>UD</v>
      </c>
    </row>
    <row r="92" spans="3:14" x14ac:dyDescent="0.25">
      <c r="C92">
        <v>41</v>
      </c>
      <c r="F92" s="19">
        <f>E15</f>
        <v>57.2988510132</v>
      </c>
      <c r="G92" s="19" cm="1">
        <f t="array" aca="1" ref="G92" ca="1">INDIRECT(ADDRESS(RIGHT(_xlfn.FORMULATEXT(F92),LEN(_xlfn.FORMULATEXT(F92))-2)+2,COLUMN(INDIRECT(MID(_xlfn.FORMULATEXT(F92),2,1)&amp;"1")),4,1))</f>
        <v>54.906848907499999</v>
      </c>
      <c r="H92">
        <f t="shared" si="0"/>
        <v>1</v>
      </c>
      <c r="I92">
        <f t="shared" ca="1" si="1"/>
        <v>1</v>
      </c>
      <c r="J92">
        <f t="shared" ca="1" si="2"/>
        <v>1</v>
      </c>
      <c r="N92" s="41" t="str">
        <f t="shared" ca="1" si="3"/>
        <v>BD</v>
      </c>
    </row>
    <row r="93" spans="3:14" x14ac:dyDescent="0.25">
      <c r="C93">
        <v>42</v>
      </c>
      <c r="F93" s="19">
        <f>E12</f>
        <v>55.419181823700001</v>
      </c>
      <c r="G93" s="19" cm="1">
        <f t="array" aca="1" ref="G93" ca="1">INDIRECT(ADDRESS(RIGHT(_xlfn.FORMULATEXT(F93),LEN(_xlfn.FORMULATEXT(F93))-2)+2,COLUMN(INDIRECT(MID(_xlfn.FORMULATEXT(F93),2,1)&amp;"1")),4,1))</f>
        <v>43.673698425300003</v>
      </c>
      <c r="H93">
        <f t="shared" si="0"/>
        <v>1</v>
      </c>
      <c r="I93">
        <f t="shared" ca="1" si="1"/>
        <v>0</v>
      </c>
      <c r="J93">
        <f t="shared" ca="1" si="2"/>
        <v>0</v>
      </c>
      <c r="N93" s="41" t="str">
        <f t="shared" ca="1" si="3"/>
        <v>UD</v>
      </c>
    </row>
    <row r="94" spans="3:14" x14ac:dyDescent="0.25">
      <c r="C94">
        <v>43</v>
      </c>
      <c r="F94" s="19">
        <f>E9</f>
        <v>47.847484588599997</v>
      </c>
      <c r="G94" s="19" cm="1">
        <f t="array" aca="1" ref="G94" ca="1">INDIRECT(ADDRESS(RIGHT(_xlfn.FORMULATEXT(F94),LEN(_xlfn.FORMULATEXT(F94))-2)+2,COLUMN(INDIRECT(MID(_xlfn.FORMULATEXT(F94),2,1)&amp;"1")),4,1))</f>
        <v>59.088920593300003</v>
      </c>
      <c r="H94">
        <f t="shared" si="0"/>
        <v>1</v>
      </c>
      <c r="I94">
        <f t="shared" ca="1" si="1"/>
        <v>1</v>
      </c>
      <c r="J94">
        <f t="shared" ca="1" si="2"/>
        <v>1</v>
      </c>
      <c r="N94" s="41" t="str">
        <f t="shared" ca="1" si="3"/>
        <v>BD</v>
      </c>
    </row>
    <row r="95" spans="3:14" x14ac:dyDescent="0.25">
      <c r="C95" s="21">
        <v>44</v>
      </c>
      <c r="D95" s="21"/>
      <c r="E95" s="21"/>
      <c r="F95" s="31">
        <f>E6</f>
        <v>49.974487304699998</v>
      </c>
      <c r="G95" s="19" cm="1">
        <f t="array" aca="1" ref="G95" ca="1">INDIRECT(ADDRESS(RIGHT(_xlfn.FORMULATEXT(F95),LEN(_xlfn.FORMULATEXT(F95))-2)+2,COLUMN(INDIRECT(MID(_xlfn.FORMULATEXT(F95),2,1)&amp;"1")),4,1))</f>
        <v>6.7209443077399997E-3</v>
      </c>
      <c r="H95">
        <f t="shared" si="0"/>
        <v>1</v>
      </c>
      <c r="I95">
        <f t="shared" ca="1" si="1"/>
        <v>0</v>
      </c>
      <c r="J95">
        <f t="shared" ca="1" si="2"/>
        <v>0</v>
      </c>
      <c r="N95" s="41" t="str">
        <f t="shared" ca="1" si="3"/>
        <v>UD</v>
      </c>
    </row>
    <row r="96" spans="3:14" x14ac:dyDescent="0.25">
      <c r="C96">
        <v>45</v>
      </c>
      <c r="F96" s="19">
        <f>F33</f>
        <v>5.0997734069800002E-2</v>
      </c>
      <c r="G96" s="19" cm="1">
        <f t="array" aca="1" ref="G96" ca="1">INDIRECT(ADDRESS(RIGHT(_xlfn.FORMULATEXT(F96),LEN(_xlfn.FORMULATEXT(F96))-2)+2,COLUMN(INDIRECT(MID(_xlfn.FORMULATEXT(F96),2,1)&amp;"1")),4,1))</f>
        <v>51.603755950900002</v>
      </c>
      <c r="H96">
        <f t="shared" si="0"/>
        <v>0</v>
      </c>
      <c r="I96">
        <f t="shared" ca="1" si="1"/>
        <v>1</v>
      </c>
      <c r="J96">
        <f t="shared" ca="1" si="2"/>
        <v>0</v>
      </c>
      <c r="N96" s="41" t="str">
        <f t="shared" ca="1" si="3"/>
        <v>UD</v>
      </c>
    </row>
    <row r="97" spans="3:14" x14ac:dyDescent="0.25">
      <c r="C97">
        <v>46</v>
      </c>
      <c r="F97" s="19">
        <f>F30</f>
        <v>57.950305938699998</v>
      </c>
      <c r="G97" s="19" cm="1">
        <f t="array" aca="1" ref="G97" ca="1">INDIRECT(ADDRESS(RIGHT(_xlfn.FORMULATEXT(F97),LEN(_xlfn.FORMULATEXT(F97))-2)+2,COLUMN(INDIRECT(MID(_xlfn.FORMULATEXT(F97),2,1)&amp;"1")),4,1))</f>
        <v>55.303771972699998</v>
      </c>
      <c r="H97">
        <f t="shared" si="0"/>
        <v>1</v>
      </c>
      <c r="I97">
        <f t="shared" ca="1" si="1"/>
        <v>1</v>
      </c>
      <c r="J97">
        <f t="shared" ca="1" si="2"/>
        <v>1</v>
      </c>
      <c r="N97" s="41" t="str">
        <f t="shared" ca="1" si="3"/>
        <v>BD</v>
      </c>
    </row>
    <row r="98" spans="3:14" x14ac:dyDescent="0.25">
      <c r="C98">
        <v>47</v>
      </c>
      <c r="F98" s="19">
        <f>F27</f>
        <v>53.352500915500002</v>
      </c>
      <c r="G98" s="19" cm="1">
        <f t="array" aca="1" ref="G98" ca="1">INDIRECT(ADDRESS(RIGHT(_xlfn.FORMULATEXT(F98),LEN(_xlfn.FORMULATEXT(F98))-2)+2,COLUMN(INDIRECT(MID(_xlfn.FORMULATEXT(F98),2,1)&amp;"1")),4,1))</f>
        <v>58.045917510999999</v>
      </c>
      <c r="H98">
        <f t="shared" si="0"/>
        <v>1</v>
      </c>
      <c r="I98">
        <f t="shared" ca="1" si="1"/>
        <v>1</v>
      </c>
      <c r="J98">
        <f t="shared" ca="1" si="2"/>
        <v>1</v>
      </c>
      <c r="N98" s="41" t="str">
        <f t="shared" ca="1" si="3"/>
        <v>BD</v>
      </c>
    </row>
    <row r="99" spans="3:14" x14ac:dyDescent="0.25">
      <c r="C99">
        <v>48</v>
      </c>
      <c r="F99" s="19">
        <f>F24</f>
        <v>56.413673400900002</v>
      </c>
      <c r="G99" s="19" cm="1">
        <f t="array" aca="1" ref="G99" ca="1">INDIRECT(ADDRESS(RIGHT(_xlfn.FORMULATEXT(F99),LEN(_xlfn.FORMULATEXT(F99))-2)+2,COLUMN(INDIRECT(MID(_xlfn.FORMULATEXT(F99),2,1)&amp;"1")),4,1))</f>
        <v>38.819854736300002</v>
      </c>
      <c r="H99">
        <f t="shared" si="0"/>
        <v>1</v>
      </c>
      <c r="I99">
        <f t="shared" ca="1" si="1"/>
        <v>0</v>
      </c>
      <c r="J99">
        <f t="shared" ca="1" si="2"/>
        <v>0</v>
      </c>
      <c r="N99" s="41" t="str">
        <f t="shared" ca="1" si="3"/>
        <v>UD</v>
      </c>
    </row>
    <row r="100" spans="3:14" x14ac:dyDescent="0.25">
      <c r="C100">
        <v>49</v>
      </c>
      <c r="F100" s="19">
        <f>F21</f>
        <v>57.5016975403</v>
      </c>
      <c r="G100" s="19" cm="1">
        <f t="array" aca="1" ref="G100" ca="1">INDIRECT(ADDRESS(RIGHT(_xlfn.FORMULATEXT(F100),LEN(_xlfn.FORMULATEXT(F100))-2)+2,COLUMN(INDIRECT(MID(_xlfn.FORMULATEXT(F100),2,1)&amp;"1")),4,1))</f>
        <v>57.812747955299997</v>
      </c>
      <c r="H100">
        <f t="shared" si="0"/>
        <v>1</v>
      </c>
      <c r="I100">
        <f t="shared" ca="1" si="1"/>
        <v>1</v>
      </c>
      <c r="J100">
        <f t="shared" ca="1" si="2"/>
        <v>1</v>
      </c>
      <c r="N100" s="41" t="str">
        <f t="shared" ca="1" si="3"/>
        <v>BD</v>
      </c>
    </row>
    <row r="101" spans="3:14" x14ac:dyDescent="0.25">
      <c r="C101">
        <v>50</v>
      </c>
      <c r="F101" s="19">
        <f>F18</f>
        <v>19.722843170200001</v>
      </c>
      <c r="G101" s="19" cm="1">
        <f t="array" aca="1" ref="G101" ca="1">INDIRECT(ADDRESS(RIGHT(_xlfn.FORMULATEXT(F101),LEN(_xlfn.FORMULATEXT(F101))-2)+2,COLUMN(INDIRECT(MID(_xlfn.FORMULATEXT(F101),2,1)&amp;"1")),4,1))</f>
        <v>58.268108367899998</v>
      </c>
      <c r="H101">
        <f t="shared" si="0"/>
        <v>0</v>
      </c>
      <c r="I101">
        <f t="shared" ca="1" si="1"/>
        <v>1</v>
      </c>
      <c r="J101">
        <f t="shared" ca="1" si="2"/>
        <v>0</v>
      </c>
      <c r="N101" s="41" t="str">
        <f t="shared" ca="1" si="3"/>
        <v>UD</v>
      </c>
    </row>
    <row r="102" spans="3:14" x14ac:dyDescent="0.25">
      <c r="C102">
        <v>51</v>
      </c>
      <c r="F102" s="19">
        <f>F15</f>
        <v>5.2618741989100002</v>
      </c>
      <c r="G102" s="19" cm="1">
        <f t="array" aca="1" ref="G102" ca="1">INDIRECT(ADDRESS(RIGHT(_xlfn.FORMULATEXT(F102),LEN(_xlfn.FORMULATEXT(F102))-2)+2,COLUMN(INDIRECT(MID(_xlfn.FORMULATEXT(F102),2,1)&amp;"1")),4,1))</f>
        <v>58.092498779300001</v>
      </c>
      <c r="H102">
        <f t="shared" si="0"/>
        <v>0</v>
      </c>
      <c r="I102">
        <f t="shared" ca="1" si="1"/>
        <v>1</v>
      </c>
      <c r="J102">
        <f t="shared" ca="1" si="2"/>
        <v>0</v>
      </c>
      <c r="N102" s="41" t="str">
        <f t="shared" ca="1" si="3"/>
        <v>UD</v>
      </c>
    </row>
    <row r="103" spans="3:14" x14ac:dyDescent="0.25">
      <c r="C103">
        <v>52</v>
      </c>
      <c r="F103" s="19">
        <f>F12</f>
        <v>56.6377182007</v>
      </c>
      <c r="G103" s="19" cm="1">
        <f t="array" aca="1" ref="G103" ca="1">INDIRECT(ADDRESS(RIGHT(_xlfn.FORMULATEXT(F103),LEN(_xlfn.FORMULATEXT(F103))-2)+2,COLUMN(INDIRECT(MID(_xlfn.FORMULATEXT(F103),2,1)&amp;"1")),4,1))</f>
        <v>60.507335662800003</v>
      </c>
      <c r="H103">
        <f t="shared" si="0"/>
        <v>1</v>
      </c>
      <c r="I103">
        <f t="shared" ca="1" si="1"/>
        <v>1</v>
      </c>
      <c r="J103">
        <f t="shared" ca="1" si="2"/>
        <v>1</v>
      </c>
      <c r="N103" s="41" t="str">
        <f t="shared" ca="1" si="3"/>
        <v>BD</v>
      </c>
    </row>
    <row r="104" spans="3:14" x14ac:dyDescent="0.25">
      <c r="C104">
        <v>53</v>
      </c>
      <c r="F104" s="19">
        <f>F9</f>
        <v>53.4478912354</v>
      </c>
      <c r="G104" s="19" cm="1">
        <f t="array" aca="1" ref="G104" ca="1">INDIRECT(ADDRESS(RIGHT(_xlfn.FORMULATEXT(F104),LEN(_xlfn.FORMULATEXT(F104))-2)+2,COLUMN(INDIRECT(MID(_xlfn.FORMULATEXT(F104),2,1)&amp;"1")),4,1))</f>
        <v>60.540279388400002</v>
      </c>
      <c r="H104">
        <f t="shared" si="0"/>
        <v>1</v>
      </c>
      <c r="I104">
        <f t="shared" ca="1" si="1"/>
        <v>1</v>
      </c>
      <c r="J104">
        <f t="shared" ca="1" si="2"/>
        <v>1</v>
      </c>
      <c r="N104" s="41" t="str">
        <f t="shared" ca="1" si="3"/>
        <v>BD</v>
      </c>
    </row>
    <row r="105" spans="3:14" x14ac:dyDescent="0.25">
      <c r="C105" s="21">
        <v>54</v>
      </c>
      <c r="D105" s="21"/>
      <c r="E105" s="21"/>
      <c r="F105" s="31">
        <f>F6</f>
        <v>51.1005859375</v>
      </c>
      <c r="G105" s="19" cm="1">
        <f t="array" aca="1" ref="G105" ca="1">INDIRECT(ADDRESS(RIGHT(_xlfn.FORMULATEXT(F105),LEN(_xlfn.FORMULATEXT(F105))-2)+2,COLUMN(INDIRECT(MID(_xlfn.FORMULATEXT(F105),2,1)&amp;"1")),4,1))</f>
        <v>56.927074432399998</v>
      </c>
      <c r="H105">
        <f t="shared" si="0"/>
        <v>1</v>
      </c>
      <c r="I105">
        <f t="shared" ca="1" si="1"/>
        <v>1</v>
      </c>
      <c r="J105">
        <f t="shared" ca="1" si="2"/>
        <v>1</v>
      </c>
      <c r="N105" s="41" t="str">
        <f t="shared" ca="1" si="3"/>
        <v>BD</v>
      </c>
    </row>
    <row r="106" spans="3:14" x14ac:dyDescent="0.25">
      <c r="C106">
        <v>55</v>
      </c>
      <c r="F106" s="19">
        <f>G33</f>
        <v>51.963424682599999</v>
      </c>
      <c r="G106" s="19" cm="1">
        <f t="array" aca="1" ref="G106" ca="1">INDIRECT(ADDRESS(RIGHT(_xlfn.FORMULATEXT(F106),LEN(_xlfn.FORMULATEXT(F106))-2)+2,COLUMN(INDIRECT(MID(_xlfn.FORMULATEXT(F106),2,1)&amp;"1")),4,1))</f>
        <v>52.880481719999999</v>
      </c>
      <c r="H106">
        <f t="shared" si="0"/>
        <v>1</v>
      </c>
      <c r="I106">
        <f t="shared" ca="1" si="1"/>
        <v>1</v>
      </c>
      <c r="J106">
        <f t="shared" ca="1" si="2"/>
        <v>1</v>
      </c>
      <c r="N106" s="41" t="str">
        <f t="shared" ca="1" si="3"/>
        <v>BD</v>
      </c>
    </row>
    <row r="107" spans="3:14" x14ac:dyDescent="0.25">
      <c r="C107">
        <v>56</v>
      </c>
      <c r="F107" s="19">
        <f>G30</f>
        <v>32.004547119100003</v>
      </c>
      <c r="G107" s="19" cm="1">
        <f t="array" aca="1" ref="G107" ca="1">INDIRECT(ADDRESS(RIGHT(_xlfn.FORMULATEXT(F107),LEN(_xlfn.FORMULATEXT(F107))-2)+2,COLUMN(INDIRECT(MID(_xlfn.FORMULATEXT(F107),2,1)&amp;"1")),4,1))</f>
        <v>57.923728942899999</v>
      </c>
      <c r="H107">
        <f t="shared" si="0"/>
        <v>0</v>
      </c>
      <c r="I107">
        <f t="shared" ca="1" si="1"/>
        <v>1</v>
      </c>
      <c r="J107">
        <f t="shared" ca="1" si="2"/>
        <v>0</v>
      </c>
      <c r="N107" s="41" t="str">
        <f t="shared" ca="1" si="3"/>
        <v>UD</v>
      </c>
    </row>
    <row r="108" spans="3:14" x14ac:dyDescent="0.25">
      <c r="C108">
        <v>57</v>
      </c>
      <c r="F108" s="19">
        <f>G27</f>
        <v>57.115318298299997</v>
      </c>
      <c r="G108" s="19" cm="1">
        <f t="array" aca="1" ref="G108" ca="1">INDIRECT(ADDRESS(RIGHT(_xlfn.FORMULATEXT(F108),LEN(_xlfn.FORMULATEXT(F108))-2)+2,COLUMN(INDIRECT(MID(_xlfn.FORMULATEXT(F108),2,1)&amp;"1")),4,1))</f>
        <v>58.631568908699997</v>
      </c>
      <c r="H108">
        <f t="shared" si="0"/>
        <v>1</v>
      </c>
      <c r="I108">
        <f t="shared" ca="1" si="1"/>
        <v>1</v>
      </c>
      <c r="J108">
        <f t="shared" ca="1" si="2"/>
        <v>1</v>
      </c>
      <c r="N108" s="41" t="str">
        <f t="shared" ca="1" si="3"/>
        <v>BD</v>
      </c>
    </row>
    <row r="109" spans="3:14" x14ac:dyDescent="0.25">
      <c r="C109">
        <v>58</v>
      </c>
      <c r="F109" s="19">
        <f>G24</f>
        <v>49.394081115699997</v>
      </c>
      <c r="G109" s="19" cm="1">
        <f t="array" aca="1" ref="G109" ca="1">INDIRECT(ADDRESS(RIGHT(_xlfn.FORMULATEXT(F109),LEN(_xlfn.FORMULATEXT(F109))-2)+2,COLUMN(INDIRECT(MID(_xlfn.FORMULATEXT(F109),2,1)&amp;"1")),4,1))</f>
        <v>2.03809775412E-2</v>
      </c>
      <c r="H109">
        <f t="shared" si="0"/>
        <v>1</v>
      </c>
      <c r="I109">
        <f t="shared" ca="1" si="1"/>
        <v>0</v>
      </c>
      <c r="J109">
        <f t="shared" ca="1" si="2"/>
        <v>0</v>
      </c>
      <c r="N109" s="41" t="str">
        <f t="shared" ca="1" si="3"/>
        <v>UD</v>
      </c>
    </row>
    <row r="110" spans="3:14" x14ac:dyDescent="0.25">
      <c r="C110">
        <v>59</v>
      </c>
      <c r="F110" s="19">
        <f>G21</f>
        <v>41.234970092799998</v>
      </c>
      <c r="G110" s="19" cm="1">
        <f t="array" aca="1" ref="G110" ca="1">INDIRECT(ADDRESS(RIGHT(_xlfn.FORMULATEXT(F110),LEN(_xlfn.FORMULATEXT(F110))-2)+2,COLUMN(INDIRECT(MID(_xlfn.FORMULATEXT(F110),2,1)&amp;"1")),4,1))</f>
        <v>58.032737731899999</v>
      </c>
      <c r="H110">
        <f t="shared" si="0"/>
        <v>0</v>
      </c>
      <c r="I110">
        <f t="shared" ca="1" si="1"/>
        <v>1</v>
      </c>
      <c r="J110">
        <f t="shared" ca="1" si="2"/>
        <v>0</v>
      </c>
      <c r="N110" s="41" t="str">
        <f t="shared" ca="1" si="3"/>
        <v>UD</v>
      </c>
    </row>
    <row r="111" spans="3:14" x14ac:dyDescent="0.25">
      <c r="C111">
        <v>60</v>
      </c>
      <c r="F111" s="19">
        <f>G18</f>
        <v>53.660320282000001</v>
      </c>
      <c r="G111" s="19" cm="1">
        <f t="array" aca="1" ref="G111" ca="1">INDIRECT(ADDRESS(RIGHT(_xlfn.FORMULATEXT(F111),LEN(_xlfn.FORMULATEXT(F111))-2)+2,COLUMN(INDIRECT(MID(_xlfn.FORMULATEXT(F111),2,1)&amp;"1")),4,1))</f>
        <v>12.865534782399999</v>
      </c>
      <c r="H111">
        <f t="shared" si="0"/>
        <v>1</v>
      </c>
      <c r="I111">
        <f t="shared" ca="1" si="1"/>
        <v>0</v>
      </c>
      <c r="J111">
        <f t="shared" ca="1" si="2"/>
        <v>0</v>
      </c>
      <c r="N111" s="41" t="str">
        <f t="shared" ca="1" si="3"/>
        <v>UD</v>
      </c>
    </row>
    <row r="112" spans="3:14" x14ac:dyDescent="0.25">
      <c r="C112">
        <v>61</v>
      </c>
      <c r="F112" s="19">
        <f>G15</f>
        <v>57.427047729500003</v>
      </c>
      <c r="G112" s="19" cm="1">
        <f t="array" aca="1" ref="G112" ca="1">INDIRECT(ADDRESS(RIGHT(_xlfn.FORMULATEXT(F112),LEN(_xlfn.FORMULATEXT(F112))-2)+2,COLUMN(INDIRECT(MID(_xlfn.FORMULATEXT(F112),2,1)&amp;"1")),4,1))</f>
        <v>1.4717386961000001</v>
      </c>
      <c r="H112">
        <f t="shared" si="0"/>
        <v>1</v>
      </c>
      <c r="I112">
        <f t="shared" ca="1" si="1"/>
        <v>0</v>
      </c>
      <c r="J112">
        <f t="shared" ca="1" si="2"/>
        <v>0</v>
      </c>
      <c r="N112" s="41" t="str">
        <f t="shared" ca="1" si="3"/>
        <v>UD</v>
      </c>
    </row>
    <row r="113" spans="3:14" x14ac:dyDescent="0.25">
      <c r="C113">
        <v>62</v>
      </c>
      <c r="F113" s="19">
        <f>G12</f>
        <v>58.888198852499997</v>
      </c>
      <c r="G113" s="19" cm="1">
        <f t="array" aca="1" ref="G113" ca="1">INDIRECT(ADDRESS(RIGHT(_xlfn.FORMULATEXT(F113),LEN(_xlfn.FORMULATEXT(F113))-2)+2,COLUMN(INDIRECT(MID(_xlfn.FORMULATEXT(F113),2,1)&amp;"1")),4,1))</f>
        <v>60.476806640600003</v>
      </c>
      <c r="H113">
        <f t="shared" si="0"/>
        <v>1</v>
      </c>
      <c r="I113">
        <f t="shared" ca="1" si="1"/>
        <v>1</v>
      </c>
      <c r="J113">
        <f t="shared" ca="1" si="2"/>
        <v>1</v>
      </c>
      <c r="N113" s="41" t="str">
        <f t="shared" ca="1" si="3"/>
        <v>BD</v>
      </c>
    </row>
    <row r="114" spans="3:14" x14ac:dyDescent="0.25">
      <c r="C114">
        <v>63</v>
      </c>
      <c r="F114" s="19">
        <f>G9</f>
        <v>57.017944335899998</v>
      </c>
      <c r="G114" s="19" cm="1">
        <f t="array" aca="1" ref="G114" ca="1">INDIRECT(ADDRESS(RIGHT(_xlfn.FORMULATEXT(F114),LEN(_xlfn.FORMULATEXT(F114))-2)+2,COLUMN(INDIRECT(MID(_xlfn.FORMULATEXT(F114),2,1)&amp;"1")),4,1))</f>
        <v>34.673385620099999</v>
      </c>
      <c r="H114">
        <f t="shared" si="0"/>
        <v>1</v>
      </c>
      <c r="I114">
        <f t="shared" ca="1" si="1"/>
        <v>0</v>
      </c>
      <c r="J114">
        <f t="shared" ca="1" si="2"/>
        <v>0</v>
      </c>
      <c r="N114" s="41" t="str">
        <f t="shared" ca="1" si="3"/>
        <v>UD</v>
      </c>
    </row>
    <row r="115" spans="3:14" x14ac:dyDescent="0.25">
      <c r="C115" s="21">
        <v>64</v>
      </c>
      <c r="D115" s="21"/>
      <c r="E115" s="21"/>
      <c r="F115" s="31">
        <f>G6</f>
        <v>53.280162811300002</v>
      </c>
      <c r="G115" s="19" cm="1">
        <f t="array" aca="1" ref="G115" ca="1">INDIRECT(ADDRESS(RIGHT(_xlfn.FORMULATEXT(F115),LEN(_xlfn.FORMULATEXT(F115))-2)+2,COLUMN(INDIRECT(MID(_xlfn.FORMULATEXT(F115),2,1)&amp;"1")),4,1))</f>
        <v>56.024776458700003</v>
      </c>
      <c r="H115">
        <f t="shared" si="0"/>
        <v>1</v>
      </c>
      <c r="I115">
        <f t="shared" ca="1" si="1"/>
        <v>1</v>
      </c>
      <c r="J115">
        <f t="shared" ca="1" si="2"/>
        <v>1</v>
      </c>
      <c r="N115" s="41" t="str">
        <f t="shared" ca="1" si="3"/>
        <v>BD</v>
      </c>
    </row>
    <row r="116" spans="3:14" x14ac:dyDescent="0.25">
      <c r="C116">
        <v>65</v>
      </c>
      <c r="F116" s="19">
        <f>H33</f>
        <v>51.688743591300003</v>
      </c>
      <c r="G116" s="19" cm="1">
        <f t="array" aca="1" ref="G116" ca="1">INDIRECT(ADDRESS(RIGHT(_xlfn.FORMULATEXT(F116),LEN(_xlfn.FORMULATEXT(F116))-2)+2,COLUMN(INDIRECT(MID(_xlfn.FORMULATEXT(F116),2,1)&amp;"1")),4,1))</f>
        <v>51.433013916</v>
      </c>
      <c r="H116">
        <f t="shared" si="0"/>
        <v>1</v>
      </c>
      <c r="I116">
        <f t="shared" ca="1" si="1"/>
        <v>1</v>
      </c>
      <c r="J116">
        <f t="shared" ca="1" si="2"/>
        <v>1</v>
      </c>
      <c r="N116" s="41" t="str">
        <f t="shared" ca="1" si="3"/>
        <v>BD</v>
      </c>
    </row>
    <row r="117" spans="3:14" x14ac:dyDescent="0.25">
      <c r="C117">
        <v>66</v>
      </c>
      <c r="F117" s="19">
        <f>H30</f>
        <v>56.598686218300003</v>
      </c>
      <c r="G117" s="19" cm="1">
        <f t="array" aca="1" ref="G117" ca="1">INDIRECT(ADDRESS(RIGHT(_xlfn.FORMULATEXT(F117),LEN(_xlfn.FORMULATEXT(F117))-2)+2,COLUMN(INDIRECT(MID(_xlfn.FORMULATEXT(F117),2,1)&amp;"1")),4,1))</f>
        <v>59.306003570599998</v>
      </c>
      <c r="H117">
        <f t="shared" ref="H117:H139" si="4">IF(AND(ISNUMBER(F117),F117 &gt;=$B$48),1,0)</f>
        <v>1</v>
      </c>
      <c r="I117">
        <f t="shared" ref="I117:I139" ca="1" si="5">IF(AND(ISNUMBER(G117),G117 &gt;= $B$48),1,0)</f>
        <v>1</v>
      </c>
      <c r="J117">
        <f t="shared" ref="J117:J139" ca="1" si="6">IF(AND(H117 = 1, I117 = 1),1,0)</f>
        <v>1</v>
      </c>
      <c r="N117" s="41" t="str">
        <f t="shared" ref="N117:N139" ca="1" si="7">IF(OR(ISNUMBER(F117),ISNUMBER(G117)),IF(AND(ISNUMBER(F117),ISNUMBER(G117),F117&gt;=$B$48,G117&gt;=$B$48),"BD",IF(OR(F117&gt;=$B$48/2,G117&gt;=$B$48/2),"UD","")),"")</f>
        <v>BD</v>
      </c>
    </row>
    <row r="118" spans="3:14" x14ac:dyDescent="0.25">
      <c r="C118">
        <v>67</v>
      </c>
      <c r="F118" s="19">
        <f>H27</f>
        <v>57.174324035600002</v>
      </c>
      <c r="G118" s="19" cm="1">
        <f t="array" aca="1" ref="G118" ca="1">INDIRECT(ADDRESS(RIGHT(_xlfn.FORMULATEXT(F118),LEN(_xlfn.FORMULATEXT(F118))-2)+2,COLUMN(INDIRECT(MID(_xlfn.FORMULATEXT(F118),2,1)&amp;"1")),4,1))</f>
        <v>43.554901123</v>
      </c>
      <c r="H118">
        <f t="shared" si="4"/>
        <v>1</v>
      </c>
      <c r="I118">
        <f t="shared" ca="1" si="5"/>
        <v>0</v>
      </c>
      <c r="J118">
        <f t="shared" ca="1" si="6"/>
        <v>0</v>
      </c>
      <c r="N118" s="41" t="str">
        <f t="shared" ca="1" si="7"/>
        <v>UD</v>
      </c>
    </row>
    <row r="119" spans="3:14" x14ac:dyDescent="0.25">
      <c r="C119">
        <v>68</v>
      </c>
      <c r="F119" s="19">
        <f>H24</f>
        <v>9.6082687377900006E-3</v>
      </c>
      <c r="G119" s="19" cm="1">
        <f t="array" aca="1" ref="G119" ca="1">INDIRECT(ADDRESS(RIGHT(_xlfn.FORMULATEXT(F119),LEN(_xlfn.FORMULATEXT(F119))-2)+2,COLUMN(INDIRECT(MID(_xlfn.FORMULATEXT(F119),2,1)&amp;"1")),4,1))</f>
        <v>59.673103332499998</v>
      </c>
      <c r="H119">
        <f t="shared" si="4"/>
        <v>0</v>
      </c>
      <c r="I119">
        <f t="shared" ca="1" si="5"/>
        <v>1</v>
      </c>
      <c r="J119">
        <f t="shared" ca="1" si="6"/>
        <v>0</v>
      </c>
      <c r="N119" s="41" t="str">
        <f t="shared" ca="1" si="7"/>
        <v>UD</v>
      </c>
    </row>
    <row r="120" spans="3:14" x14ac:dyDescent="0.25">
      <c r="C120">
        <v>69</v>
      </c>
      <c r="F120" s="19">
        <f>H21</f>
        <v>57.387374877900001</v>
      </c>
      <c r="G120" s="19" cm="1">
        <f t="array" aca="1" ref="G120" ca="1">INDIRECT(ADDRESS(RIGHT(_xlfn.FORMULATEXT(F120),LEN(_xlfn.FORMULATEXT(F120))-2)+2,COLUMN(INDIRECT(MID(_xlfn.FORMULATEXT(F120),2,1)&amp;"1")),4,1))</f>
        <v>24.242984771700002</v>
      </c>
      <c r="H120">
        <f t="shared" si="4"/>
        <v>1</v>
      </c>
      <c r="I120">
        <f t="shared" ca="1" si="5"/>
        <v>0</v>
      </c>
      <c r="J120">
        <f t="shared" ca="1" si="6"/>
        <v>0</v>
      </c>
      <c r="N120" s="41" t="str">
        <f t="shared" ca="1" si="7"/>
        <v>UD</v>
      </c>
    </row>
    <row r="121" spans="3:14" x14ac:dyDescent="0.25">
      <c r="C121">
        <v>70</v>
      </c>
      <c r="F121" s="19">
        <f>H18</f>
        <v>57.844924926799997</v>
      </c>
      <c r="G121" s="19" cm="1">
        <f t="array" aca="1" ref="G121" ca="1">INDIRECT(ADDRESS(RIGHT(_xlfn.FORMULATEXT(F121),LEN(_xlfn.FORMULATEXT(F121))-2)+2,COLUMN(INDIRECT(MID(_xlfn.FORMULATEXT(F121),2,1)&amp;"1")),4,1))</f>
        <v>59.364059448200003</v>
      </c>
      <c r="H121">
        <f t="shared" si="4"/>
        <v>1</v>
      </c>
      <c r="I121">
        <f t="shared" ca="1" si="5"/>
        <v>1</v>
      </c>
      <c r="J121">
        <f t="shared" ca="1" si="6"/>
        <v>1</v>
      </c>
      <c r="N121" s="41" t="str">
        <f t="shared" ca="1" si="7"/>
        <v>BD</v>
      </c>
    </row>
    <row r="122" spans="3:14" x14ac:dyDescent="0.25">
      <c r="C122">
        <v>71</v>
      </c>
      <c r="F122" s="19">
        <f>H15</f>
        <v>57.084442138699998</v>
      </c>
      <c r="G122" s="19" cm="1">
        <f t="array" aca="1" ref="G122" ca="1">INDIRECT(ADDRESS(RIGHT(_xlfn.FORMULATEXT(F122),LEN(_xlfn.FORMULATEXT(F122))-2)+2,COLUMN(INDIRECT(MID(_xlfn.FORMULATEXT(F122),2,1)&amp;"1")),4,1))</f>
        <v>59.779460907000001</v>
      </c>
      <c r="H122">
        <f t="shared" si="4"/>
        <v>1</v>
      </c>
      <c r="I122">
        <f t="shared" ca="1" si="5"/>
        <v>1</v>
      </c>
      <c r="J122">
        <f t="shared" ca="1" si="6"/>
        <v>1</v>
      </c>
      <c r="N122" s="41" t="str">
        <f t="shared" ca="1" si="7"/>
        <v>BD</v>
      </c>
    </row>
    <row r="123" spans="3:14" x14ac:dyDescent="0.25">
      <c r="C123">
        <v>72</v>
      </c>
      <c r="F123" s="19">
        <f>H12</f>
        <v>42.316604614299997</v>
      </c>
      <c r="G123" s="19" cm="1">
        <f t="array" aca="1" ref="G123" ca="1">INDIRECT(ADDRESS(RIGHT(_xlfn.FORMULATEXT(F123),LEN(_xlfn.FORMULATEXT(F123))-2)+2,COLUMN(INDIRECT(MID(_xlfn.FORMULATEXT(F123),2,1)&amp;"1")),4,1))</f>
        <v>60.233852386499997</v>
      </c>
      <c r="H123">
        <f t="shared" si="4"/>
        <v>0</v>
      </c>
      <c r="I123">
        <f t="shared" ca="1" si="5"/>
        <v>1</v>
      </c>
      <c r="J123">
        <f t="shared" ca="1" si="6"/>
        <v>0</v>
      </c>
      <c r="N123" s="41" t="str">
        <f t="shared" ca="1" si="7"/>
        <v>UD</v>
      </c>
    </row>
    <row r="124" spans="3:14" x14ac:dyDescent="0.25">
      <c r="C124">
        <v>73</v>
      </c>
      <c r="F124" s="19">
        <f>H9</f>
        <v>59.387374877900001</v>
      </c>
      <c r="G124" s="19" cm="1">
        <f t="array" aca="1" ref="G124" ca="1">INDIRECT(ADDRESS(RIGHT(_xlfn.FORMULATEXT(F124),LEN(_xlfn.FORMULATEXT(F124))-2)+2,COLUMN(INDIRECT(MID(_xlfn.FORMULATEXT(F124),2,1)&amp;"1")),4,1))</f>
        <v>1.28392672539</v>
      </c>
      <c r="H124">
        <f t="shared" si="4"/>
        <v>1</v>
      </c>
      <c r="I124">
        <f t="shared" ca="1" si="5"/>
        <v>0</v>
      </c>
      <c r="J124">
        <f t="shared" ca="1" si="6"/>
        <v>0</v>
      </c>
      <c r="N124" s="41" t="str">
        <f t="shared" ca="1" si="7"/>
        <v>UD</v>
      </c>
    </row>
    <row r="125" spans="3:14" x14ac:dyDescent="0.25">
      <c r="C125" s="21">
        <v>74</v>
      </c>
      <c r="D125" s="21"/>
      <c r="E125" s="21"/>
      <c r="F125" s="31">
        <f>H6</f>
        <v>43.562171935999999</v>
      </c>
      <c r="G125" s="19" cm="1">
        <f t="array" aca="1" ref="G125" ca="1">INDIRECT(ADDRESS(RIGHT(_xlfn.FORMULATEXT(F125),LEN(_xlfn.FORMULATEXT(F125))-2)+2,COLUMN(INDIRECT(MID(_xlfn.FORMULATEXT(F125),2,1)&amp;"1")),4,1))</f>
        <v>31.622545242299999</v>
      </c>
      <c r="H125">
        <f t="shared" si="4"/>
        <v>0</v>
      </c>
      <c r="I125">
        <f t="shared" ca="1" si="5"/>
        <v>0</v>
      </c>
      <c r="J125">
        <f t="shared" ca="1" si="6"/>
        <v>0</v>
      </c>
      <c r="N125" s="41" t="str">
        <f t="shared" ca="1" si="7"/>
        <v>UD</v>
      </c>
    </row>
    <row r="126" spans="3:14" x14ac:dyDescent="0.25">
      <c r="C126">
        <v>75</v>
      </c>
      <c r="F126" s="19">
        <f>I30</f>
        <v>52.863311767600003</v>
      </c>
      <c r="G126" s="19" cm="1">
        <f t="array" aca="1" ref="G126" ca="1">INDIRECT(ADDRESS(RIGHT(_xlfn.FORMULATEXT(F126),LEN(_xlfn.FORMULATEXT(F126))-2)+2,COLUMN(INDIRECT(MID(_xlfn.FORMULATEXT(F126),2,1)&amp;"1")),4,1))</f>
        <v>55.637508392299999</v>
      </c>
      <c r="H126">
        <f t="shared" si="4"/>
        <v>1</v>
      </c>
      <c r="I126">
        <f t="shared" ca="1" si="5"/>
        <v>1</v>
      </c>
      <c r="J126">
        <f t="shared" ca="1" si="6"/>
        <v>1</v>
      </c>
      <c r="N126" s="41" t="str">
        <f t="shared" ca="1" si="7"/>
        <v>BD</v>
      </c>
    </row>
    <row r="127" spans="3:14" x14ac:dyDescent="0.25">
      <c r="C127">
        <v>76</v>
      </c>
      <c r="F127" s="19">
        <f>I27</f>
        <v>56.518268585199998</v>
      </c>
      <c r="G127" s="19" cm="1">
        <f t="array" aca="1" ref="G127" ca="1">INDIRECT(ADDRESS(RIGHT(_xlfn.FORMULATEXT(F127),LEN(_xlfn.FORMULATEXT(F127))-2)+2,COLUMN(INDIRECT(MID(_xlfn.FORMULATEXT(F127),2,1)&amp;"1")),4,1))</f>
        <v>54.643798828100003</v>
      </c>
      <c r="H127">
        <f t="shared" si="4"/>
        <v>1</v>
      </c>
      <c r="I127">
        <f t="shared" ca="1" si="5"/>
        <v>1</v>
      </c>
      <c r="J127">
        <f t="shared" ca="1" si="6"/>
        <v>1</v>
      </c>
      <c r="N127" s="41" t="str">
        <f t="shared" ca="1" si="7"/>
        <v>BD</v>
      </c>
    </row>
    <row r="128" spans="3:14" x14ac:dyDescent="0.25">
      <c r="C128">
        <v>77</v>
      </c>
      <c r="F128" s="19">
        <f>I24</f>
        <v>49.805091857900003</v>
      </c>
      <c r="G128" s="19" cm="1">
        <f t="array" aca="1" ref="G128" ca="1">INDIRECT(ADDRESS(RIGHT(_xlfn.FORMULATEXT(F128),LEN(_xlfn.FORMULATEXT(F128))-2)+2,COLUMN(INDIRECT(MID(_xlfn.FORMULATEXT(F128),2,1)&amp;"1")),4,1))</f>
        <v>32.794631957999997</v>
      </c>
      <c r="H128">
        <f t="shared" si="4"/>
        <v>1</v>
      </c>
      <c r="I128">
        <f t="shared" ca="1" si="5"/>
        <v>0</v>
      </c>
      <c r="J128">
        <f t="shared" ca="1" si="6"/>
        <v>0</v>
      </c>
      <c r="N128" s="41" t="str">
        <f t="shared" ca="1" si="7"/>
        <v>UD</v>
      </c>
    </row>
    <row r="129" spans="3:14" x14ac:dyDescent="0.25">
      <c r="C129">
        <v>78</v>
      </c>
      <c r="F129" s="19">
        <f>I21</f>
        <v>58.488201141399998</v>
      </c>
      <c r="G129" s="19" cm="1">
        <f t="array" aca="1" ref="G129" ca="1">INDIRECT(ADDRESS(RIGHT(_xlfn.FORMULATEXT(F129),LEN(_xlfn.FORMULATEXT(F129))-2)+2,COLUMN(INDIRECT(MID(_xlfn.FORMULATEXT(F129),2,1)&amp;"1")),4,1))</f>
        <v>52.706287383999999</v>
      </c>
      <c r="H129">
        <f t="shared" si="4"/>
        <v>1</v>
      </c>
      <c r="I129">
        <f t="shared" ca="1" si="5"/>
        <v>1</v>
      </c>
      <c r="J129">
        <f t="shared" ca="1" si="6"/>
        <v>1</v>
      </c>
      <c r="N129" s="41" t="str">
        <f t="shared" ca="1" si="7"/>
        <v>BD</v>
      </c>
    </row>
    <row r="130" spans="3:14" x14ac:dyDescent="0.25">
      <c r="C130">
        <v>79</v>
      </c>
      <c r="F130" s="19">
        <f>I18</f>
        <v>59.047149658199999</v>
      </c>
      <c r="G130" s="19" cm="1">
        <f t="array" aca="1" ref="G130" ca="1">INDIRECT(ADDRESS(RIGHT(_xlfn.FORMULATEXT(F130),LEN(_xlfn.FORMULATEXT(F130))-2)+2,COLUMN(INDIRECT(MID(_xlfn.FORMULATEXT(F130),2,1)&amp;"1")),4,1))</f>
        <v>59.284557342500001</v>
      </c>
      <c r="H130">
        <f t="shared" si="4"/>
        <v>1</v>
      </c>
      <c r="I130">
        <f t="shared" ca="1" si="5"/>
        <v>1</v>
      </c>
      <c r="J130">
        <f t="shared" ca="1" si="6"/>
        <v>1</v>
      </c>
      <c r="N130" s="41" t="str">
        <f t="shared" ca="1" si="7"/>
        <v>BD</v>
      </c>
    </row>
    <row r="131" spans="3:14" x14ac:dyDescent="0.25">
      <c r="C131">
        <v>80</v>
      </c>
      <c r="F131" s="19">
        <f>I15</f>
        <v>59.235572814900003</v>
      </c>
      <c r="G131" s="19" cm="1">
        <f t="array" aca="1" ref="G131" ca="1">INDIRECT(ADDRESS(RIGHT(_xlfn.FORMULATEXT(F131),LEN(_xlfn.FORMULATEXT(F131))-2)+2,COLUMN(INDIRECT(MID(_xlfn.FORMULATEXT(F131),2,1)&amp;"1")),4,1))</f>
        <v>59.560184478799997</v>
      </c>
      <c r="H131">
        <f t="shared" si="4"/>
        <v>1</v>
      </c>
      <c r="I131">
        <f t="shared" ca="1" si="5"/>
        <v>1</v>
      </c>
      <c r="J131">
        <f t="shared" ca="1" si="6"/>
        <v>1</v>
      </c>
      <c r="N131" s="41" t="str">
        <f t="shared" ca="1" si="7"/>
        <v>BD</v>
      </c>
    </row>
    <row r="132" spans="3:14" x14ac:dyDescent="0.25">
      <c r="C132">
        <v>81</v>
      </c>
      <c r="F132" s="19">
        <f>I12</f>
        <v>60.398818969700002</v>
      </c>
      <c r="G132" s="19" cm="1">
        <f t="array" aca="1" ref="G132" ca="1">INDIRECT(ADDRESS(RIGHT(_xlfn.FORMULATEXT(F132),LEN(_xlfn.FORMULATEXT(F132))-2)+2,COLUMN(INDIRECT(MID(_xlfn.FORMULATEXT(F132),2,1)&amp;"1")),4,1))</f>
        <v>12.826263427700001</v>
      </c>
      <c r="H132">
        <f t="shared" si="4"/>
        <v>1</v>
      </c>
      <c r="I132">
        <f t="shared" ca="1" si="5"/>
        <v>0</v>
      </c>
      <c r="J132">
        <f t="shared" ca="1" si="6"/>
        <v>0</v>
      </c>
      <c r="N132" s="41" t="str">
        <f t="shared" ca="1" si="7"/>
        <v>UD</v>
      </c>
    </row>
    <row r="133" spans="3:14" x14ac:dyDescent="0.25">
      <c r="C133" s="21">
        <v>82</v>
      </c>
      <c r="D133" s="21"/>
      <c r="E133" s="21"/>
      <c r="F133" s="31">
        <f>I9</f>
        <v>58.789299011200001</v>
      </c>
      <c r="G133" s="19" cm="1">
        <f t="array" aca="1" ref="G133" ca="1">INDIRECT(ADDRESS(RIGHT(_xlfn.FORMULATEXT(F133),LEN(_xlfn.FORMULATEXT(F133))-2)+2,COLUMN(INDIRECT(MID(_xlfn.FORMULATEXT(F133),2,1)&amp;"1")),4,1))</f>
        <v>54.339878082299997</v>
      </c>
      <c r="H133">
        <f t="shared" si="4"/>
        <v>1</v>
      </c>
      <c r="I133">
        <f t="shared" ca="1" si="5"/>
        <v>1</v>
      </c>
      <c r="J133">
        <f t="shared" ca="1" si="6"/>
        <v>1</v>
      </c>
      <c r="N133" s="41" t="str">
        <f t="shared" ca="1" si="7"/>
        <v>BD</v>
      </c>
    </row>
    <row r="134" spans="3:14" x14ac:dyDescent="0.25">
      <c r="C134">
        <v>83</v>
      </c>
      <c r="F134" s="19">
        <f>J27</f>
        <v>42.910861969000003</v>
      </c>
      <c r="G134" s="19" cm="1">
        <f t="array" aca="1" ref="G134" ca="1">INDIRECT(ADDRESS(RIGHT(_xlfn.FORMULATEXT(F134),LEN(_xlfn.FORMULATEXT(F134))-2)+2,COLUMN(INDIRECT(MID(_xlfn.FORMULATEXT(F134),2,1)&amp;"1")),4,1))</f>
        <v>29.5980644226</v>
      </c>
      <c r="H134">
        <f t="shared" si="4"/>
        <v>0</v>
      </c>
      <c r="I134">
        <f t="shared" ca="1" si="5"/>
        <v>0</v>
      </c>
      <c r="J134">
        <f t="shared" ca="1" si="6"/>
        <v>0</v>
      </c>
      <c r="N134" s="41" t="str">
        <f t="shared" ca="1" si="7"/>
        <v>UD</v>
      </c>
    </row>
    <row r="135" spans="3:14" x14ac:dyDescent="0.25">
      <c r="C135">
        <v>84</v>
      </c>
      <c r="F135" s="19">
        <f>J24</f>
        <v>55.568218231199999</v>
      </c>
      <c r="G135" s="19" cm="1">
        <f t="array" aca="1" ref="G135" ca="1">INDIRECT(ADDRESS(RIGHT(_xlfn.FORMULATEXT(F135),LEN(_xlfn.FORMULATEXT(F135))-2)+2,COLUMN(INDIRECT(MID(_xlfn.FORMULATEXT(F135),2,1)&amp;"1")),4,1))</f>
        <v>45.043037414600001</v>
      </c>
      <c r="H135">
        <f t="shared" si="4"/>
        <v>1</v>
      </c>
      <c r="I135">
        <f t="shared" ca="1" si="5"/>
        <v>1</v>
      </c>
      <c r="J135">
        <f t="shared" ca="1" si="6"/>
        <v>1</v>
      </c>
      <c r="N135" s="41" t="str">
        <f t="shared" ca="1" si="7"/>
        <v>BD</v>
      </c>
    </row>
    <row r="136" spans="3:14" x14ac:dyDescent="0.25">
      <c r="C136">
        <v>85</v>
      </c>
      <c r="F136" s="19">
        <f>J21</f>
        <v>48.2919921875</v>
      </c>
      <c r="G136" s="19" cm="1">
        <f t="array" aca="1" ref="G136" ca="1">INDIRECT(ADDRESS(RIGHT(_xlfn.FORMULATEXT(F136),LEN(_xlfn.FORMULATEXT(F136))-2)+2,COLUMN(INDIRECT(MID(_xlfn.FORMULATEXT(F136),2,1)&amp;"1")),4,1))</f>
        <v>58.6486434937</v>
      </c>
      <c r="H136">
        <f t="shared" si="4"/>
        <v>1</v>
      </c>
      <c r="I136">
        <f t="shared" ca="1" si="5"/>
        <v>1</v>
      </c>
      <c r="J136">
        <f t="shared" ca="1" si="6"/>
        <v>1</v>
      </c>
      <c r="N136" s="41" t="str">
        <f t="shared" ca="1" si="7"/>
        <v>BD</v>
      </c>
    </row>
    <row r="137" spans="3:14" x14ac:dyDescent="0.25">
      <c r="C137">
        <v>86</v>
      </c>
      <c r="F137" s="19">
        <f>J18</f>
        <v>59.235572814900003</v>
      </c>
      <c r="G137" s="19" cm="1">
        <f t="array" aca="1" ref="G137" ca="1">INDIRECT(ADDRESS(RIGHT(_xlfn.FORMULATEXT(F137),LEN(_xlfn.FORMULATEXT(F137))-2)+2,COLUMN(INDIRECT(MID(_xlfn.FORMULATEXT(F137),2,1)&amp;"1")),4,1))</f>
        <v>59.560184478799997</v>
      </c>
      <c r="H137">
        <f t="shared" si="4"/>
        <v>1</v>
      </c>
      <c r="I137">
        <f t="shared" ca="1" si="5"/>
        <v>1</v>
      </c>
      <c r="J137">
        <f t="shared" ca="1" si="6"/>
        <v>1</v>
      </c>
      <c r="N137" s="41" t="str">
        <f t="shared" ca="1" si="7"/>
        <v>BD</v>
      </c>
    </row>
    <row r="138" spans="3:14" x14ac:dyDescent="0.25">
      <c r="C138">
        <v>87</v>
      </c>
      <c r="F138" s="19">
        <f>J15</f>
        <v>58.232452392600003</v>
      </c>
      <c r="G138" s="19" cm="1">
        <f t="array" aca="1" ref="G138" ca="1">INDIRECT(ADDRESS(RIGHT(_xlfn.FORMULATEXT(F138),LEN(_xlfn.FORMULATEXT(F138))-2)+2,COLUMN(INDIRECT(MID(_xlfn.FORMULATEXT(F138),2,1)&amp;"1")),4,1))</f>
        <v>55.9235725403</v>
      </c>
      <c r="H138">
        <f t="shared" si="4"/>
        <v>1</v>
      </c>
      <c r="I138">
        <f t="shared" ca="1" si="5"/>
        <v>1</v>
      </c>
      <c r="J138">
        <f t="shared" ca="1" si="6"/>
        <v>1</v>
      </c>
      <c r="N138" s="41" t="str">
        <f t="shared" ca="1" si="7"/>
        <v>BD</v>
      </c>
    </row>
    <row r="139" spans="3:14" x14ac:dyDescent="0.25">
      <c r="C139" s="21">
        <v>88</v>
      </c>
      <c r="D139" s="21"/>
      <c r="E139" s="21"/>
      <c r="F139" s="31">
        <f>J12</f>
        <v>57.856033325200002</v>
      </c>
      <c r="G139" s="19" cm="1">
        <f t="array" aca="1" ref="G139" ca="1">INDIRECT(ADDRESS(RIGHT(_xlfn.FORMULATEXT(F139),LEN(_xlfn.FORMULATEXT(F139))-2)+2,COLUMN(INDIRECT(MID(_xlfn.FORMULATEXT(F139),2,1)&amp;"1")),4,1))</f>
        <v>54.325862884499998</v>
      </c>
      <c r="H139">
        <f t="shared" si="4"/>
        <v>1</v>
      </c>
      <c r="I139">
        <f t="shared" ca="1" si="5"/>
        <v>1</v>
      </c>
      <c r="J139" s="21">
        <f t="shared" ca="1" si="6"/>
        <v>1</v>
      </c>
      <c r="N139" s="41" t="str">
        <f t="shared" ca="1" si="7"/>
        <v>BD</v>
      </c>
    </row>
    <row r="140" spans="3:14" x14ac:dyDescent="0.25">
      <c r="H140" s="53">
        <f>SUM(H52:H139)*100/88</f>
        <v>77.272727272727266</v>
      </c>
      <c r="I140" s="53">
        <f ca="1">SUM(I52:I139)*100/88</f>
        <v>72.727272727272734</v>
      </c>
      <c r="J140" s="53">
        <f ca="1">SUM(J52:J139)*100/88</f>
        <v>57.954545454545453</v>
      </c>
    </row>
  </sheetData>
  <mergeCells count="100">
    <mergeCell ref="B1:F1"/>
    <mergeCell ref="Q6:Q8"/>
    <mergeCell ref="R6:R8"/>
    <mergeCell ref="S6:S8"/>
    <mergeCell ref="P9:P11"/>
    <mergeCell ref="Q9:Q11"/>
    <mergeCell ref="R9:R11"/>
    <mergeCell ref="S9:S11"/>
    <mergeCell ref="R5:U5"/>
    <mergeCell ref="O6:O8"/>
    <mergeCell ref="T6:T8"/>
    <mergeCell ref="U6:U8"/>
    <mergeCell ref="W9:W11"/>
    <mergeCell ref="O12:O14"/>
    <mergeCell ref="P12:P14"/>
    <mergeCell ref="Q12:Q14"/>
    <mergeCell ref="R12:R14"/>
    <mergeCell ref="S12:S14"/>
    <mergeCell ref="W12:W14"/>
    <mergeCell ref="V12:V14"/>
    <mergeCell ref="W18:W20"/>
    <mergeCell ref="X12:X14"/>
    <mergeCell ref="O15:O17"/>
    <mergeCell ref="P15:P17"/>
    <mergeCell ref="Q15:Q17"/>
    <mergeCell ref="R15:R17"/>
    <mergeCell ref="S15:S17"/>
    <mergeCell ref="W15:W17"/>
    <mergeCell ref="X15:X17"/>
    <mergeCell ref="T12:T14"/>
    <mergeCell ref="U12:U14"/>
    <mergeCell ref="T15:T17"/>
    <mergeCell ref="U15:U17"/>
    <mergeCell ref="V15:V17"/>
    <mergeCell ref="T18:T20"/>
    <mergeCell ref="A43:G43"/>
    <mergeCell ref="K15:K26"/>
    <mergeCell ref="X18:X20"/>
    <mergeCell ref="P30:P32"/>
    <mergeCell ref="Q30:Q32"/>
    <mergeCell ref="R30:R32"/>
    <mergeCell ref="S30:S32"/>
    <mergeCell ref="W30:W32"/>
    <mergeCell ref="T30:T32"/>
    <mergeCell ref="U30:U32"/>
    <mergeCell ref="V30:V32"/>
    <mergeCell ref="V21:V23"/>
    <mergeCell ref="O18:O20"/>
    <mergeCell ref="P18:P20"/>
    <mergeCell ref="Q18:Q20"/>
    <mergeCell ref="R18:R20"/>
    <mergeCell ref="V6:V8"/>
    <mergeCell ref="T9:T11"/>
    <mergeCell ref="U9:U11"/>
    <mergeCell ref="V9:V11"/>
    <mergeCell ref="T33:T35"/>
    <mergeCell ref="U33:U35"/>
    <mergeCell ref="V33:V35"/>
    <mergeCell ref="T21:T23"/>
    <mergeCell ref="U21:U23"/>
    <mergeCell ref="U27:U29"/>
    <mergeCell ref="V27:V29"/>
    <mergeCell ref="Q21:Q23"/>
    <mergeCell ref="R21:R23"/>
    <mergeCell ref="S21:S23"/>
    <mergeCell ref="U18:U20"/>
    <mergeCell ref="V18:V20"/>
    <mergeCell ref="S18:S20"/>
    <mergeCell ref="X6:X8"/>
    <mergeCell ref="N15:N26"/>
    <mergeCell ref="O27:O29"/>
    <mergeCell ref="P27:P29"/>
    <mergeCell ref="Q27:Q29"/>
    <mergeCell ref="R27:R29"/>
    <mergeCell ref="S27:S29"/>
    <mergeCell ref="O24:O26"/>
    <mergeCell ref="P24:P26"/>
    <mergeCell ref="Q24:Q26"/>
    <mergeCell ref="R24:R26"/>
    <mergeCell ref="S24:S26"/>
    <mergeCell ref="W21:W23"/>
    <mergeCell ref="X21:X23"/>
    <mergeCell ref="O21:O23"/>
    <mergeCell ref="P21:P23"/>
    <mergeCell ref="Y15:Y26"/>
    <mergeCell ref="O33:O35"/>
    <mergeCell ref="X33:X35"/>
    <mergeCell ref="R36:U36"/>
    <mergeCell ref="R37:U38"/>
    <mergeCell ref="Q33:Q35"/>
    <mergeCell ref="R33:R35"/>
    <mergeCell ref="S33:S35"/>
    <mergeCell ref="T24:T26"/>
    <mergeCell ref="U24:U26"/>
    <mergeCell ref="V24:V26"/>
    <mergeCell ref="W27:W29"/>
    <mergeCell ref="X27:X29"/>
    <mergeCell ref="W24:W26"/>
    <mergeCell ref="X24:X26"/>
    <mergeCell ref="T27:T29"/>
  </mergeCells>
  <phoneticPr fontId="10" type="noConversion"/>
  <conditionalFormatting sqref="B32:I32 C6:H6 B9:I9 A12:J12 A15:J15 A18:J18 A21:J21 A24:J24 A27:J27 B30:I30 C33:H33">
    <cfRule type="cellIs" dxfId="189" priority="235" operator="between">
      <formula>0</formula>
      <formula>10</formula>
    </cfRule>
  </conditionalFormatting>
  <conditionalFormatting sqref="C6:H6 B9:I9 A12:J12 A15:J15 A18:J18 A21:J21 A24:J24 A27:J27 B30:I30 B32:I32 C33:H33">
    <cfRule type="cellIs" dxfId="188" priority="237" operator="between">
      <formula>30</formula>
      <formula>100</formula>
    </cfRule>
    <cfRule type="cellIs" dxfId="187" priority="236" operator="between">
      <formula>10</formula>
      <formula>30</formula>
    </cfRule>
  </conditionalFormatting>
  <conditionalFormatting sqref="C6:H6 C8:H8 B9:I9 B11:I11 A12:J12 A14:J15 A17:J18 A20:J21 A23:J24 A26:J27 A29:J29 B30:I30 B32:I32 C33:H33 C35:H35">
    <cfRule type="containsText" dxfId="186" priority="225" operator="containsText" text="open">
      <formula>NOT(ISERROR(SEARCH("open",A6)))</formula>
    </cfRule>
    <cfRule type="containsText" dxfId="185" priority="228" operator="containsText" text="short">
      <formula>NOT(ISERROR(SEARCH("short",A6)))</formula>
    </cfRule>
  </conditionalFormatting>
  <conditionalFormatting sqref="C8:H8 B11:I11 A14:J14 A17:J17 A20:J20 A23:J23 A26:J26 A29:J29 B32:I32 C35:H35">
    <cfRule type="cellIs" dxfId="184" priority="229" operator="between">
      <formula>0</formula>
      <formula>10</formula>
    </cfRule>
    <cfRule type="cellIs" dxfId="183" priority="230" operator="between">
      <formula>10</formula>
      <formula>30</formula>
    </cfRule>
    <cfRule type="cellIs" dxfId="182" priority="231" operator="between">
      <formula>30</formula>
      <formula>100</formula>
    </cfRule>
  </conditionalFormatting>
  <conditionalFormatting sqref="F52:F139">
    <cfRule type="cellIs" dxfId="181" priority="1" operator="equal">
      <formula>$B$58</formula>
    </cfRule>
    <cfRule type="expression" dxfId="180" priority="2">
      <formula>QUOTIENT($F52,1)=QUOTIENT($B$55,1)</formula>
    </cfRule>
  </conditionalFormatting>
  <conditionalFormatting sqref="G52:G139">
    <cfRule type="cellIs" dxfId="179" priority="3" operator="equal">
      <formula>$B$60</formula>
    </cfRule>
    <cfRule type="expression" dxfId="178" priority="4">
      <formula>QUOTIENT($G52,1)=QUOTIENT($B$55,1)</formula>
    </cfRule>
  </conditionalFormatting>
  <conditionalFormatting sqref="O12">
    <cfRule type="expression" dxfId="177" priority="162">
      <formula>$N$66="UD"</formula>
    </cfRule>
    <cfRule type="expression" dxfId="176" priority="161">
      <formula>$N$66="BD"</formula>
    </cfRule>
  </conditionalFormatting>
  <conditionalFormatting sqref="O15">
    <cfRule type="expression" dxfId="175" priority="134">
      <formula>$N$76="UD"</formula>
    </cfRule>
    <cfRule type="expression" dxfId="174" priority="133">
      <formula>$N$76="BD"</formula>
    </cfRule>
  </conditionalFormatting>
  <conditionalFormatting sqref="O18">
    <cfRule type="expression" dxfId="173" priority="112">
      <formula>$N$86="UD"</formula>
    </cfRule>
    <cfRule type="expression" dxfId="172" priority="111">
      <formula>$N$86="BD"</formula>
    </cfRule>
  </conditionalFormatting>
  <conditionalFormatting sqref="O21">
    <cfRule type="expression" dxfId="171" priority="91">
      <formula>$N$96="BD"</formula>
    </cfRule>
    <cfRule type="expression" dxfId="170" priority="92">
      <formula>$N$96="UD"</formula>
    </cfRule>
  </conditionalFormatting>
  <conditionalFormatting sqref="O24">
    <cfRule type="expression" dxfId="169" priority="71">
      <formula>$N$106="BD"</formula>
    </cfRule>
    <cfRule type="expression" dxfId="168" priority="72">
      <formula>$N$106="UD"</formula>
    </cfRule>
  </conditionalFormatting>
  <conditionalFormatting sqref="O27">
    <cfRule type="expression" dxfId="167" priority="52">
      <formula>$N$116="UD"</formula>
    </cfRule>
    <cfRule type="expression" dxfId="166" priority="51">
      <formula>$N$116="BD"</formula>
    </cfRule>
  </conditionalFormatting>
  <conditionalFormatting sqref="P9">
    <cfRule type="expression" dxfId="165" priority="178">
      <formula>$N$58="BD"</formula>
    </cfRule>
    <cfRule type="expression" dxfId="164" priority="179">
      <formula>$N$58="UD"</formula>
    </cfRule>
  </conditionalFormatting>
  <conditionalFormatting sqref="P12">
    <cfRule type="expression" dxfId="163" priority="159">
      <formula>$N$67="BD"</formula>
    </cfRule>
    <cfRule type="expression" dxfId="162" priority="160">
      <formula>$N$67="UD"</formula>
    </cfRule>
  </conditionalFormatting>
  <conditionalFormatting sqref="P15">
    <cfRule type="expression" dxfId="161" priority="131">
      <formula>$N$77="BD"</formula>
    </cfRule>
    <cfRule type="expression" dxfId="160" priority="132">
      <formula>$N$77="UD"</formula>
    </cfRule>
  </conditionalFormatting>
  <conditionalFormatting sqref="P18">
    <cfRule type="expression" dxfId="159" priority="110">
      <formula>$N$87="UD"</formula>
    </cfRule>
    <cfRule type="expression" dxfId="158" priority="109">
      <formula>$N$87="BD"</formula>
    </cfRule>
  </conditionalFormatting>
  <conditionalFormatting sqref="P21">
    <cfRule type="expression" dxfId="157" priority="89">
      <formula>$N$97="BD"</formula>
    </cfRule>
    <cfRule type="expression" dxfId="156" priority="90">
      <formula>$N$97="UD"</formula>
    </cfRule>
  </conditionalFormatting>
  <conditionalFormatting sqref="P24">
    <cfRule type="expression" dxfId="155" priority="70">
      <formula>$N$107="UD"</formula>
    </cfRule>
    <cfRule type="expression" dxfId="154" priority="69">
      <formula>$N$107="BD"</formula>
    </cfRule>
  </conditionalFormatting>
  <conditionalFormatting sqref="P27">
    <cfRule type="expression" dxfId="153" priority="50">
      <formula>$N$117="UD"</formula>
    </cfRule>
    <cfRule type="expression" dxfId="152" priority="49">
      <formula>$N$117="BD"</formula>
    </cfRule>
  </conditionalFormatting>
  <conditionalFormatting sqref="P30">
    <cfRule type="expression" dxfId="151" priority="31">
      <formula>$N$126="BD"</formula>
    </cfRule>
    <cfRule type="expression" dxfId="150" priority="32">
      <formula>$N$126="UD"</formula>
    </cfRule>
  </conditionalFormatting>
  <conditionalFormatting sqref="Q6">
    <cfRule type="expression" dxfId="149" priority="202">
      <formula>$N$52="UD"</formula>
    </cfRule>
    <cfRule type="expression" dxfId="148" priority="201">
      <formula>$N$52="BD"</formula>
    </cfRule>
  </conditionalFormatting>
  <conditionalFormatting sqref="Q9">
    <cfRule type="expression" dxfId="147" priority="177">
      <formula>$N$59="UD"</formula>
    </cfRule>
    <cfRule type="expression" dxfId="146" priority="176">
      <formula>$N$59="BD"</formula>
    </cfRule>
  </conditionalFormatting>
  <conditionalFormatting sqref="Q12">
    <cfRule type="expression" dxfId="145" priority="155">
      <formula>$N$68="BD"</formula>
    </cfRule>
    <cfRule type="expression" dxfId="144" priority="157">
      <formula>$N$68="BD"</formula>
    </cfRule>
    <cfRule type="expression" dxfId="143" priority="156">
      <formula>$N$68="UD"</formula>
    </cfRule>
    <cfRule type="expression" dxfId="142" priority="158">
      <formula>$N$68="UD"</formula>
    </cfRule>
  </conditionalFormatting>
  <conditionalFormatting sqref="Q15">
    <cfRule type="expression" dxfId="141" priority="130">
      <formula>$N$78="UD"</formula>
    </cfRule>
    <cfRule type="expression" dxfId="140" priority="129">
      <formula>$N$78="BD"</formula>
    </cfRule>
  </conditionalFormatting>
  <conditionalFormatting sqref="Q18">
    <cfRule type="expression" dxfId="139" priority="108">
      <formula>$N$88="UD"</formula>
    </cfRule>
    <cfRule type="expression" dxfId="138" priority="107">
      <formula>$N$88="BD"</formula>
    </cfRule>
  </conditionalFormatting>
  <conditionalFormatting sqref="Q21">
    <cfRule type="expression" dxfId="137" priority="87">
      <formula>$N$98="BD"</formula>
    </cfRule>
    <cfRule type="expression" dxfId="136" priority="88">
      <formula>$N$98="UD"</formula>
    </cfRule>
  </conditionalFormatting>
  <conditionalFormatting sqref="Q24">
    <cfRule type="expression" dxfId="135" priority="68">
      <formula>$N$108="UD"</formula>
    </cfRule>
    <cfRule type="expression" dxfId="134" priority="67">
      <formula>$N$108="BD"</formula>
    </cfRule>
  </conditionalFormatting>
  <conditionalFormatting sqref="Q27">
    <cfRule type="expression" dxfId="133" priority="48">
      <formula>$N$118="UD"</formula>
    </cfRule>
    <cfRule type="expression" dxfId="132" priority="47">
      <formula>$N$118="BD"</formula>
    </cfRule>
  </conditionalFormatting>
  <conditionalFormatting sqref="Q30">
    <cfRule type="expression" dxfId="131" priority="29">
      <formula>$N$127="BD"</formula>
    </cfRule>
    <cfRule type="expression" dxfId="130" priority="30">
      <formula>$N$127="UD"</formula>
    </cfRule>
  </conditionalFormatting>
  <conditionalFormatting sqref="Q33">
    <cfRule type="expression" dxfId="129" priority="15">
      <formula>$N$134="BD"</formula>
    </cfRule>
    <cfRule type="expression" dxfId="128" priority="16">
      <formula>$N$134="UD"</formula>
    </cfRule>
  </conditionalFormatting>
  <conditionalFormatting sqref="R6">
    <cfRule type="expression" dxfId="127" priority="189">
      <formula>$N$53="UD"</formula>
    </cfRule>
    <cfRule type="expression" dxfId="126" priority="188">
      <formula>$N$53="BD"</formula>
    </cfRule>
  </conditionalFormatting>
  <conditionalFormatting sqref="R9">
    <cfRule type="expression" dxfId="125" priority="175">
      <formula>$N$60="UD"</formula>
    </cfRule>
    <cfRule type="expression" dxfId="124" priority="174">
      <formula>$N$60="BD"</formula>
    </cfRule>
  </conditionalFormatting>
  <conditionalFormatting sqref="R12">
    <cfRule type="expression" dxfId="123" priority="154">
      <formula>$N$69="UD"</formula>
    </cfRule>
    <cfRule type="expression" dxfId="122" priority="153">
      <formula>$N$69="BD"</formula>
    </cfRule>
  </conditionalFormatting>
  <conditionalFormatting sqref="R15">
    <cfRule type="expression" dxfId="121" priority="126">
      <formula>$N$79="UD"</formula>
    </cfRule>
    <cfRule type="expression" dxfId="120" priority="125">
      <formula>$N$79="BD"</formula>
    </cfRule>
  </conditionalFormatting>
  <conditionalFormatting sqref="R18">
    <cfRule type="expression" dxfId="119" priority="106">
      <formula>$N$89="UD"</formula>
    </cfRule>
    <cfRule type="expression" dxfId="118" priority="105">
      <formula>$N$89="BD"</formula>
    </cfRule>
  </conditionalFormatting>
  <conditionalFormatting sqref="R21">
    <cfRule type="expression" dxfId="117" priority="85">
      <formula>$N$99="BD"</formula>
    </cfRule>
    <cfRule type="expression" dxfId="116" priority="86">
      <formula>$N$99="UD"</formula>
    </cfRule>
  </conditionalFormatting>
  <conditionalFormatting sqref="R24">
    <cfRule type="expression" dxfId="115" priority="66">
      <formula>$N$109="UD"</formula>
    </cfRule>
    <cfRule type="expression" dxfId="114" priority="65">
      <formula>$N$109="BD"</formula>
    </cfRule>
  </conditionalFormatting>
  <conditionalFormatting sqref="R27">
    <cfRule type="expression" dxfId="113" priority="46">
      <formula>$N$119="UD"</formula>
    </cfRule>
    <cfRule type="expression" dxfId="112" priority="45">
      <formula>$N$119="BD"</formula>
    </cfRule>
  </conditionalFormatting>
  <conditionalFormatting sqref="R30">
    <cfRule type="expression" dxfId="111" priority="27">
      <formula>$N$128="BD"</formula>
    </cfRule>
    <cfRule type="expression" dxfId="110" priority="28">
      <formula>$N$128="UD"</formula>
    </cfRule>
  </conditionalFormatting>
  <conditionalFormatting sqref="R33">
    <cfRule type="expression" dxfId="109" priority="13">
      <formula>$N$135="BD"</formula>
    </cfRule>
    <cfRule type="expression" dxfId="108" priority="14">
      <formula>$N$135="UD"</formula>
    </cfRule>
  </conditionalFormatting>
  <conditionalFormatting sqref="S6">
    <cfRule type="expression" dxfId="107" priority="187">
      <formula>$N$54="UD"</formula>
    </cfRule>
    <cfRule type="expression" dxfId="106" priority="186">
      <formula>$N$54="BD"</formula>
    </cfRule>
  </conditionalFormatting>
  <conditionalFormatting sqref="S9">
    <cfRule type="expression" dxfId="105" priority="173">
      <formula>$N$61="UD"</formula>
    </cfRule>
    <cfRule type="expression" dxfId="104" priority="172">
      <formula>$N$61="BD"</formula>
    </cfRule>
  </conditionalFormatting>
  <conditionalFormatting sqref="S12">
    <cfRule type="expression" dxfId="103" priority="151">
      <formula>$N$70="BD"</formula>
    </cfRule>
    <cfRule type="expression" dxfId="102" priority="152">
      <formula>$N$70="UD"</formula>
    </cfRule>
  </conditionalFormatting>
  <conditionalFormatting sqref="S15">
    <cfRule type="expression" dxfId="101" priority="124">
      <formula>$N$80="UD"</formula>
    </cfRule>
    <cfRule type="expression" dxfId="100" priority="123">
      <formula>$N$80="BD"</formula>
    </cfRule>
  </conditionalFormatting>
  <conditionalFormatting sqref="S18">
    <cfRule type="expression" dxfId="99" priority="103">
      <formula>$N$90="BD"</formula>
    </cfRule>
    <cfRule type="expression" dxfId="98" priority="104">
      <formula>$N$90="UD"</formula>
    </cfRule>
  </conditionalFormatting>
  <conditionalFormatting sqref="S21">
    <cfRule type="expression" dxfId="97" priority="84">
      <formula>$N$100="UD"</formula>
    </cfRule>
    <cfRule type="expression" dxfId="96" priority="83">
      <formula>$N$100="BD"</formula>
    </cfRule>
  </conditionalFormatting>
  <conditionalFormatting sqref="S24">
    <cfRule type="expression" dxfId="95" priority="64">
      <formula>$N$110="UD"</formula>
    </cfRule>
    <cfRule type="expression" dxfId="94" priority="63">
      <formula>$N$110="BD"</formula>
    </cfRule>
  </conditionalFormatting>
  <conditionalFormatting sqref="S27">
    <cfRule type="expression" dxfId="93" priority="43">
      <formula>$N$120="BD"</formula>
    </cfRule>
    <cfRule type="expression" dxfId="92" priority="44">
      <formula>$N$120="UD"</formula>
    </cfRule>
  </conditionalFormatting>
  <conditionalFormatting sqref="S30">
    <cfRule type="expression" dxfId="91" priority="26">
      <formula>$N$129="UD"</formula>
    </cfRule>
    <cfRule type="expression" dxfId="90" priority="25">
      <formula>$N$129="BD"</formula>
    </cfRule>
  </conditionalFormatting>
  <conditionalFormatting sqref="S33">
    <cfRule type="expression" dxfId="89" priority="12">
      <formula>$N$136="UD"</formula>
    </cfRule>
    <cfRule type="expression" dxfId="88" priority="11">
      <formula>$N$136="BD"</formula>
    </cfRule>
  </conditionalFormatting>
  <conditionalFormatting sqref="T6">
    <cfRule type="expression" dxfId="87" priority="184">
      <formula>$N$55="BD"</formula>
    </cfRule>
    <cfRule type="expression" dxfId="86" priority="185">
      <formula>$N$55="UD"</formula>
    </cfRule>
  </conditionalFormatting>
  <conditionalFormatting sqref="T9">
    <cfRule type="expression" dxfId="85" priority="169">
      <formula>$N$62="BD"</formula>
    </cfRule>
    <cfRule type="expression" dxfId="84" priority="170">
      <formula>$N$62="UD"</formula>
    </cfRule>
  </conditionalFormatting>
  <conditionalFormatting sqref="T12">
    <cfRule type="expression" dxfId="83" priority="149">
      <formula>$N$71="BD"</formula>
    </cfRule>
    <cfRule type="expression" dxfId="82" priority="150">
      <formula>$N$71="UD"</formula>
    </cfRule>
  </conditionalFormatting>
  <conditionalFormatting sqref="T15">
    <cfRule type="expression" dxfId="81" priority="121">
      <formula>$N$81="BD"</formula>
    </cfRule>
    <cfRule type="expression" dxfId="80" priority="122">
      <formula>$N$81="UD"</formula>
    </cfRule>
  </conditionalFormatting>
  <conditionalFormatting sqref="T18">
    <cfRule type="expression" dxfId="79" priority="101">
      <formula>$N$91="BD"</formula>
    </cfRule>
    <cfRule type="expression" dxfId="78" priority="102">
      <formula>$N$91="UD"</formula>
    </cfRule>
  </conditionalFormatting>
  <conditionalFormatting sqref="T21">
    <cfRule type="expression" dxfId="77" priority="81">
      <formula>$N$101="BD"</formula>
    </cfRule>
    <cfRule type="expression" dxfId="76" priority="82">
      <formula>$N$101="UD"</formula>
    </cfRule>
  </conditionalFormatting>
  <conditionalFormatting sqref="T24">
    <cfRule type="expression" dxfId="75" priority="62">
      <formula>$N$111="UD"</formula>
    </cfRule>
    <cfRule type="expression" dxfId="74" priority="61">
      <formula>$N$111="BD"</formula>
    </cfRule>
  </conditionalFormatting>
  <conditionalFormatting sqref="T27">
    <cfRule type="expression" dxfId="73" priority="41">
      <formula>$N$121="BD"</formula>
    </cfRule>
    <cfRule type="expression" dxfId="72" priority="42">
      <formula>$N$121="UD"</formula>
    </cfRule>
  </conditionalFormatting>
  <conditionalFormatting sqref="T30">
    <cfRule type="expression" dxfId="71" priority="24">
      <formula>$N$130="UD"</formula>
    </cfRule>
    <cfRule type="expression" dxfId="70" priority="23">
      <formula>$N$130="BD"</formula>
    </cfRule>
  </conditionalFormatting>
  <conditionalFormatting sqref="T33">
    <cfRule type="expression" dxfId="69" priority="10">
      <formula>$N$137="UD"</formula>
    </cfRule>
    <cfRule type="expression" dxfId="68" priority="9">
      <formula>$N$137="BD"</formula>
    </cfRule>
  </conditionalFormatting>
  <conditionalFormatting sqref="U6">
    <cfRule type="expression" dxfId="67" priority="183">
      <formula>$N$56="UD"</formula>
    </cfRule>
    <cfRule type="expression" dxfId="66" priority="182">
      <formula>$N$56="BD"</formula>
    </cfRule>
  </conditionalFormatting>
  <conditionalFormatting sqref="U9">
    <cfRule type="expression" dxfId="65" priority="168">
      <formula>$N$63="UD"</formula>
    </cfRule>
    <cfRule type="expression" dxfId="64" priority="167">
      <formula>$N$63="BD"</formula>
    </cfRule>
  </conditionalFormatting>
  <conditionalFormatting sqref="U12">
    <cfRule type="expression" dxfId="63" priority="141">
      <formula>$N$72="BD"</formula>
    </cfRule>
    <cfRule type="expression" dxfId="62" priority="142">
      <formula>$N$72="UD"</formula>
    </cfRule>
  </conditionalFormatting>
  <conditionalFormatting sqref="U15">
    <cfRule type="expression" dxfId="61" priority="120">
      <formula>$N$82="UD"</formula>
    </cfRule>
    <cfRule type="expression" dxfId="60" priority="119">
      <formula>$N$82="BD"</formula>
    </cfRule>
  </conditionalFormatting>
  <conditionalFormatting sqref="U18">
    <cfRule type="expression" dxfId="59" priority="100">
      <formula>$N$92="UD"</formula>
    </cfRule>
    <cfRule type="expression" dxfId="58" priority="99">
      <formula>$N$92="BD"</formula>
    </cfRule>
  </conditionalFormatting>
  <conditionalFormatting sqref="U21">
    <cfRule type="expression" dxfId="57" priority="80">
      <formula>$N$102="UD"</formula>
    </cfRule>
    <cfRule type="expression" dxfId="56" priority="79">
      <formula>$N$102="BD"</formula>
    </cfRule>
  </conditionalFormatting>
  <conditionalFormatting sqref="U24">
    <cfRule type="expression" dxfId="55" priority="60">
      <formula>$N$112="UD"</formula>
    </cfRule>
    <cfRule type="expression" dxfId="54" priority="59">
      <formula>$N$112="BD"</formula>
    </cfRule>
  </conditionalFormatting>
  <conditionalFormatting sqref="U27">
    <cfRule type="expression" dxfId="53" priority="40">
      <formula>$N$122="UD"</formula>
    </cfRule>
    <cfRule type="expression" dxfId="52" priority="39">
      <formula>$N$122="BD"</formula>
    </cfRule>
  </conditionalFormatting>
  <conditionalFormatting sqref="U30">
    <cfRule type="expression" dxfId="51" priority="22">
      <formula>$N$131="UD"</formula>
    </cfRule>
    <cfRule type="expression" dxfId="50" priority="21">
      <formula>$N$131="BD"</formula>
    </cfRule>
  </conditionalFormatting>
  <conditionalFormatting sqref="U33">
    <cfRule type="expression" dxfId="49" priority="7">
      <formula>$N$138="BD"</formula>
    </cfRule>
    <cfRule type="expression" dxfId="48" priority="8">
      <formula>$N$138="UD"</formula>
    </cfRule>
  </conditionalFormatting>
  <conditionalFormatting sqref="V6">
    <cfRule type="expression" dxfId="47" priority="181">
      <formula>$N$57="UD"</formula>
    </cfRule>
    <cfRule type="expression" dxfId="46" priority="180">
      <formula>$N$57="BD"</formula>
    </cfRule>
  </conditionalFormatting>
  <conditionalFormatting sqref="V9">
    <cfRule type="expression" dxfId="45" priority="166">
      <formula>$N$64="UD"</formula>
    </cfRule>
    <cfRule type="expression" dxfId="44" priority="165">
      <formula>$N$64="BD"</formula>
    </cfRule>
  </conditionalFormatting>
  <conditionalFormatting sqref="V12">
    <cfRule type="expression" dxfId="43" priority="139">
      <formula>$N$73="BD"</formula>
    </cfRule>
    <cfRule type="expression" dxfId="42" priority="140">
      <formula>$N$73="UD"</formula>
    </cfRule>
  </conditionalFormatting>
  <conditionalFormatting sqref="V15">
    <cfRule type="expression" dxfId="41" priority="118">
      <formula>$N$83="UD"</formula>
    </cfRule>
    <cfRule type="expression" dxfId="40" priority="117">
      <formula>$N$83="BD"</formula>
    </cfRule>
  </conditionalFormatting>
  <conditionalFormatting sqref="V18">
    <cfRule type="expression" dxfId="39" priority="97">
      <formula>$N$93="BD"</formula>
    </cfRule>
    <cfRule type="expression" dxfId="38" priority="98">
      <formula>$N$93="UD"</formula>
    </cfRule>
  </conditionalFormatting>
  <conditionalFormatting sqref="V21">
    <cfRule type="expression" dxfId="37" priority="78">
      <formula>$N$103="UD"</formula>
    </cfRule>
    <cfRule type="expression" dxfId="36" priority="77">
      <formula>$N$103="BD"</formula>
    </cfRule>
  </conditionalFormatting>
  <conditionalFormatting sqref="V24">
    <cfRule type="expression" dxfId="35" priority="58">
      <formula>$N$113="UD"</formula>
    </cfRule>
    <cfRule type="expression" dxfId="34" priority="57">
      <formula>$N$113="BD"</formula>
    </cfRule>
  </conditionalFormatting>
  <conditionalFormatting sqref="V27">
    <cfRule type="expression" dxfId="33" priority="38">
      <formula>$N$123="UD"</formula>
    </cfRule>
    <cfRule type="expression" dxfId="32" priority="37">
      <formula>$N$123="BD"</formula>
    </cfRule>
  </conditionalFormatting>
  <conditionalFormatting sqref="V30">
    <cfRule type="expression" dxfId="31" priority="20">
      <formula>$N$132="UD"</formula>
    </cfRule>
    <cfRule type="expression" dxfId="30" priority="19">
      <formula>$N$132="BD"</formula>
    </cfRule>
  </conditionalFormatting>
  <conditionalFormatting sqref="V33">
    <cfRule type="expression" dxfId="29" priority="6">
      <formula>$N$139="UD"</formula>
    </cfRule>
    <cfRule type="expression" dxfId="28" priority="5">
      <formula>$N$139="BD"</formula>
    </cfRule>
  </conditionalFormatting>
  <conditionalFormatting sqref="W9">
    <cfRule type="expression" dxfId="27" priority="163">
      <formula>$N$65="BD"</formula>
    </cfRule>
    <cfRule type="expression" dxfId="26" priority="164">
      <formula>$N$65="UD"</formula>
    </cfRule>
  </conditionalFormatting>
  <conditionalFormatting sqref="W12">
    <cfRule type="expression" dxfId="25" priority="137">
      <formula>$N$74="BD"</formula>
    </cfRule>
    <cfRule type="expression" dxfId="24" priority="138">
      <formula>$N$74="UD"</formula>
    </cfRule>
  </conditionalFormatting>
  <conditionalFormatting sqref="W15">
    <cfRule type="expression" dxfId="23" priority="115">
      <formula>$N$84="BD"</formula>
    </cfRule>
    <cfRule type="expression" dxfId="22" priority="116">
      <formula>$N$84="UD"</formula>
    </cfRule>
  </conditionalFormatting>
  <conditionalFormatting sqref="W18">
    <cfRule type="expression" dxfId="21" priority="95">
      <formula>$N$94="BD"</formula>
    </cfRule>
    <cfRule type="expression" dxfId="20" priority="96">
      <formula>$N$94="UD"</formula>
    </cfRule>
  </conditionalFormatting>
  <conditionalFormatting sqref="W21">
    <cfRule type="expression" dxfId="19" priority="76">
      <formula>$N$104="UD"</formula>
    </cfRule>
    <cfRule type="expression" dxfId="18" priority="75">
      <formula>$N$104="BD"</formula>
    </cfRule>
  </conditionalFormatting>
  <conditionalFormatting sqref="W24">
    <cfRule type="expression" dxfId="17" priority="56">
      <formula>$N$114="UD"</formula>
    </cfRule>
    <cfRule type="expression" dxfId="16" priority="55">
      <formula>$N$114="BD"</formula>
    </cfRule>
  </conditionalFormatting>
  <conditionalFormatting sqref="W27">
    <cfRule type="expression" dxfId="15" priority="36">
      <formula>$N$124="UD"</formula>
    </cfRule>
    <cfRule type="expression" dxfId="14" priority="35">
      <formula>$N$124="BD"</formula>
    </cfRule>
  </conditionalFormatting>
  <conditionalFormatting sqref="W30">
    <cfRule type="expression" dxfId="13" priority="18">
      <formula>$N$133="UD"</formula>
    </cfRule>
    <cfRule type="expression" dxfId="12" priority="17">
      <formula>$N$133="BD"</formula>
    </cfRule>
  </conditionalFormatting>
  <conditionalFormatting sqref="X12">
    <cfRule type="expression" dxfId="11" priority="136">
      <formula>$N$75="UD"</formula>
    </cfRule>
    <cfRule type="expression" dxfId="10" priority="135">
      <formula>$N$75="BD"</formula>
    </cfRule>
  </conditionalFormatting>
  <conditionalFormatting sqref="X15">
    <cfRule type="expression" dxfId="9" priority="113">
      <formula>$N$85="BD"</formula>
    </cfRule>
    <cfRule type="expression" dxfId="8" priority="114">
      <formula>$N$85="UD"</formula>
    </cfRule>
  </conditionalFormatting>
  <conditionalFormatting sqref="X18">
    <cfRule type="expression" dxfId="7" priority="93">
      <formula>$N$95="BD"</formula>
    </cfRule>
    <cfRule type="expression" dxfId="6" priority="94">
      <formula>$N$95="UD"</formula>
    </cfRule>
  </conditionalFormatting>
  <conditionalFormatting sqref="X21">
    <cfRule type="expression" dxfId="5" priority="73">
      <formula>$N$105="BD"</formula>
    </cfRule>
    <cfRule type="expression" dxfId="4" priority="74">
      <formula>$N$105="UD"</formula>
    </cfRule>
  </conditionalFormatting>
  <conditionalFormatting sqref="X24">
    <cfRule type="expression" dxfId="3" priority="54">
      <formula>$N$115="UD"</formula>
    </cfRule>
    <cfRule type="expression" dxfId="2" priority="53">
      <formula>$N$115="BD"</formula>
    </cfRule>
  </conditionalFormatting>
  <conditionalFormatting sqref="X27">
    <cfRule type="expression" dxfId="1" priority="33">
      <formula>$N$125="BD"</formula>
    </cfRule>
    <cfRule type="expression" dxfId="0" priority="34">
      <formula>$N$125="UD"</formula>
    </cfRule>
  </conditionalFormatting>
  <pageMargins left="0.25" right="0.25" top="0.75" bottom="0.75" header="0.3" footer="0.3"/>
  <pageSetup scale="9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Wafer</vt:lpstr>
      <vt:lpstr>Wafer!Área_de_impresión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Templeton</dc:creator>
  <cp:lastModifiedBy>LEONARDO JOSÉ VIANA DEAVILA</cp:lastModifiedBy>
  <cp:lastPrinted>2023-05-23T20:53:04Z</cp:lastPrinted>
  <dcterms:created xsi:type="dcterms:W3CDTF">2023-05-02T19:57:00Z</dcterms:created>
  <dcterms:modified xsi:type="dcterms:W3CDTF">2024-07-27T03:18:50Z</dcterms:modified>
</cp:coreProperties>
</file>