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I:\Downloads\"/>
    </mc:Choice>
  </mc:AlternateContent>
  <xr:revisionPtr revIDLastSave="0" documentId="13_ncr:1_{E5B36041-EF69-4307-99F1-D72A91ADDC1C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Assets" sheetId="3" state="hidden" r:id="rId1"/>
    <sheet name="data" sheetId="5" state="hidden" r:id="rId2"/>
    <sheet name="Calculos" sheetId="2" state="hidden" r:id="rId3"/>
    <sheet name="Dashboard" sheetId="4" r:id="rId4"/>
  </sheets>
  <definedNames>
    <definedName name="SegmentaçãoDeDados_Ano">#N/A</definedName>
    <definedName name="SegmentaçãoDeDados_Categoria">#N/A</definedName>
    <definedName name="SegmentaçãoDeDados_Mês">#N/A</definedName>
    <definedName name="SegmentaçãoDeDados_Região">#N/A</definedName>
  </definedNames>
  <calcPr calcId="191029"/>
  <pivotCaches>
    <pivotCache cacheId="5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I62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3" i="5"/>
  <c r="E39" i="2"/>
  <c r="E38" i="2"/>
  <c r="E37" i="2"/>
  <c r="E36" i="2"/>
  <c r="E35" i="2"/>
</calcChain>
</file>

<file path=xl/sharedStrings.xml><?xml version="1.0" encoding="utf-8"?>
<sst xmlns="http://schemas.openxmlformats.org/spreadsheetml/2006/main" count="359" uniqueCount="105">
  <si>
    <t>ID Pedido</t>
  </si>
  <si>
    <t>Data Venda</t>
  </si>
  <si>
    <t>Produto</t>
  </si>
  <si>
    <t>Categoria</t>
  </si>
  <si>
    <t>Quantidade</t>
  </si>
  <si>
    <t>Preço Unitário</t>
  </si>
  <si>
    <t>Valor Total</t>
  </si>
  <si>
    <t>Vendedor</t>
  </si>
  <si>
    <t>Região</t>
  </si>
  <si>
    <t>PED-1001</t>
  </si>
  <si>
    <t>Notebook Pro</t>
  </si>
  <si>
    <t>Eletrônicos</t>
  </si>
  <si>
    <t>Carlos</t>
  </si>
  <si>
    <t>Sudeste</t>
  </si>
  <si>
    <t>PED-1002</t>
  </si>
  <si>
    <t>Smartphone X</t>
  </si>
  <si>
    <t>Ana</t>
  </si>
  <si>
    <t>Nordeste</t>
  </si>
  <si>
    <t>PED-1003</t>
  </si>
  <si>
    <t>Cadeira Office</t>
  </si>
  <si>
    <t>Escritório</t>
  </si>
  <si>
    <t>Bruno</t>
  </si>
  <si>
    <t>Sul</t>
  </si>
  <si>
    <t>PED-1004</t>
  </si>
  <si>
    <t>Monitor 24"</t>
  </si>
  <si>
    <t>Mariana</t>
  </si>
  <si>
    <t>PED-1005</t>
  </si>
  <si>
    <t>Teclado Mecânico</t>
  </si>
  <si>
    <t>Acessórios</t>
  </si>
  <si>
    <t>Centro-Oeste</t>
  </si>
  <si>
    <t>PED-1006</t>
  </si>
  <si>
    <t>Mouse Gamer</t>
  </si>
  <si>
    <t>Norte</t>
  </si>
  <si>
    <t>PED-1007</t>
  </si>
  <si>
    <t>Mesa Escrivaninha</t>
  </si>
  <si>
    <t>PED-1008</t>
  </si>
  <si>
    <t>PED-1009</t>
  </si>
  <si>
    <t>Fone Bluetooth</t>
  </si>
  <si>
    <t>PED-1010</t>
  </si>
  <si>
    <t>PED-1011</t>
  </si>
  <si>
    <t>PED-1012</t>
  </si>
  <si>
    <t>PED-1013</t>
  </si>
  <si>
    <t>Impressora Laser</t>
  </si>
  <si>
    <t>PED-1014</t>
  </si>
  <si>
    <t>PED-1015</t>
  </si>
  <si>
    <t>HD Externo 2TB</t>
  </si>
  <si>
    <t>Armazenamento</t>
  </si>
  <si>
    <t>PED-1016</t>
  </si>
  <si>
    <t>PED-1017</t>
  </si>
  <si>
    <t>PED-1018</t>
  </si>
  <si>
    <t>PED-1019</t>
  </si>
  <si>
    <t>PED-1020</t>
  </si>
  <si>
    <t>PED-1021</t>
  </si>
  <si>
    <t>PED-1022</t>
  </si>
  <si>
    <t>PED-1023</t>
  </si>
  <si>
    <t>PED-1024</t>
  </si>
  <si>
    <t>PED-1025</t>
  </si>
  <si>
    <t>PED-1026</t>
  </si>
  <si>
    <t>PED-1027</t>
  </si>
  <si>
    <t>PED-1028</t>
  </si>
  <si>
    <t>PED-1029</t>
  </si>
  <si>
    <t>PED-1030</t>
  </si>
  <si>
    <t>PED-1031</t>
  </si>
  <si>
    <t>PED-1032</t>
  </si>
  <si>
    <t>PED-1033</t>
  </si>
  <si>
    <t>PED-1034</t>
  </si>
  <si>
    <t>PED-1035</t>
  </si>
  <si>
    <t>PED-1036</t>
  </si>
  <si>
    <t>PED-1037</t>
  </si>
  <si>
    <t>PED-1038</t>
  </si>
  <si>
    <t>PED-1039</t>
  </si>
  <si>
    <t>PED-1040</t>
  </si>
  <si>
    <t>PED-1041</t>
  </si>
  <si>
    <t>PED-1042</t>
  </si>
  <si>
    <t>PED-1043</t>
  </si>
  <si>
    <t>PED-1044</t>
  </si>
  <si>
    <t>PED-1045</t>
  </si>
  <si>
    <t>PED-1046</t>
  </si>
  <si>
    <t>PED-1047</t>
  </si>
  <si>
    <t>PED-1048</t>
  </si>
  <si>
    <t>PED-1049</t>
  </si>
  <si>
    <t>PED-1050</t>
  </si>
  <si>
    <t>PED-1051</t>
  </si>
  <si>
    <t>PED-1052</t>
  </si>
  <si>
    <t>PED-1053</t>
  </si>
  <si>
    <t>PED-1054</t>
  </si>
  <si>
    <t>PED-1055</t>
  </si>
  <si>
    <t>PED-1056</t>
  </si>
  <si>
    <t>PED-1057</t>
  </si>
  <si>
    <t>PED-1058</t>
  </si>
  <si>
    <t>PED-1059</t>
  </si>
  <si>
    <t>PED-1060</t>
  </si>
  <si>
    <t>Preço de Fábrica</t>
  </si>
  <si>
    <t>Valor Lucro</t>
  </si>
  <si>
    <t xml:space="preserve">MUNDO DA INFORMÁTICA </t>
  </si>
  <si>
    <t>É uma pergunta de negócio respondida através de alguma análise de dado específica</t>
  </si>
  <si>
    <t>Total Geral</t>
  </si>
  <si>
    <t>Mês</t>
  </si>
  <si>
    <r>
      <t xml:space="preserve">Pergunta de Negócio 1 - Qual faturamento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2"/>
        <color theme="1"/>
        <rFont val="Calibri"/>
        <family val="2"/>
        <scheme val="minor"/>
      </rPr>
      <t xml:space="preserve"> anuais por eletrônicos em cada estado</t>
    </r>
  </si>
  <si>
    <r>
      <t>Pergunta de Negócio 2 - Qual Faturamento</t>
    </r>
    <r>
      <rPr>
        <b/>
        <sz val="11"/>
        <color theme="1"/>
        <rFont val="Calibri"/>
        <family val="2"/>
        <scheme val="minor"/>
      </rPr>
      <t xml:space="preserve"> Total de vendas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anuais de produtos por estados.</t>
    </r>
  </si>
  <si>
    <t>Ano</t>
  </si>
  <si>
    <t>2026</t>
  </si>
  <si>
    <t>Soma de Valor Total</t>
  </si>
  <si>
    <t>(Tudo)</t>
  </si>
  <si>
    <t>MUNDO DA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</si>
</sst>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24"/>
      <color theme="3" tint="-0.499984740745262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rgb="FFDCDFE5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27">
    <xf numFmtId="0" fontId="0" fillId="0" borderId="0" xfId="0" applyNumberFormat="1"/>
    <xf numFmtId="0" fontId="0" fillId="0" borderId="0" xfId="0" applyNumberFormat="1" applyAlignment="1">
      <alignment horizontal="center"/>
    </xf>
    <xf numFmtId="0" fontId="7" fillId="0" borderId="2" xfId="0" applyNumberFormat="1" applyFont="1" applyBorder="1" applyAlignment="1">
      <alignment vertical="center" wrapText="1"/>
    </xf>
    <xf numFmtId="14" fontId="7" fillId="0" borderId="2" xfId="0" applyNumberFormat="1" applyFont="1" applyBorder="1" applyAlignment="1">
      <alignment vertical="center" wrapText="1"/>
    </xf>
    <xf numFmtId="0" fontId="7" fillId="0" borderId="0" xfId="0" applyNumberFormat="1" applyFont="1" applyAlignment="1">
      <alignment vertical="center" wrapText="1"/>
    </xf>
    <xf numFmtId="14" fontId="7" fillId="0" borderId="0" xfId="0" applyNumberFormat="1" applyFont="1" applyAlignment="1">
      <alignment vertical="center" wrapText="1"/>
    </xf>
    <xf numFmtId="44" fontId="7" fillId="0" borderId="2" xfId="1" applyFont="1" applyBorder="1" applyAlignment="1">
      <alignment vertical="center" wrapText="1"/>
    </xf>
    <xf numFmtId="44" fontId="7" fillId="0" borderId="0" xfId="1" applyFont="1" applyAlignment="1">
      <alignment vertical="center" wrapText="1"/>
    </xf>
    <xf numFmtId="44" fontId="0" fillId="0" borderId="0" xfId="1" applyFon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5" fillId="4" borderId="2" xfId="3" applyNumberFormat="1" applyFont="1" applyFill="1" applyBorder="1" applyAlignment="1">
      <alignment horizontal="center" vertical="center" wrapText="1"/>
    </xf>
    <xf numFmtId="44" fontId="5" fillId="4" borderId="2" xfId="3" applyNumberFormat="1" applyFont="1" applyFill="1" applyBorder="1" applyAlignment="1">
      <alignment horizontal="center" vertical="center" wrapText="1"/>
    </xf>
    <xf numFmtId="0" fontId="4" fillId="3" borderId="0" xfId="4" applyAlignment="1">
      <alignment horizontal="center"/>
    </xf>
    <xf numFmtId="0" fontId="0" fillId="0" borderId="0" xfId="0"/>
    <xf numFmtId="44" fontId="0" fillId="0" borderId="0" xfId="0" applyNumberFormat="1"/>
    <xf numFmtId="0" fontId="7" fillId="0" borderId="0" xfId="1" applyNumberFormat="1" applyFont="1" applyBorder="1" applyAlignment="1">
      <alignment horizontal="center" vertical="center" wrapText="1"/>
    </xf>
    <xf numFmtId="44" fontId="7" fillId="0" borderId="0" xfId="1" applyFont="1" applyAlignment="1">
      <alignment horizontal="center" vertical="center" wrapText="1"/>
    </xf>
    <xf numFmtId="0" fontId="0" fillId="0" borderId="0" xfId="0" pivotButton="1" applyNumberFormat="1" applyAlignment="1">
      <alignment horizontal="center"/>
    </xf>
    <xf numFmtId="0" fontId="0" fillId="0" borderId="0" xfId="0" applyAlignment="1">
      <alignment horizontal="center"/>
    </xf>
    <xf numFmtId="0" fontId="0" fillId="5" borderId="0" xfId="0" applyNumberFormat="1" applyFill="1"/>
    <xf numFmtId="0" fontId="9" fillId="0" borderId="0" xfId="2" applyFont="1" applyBorder="1" applyAlignment="1">
      <alignment horizontal="left" indent="7"/>
    </xf>
    <xf numFmtId="0" fontId="0" fillId="0" borderId="0" xfId="0" applyNumberFormat="1" applyAlignment="1">
      <alignment horizontal="center" vertical="center" wrapText="1"/>
    </xf>
    <xf numFmtId="0" fontId="0" fillId="6" borderId="0" xfId="0" applyNumberFormat="1" applyFill="1"/>
    <xf numFmtId="0" fontId="10" fillId="0" borderId="1" xfId="2" applyFont="1" applyAlignment="1"/>
    <xf numFmtId="0" fontId="11" fillId="0" borderId="1" xfId="2" applyFont="1"/>
  </cellXfs>
  <cellStyles count="5">
    <cellStyle name="Cabeçalho 2" xfId="2" builtinId="17"/>
    <cellStyle name="Correto" xfId="3" builtinId="26"/>
    <cellStyle name="Moeda" xfId="1" builtinId="4"/>
    <cellStyle name="Neutro" xfId="4" builtinId="28"/>
    <cellStyle name="Normal" xfId="0" builtinId="0"/>
  </cellStyles>
  <dxfs count="568"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3" tint="-0.499984740745262"/>
        </patternFill>
      </fill>
    </dxf>
    <dxf>
      <font>
        <b/>
        <i val="0"/>
        <color theme="0"/>
      </font>
      <fill>
        <patternFill patternType="solid">
          <fgColor auto="1"/>
          <bgColor theme="3" tint="-0.499984740745262"/>
        </patternFill>
      </fill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DCDFE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DCDFE5"/>
        </bottom>
        <vertical/>
        <horizontal/>
      </border>
    </dxf>
    <dxf>
      <border outline="0">
        <bottom style="medium">
          <color rgb="FFDCDFE5"/>
        </bottom>
      </border>
    </dxf>
  </dxfs>
  <tableStyles count="2" defaultTableStyle="TableStyleMedium9" defaultPivotStyle="PivotStyleMedium4">
    <tableStyle name="Estilo de Segmentação de Dados 1" pivot="0" table="0" count="0" xr9:uid="{457BBF30-1540-4014-A109-FB2BC4594987}"/>
    <tableStyle name="Estilo de Segmentação de Dados 2" pivot="0" table="0" count="4" xr9:uid="{F62877F2-F0F0-4F35-9DEF-50FA2A2B2274}">
      <tableStyleElement type="wholeTable" dxfId="540"/>
      <tableStyleElement type="headerRow" dxfId="539"/>
    </tableStyle>
  </tableStyles>
  <colors>
    <mruColors>
      <color rgb="FF3333CC"/>
      <color rgb="FF0000CC"/>
    </mruColors>
  </colors>
  <extLst>
    <ext xmlns:x14="http://schemas.microsoft.com/office/spreadsheetml/2009/9/main" uri="{46F421CA-312F-682f-3DD2-61675219B42D}">
      <x14:dxfs count="2">
        <dxf>
          <fill>
            <gradientFill degree="180">
              <stop position="0">
                <color rgb="FFFFC000"/>
              </stop>
              <stop position="1">
                <color theme="9" tint="-0.25098422193060094"/>
              </stop>
            </gradientFill>
          </fill>
        </dxf>
        <dxf>
          <fill>
            <patternFill>
              <bgColor theme="3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[Mundo_informatica_DIO_11102026.xlsx]Calculos!Tabela Dinâmica4</c:name>
    <c:fmtId val="19"/>
  </c:pivotSource>
  <c:chart>
    <c:autoTitleDeleted val="1"/>
    <c:pivotFmts>
      <c:pivotFmt>
        <c:idx val="0"/>
        <c:dLbl>
          <c:idx val="0"/>
          <c:dLblPos val="in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tx>
            <c:rich>
              <a:bodyPr/>
              <a:lstStyle/>
              <a:p>
                <a:fld id="{EF465BDE-503E-46E2-9D8C-3DA89EE30072}" type="VALUE">
                  <a:rPr lang="en-US" b="1">
                    <a:solidFill>
                      <a:schemeClr val="bg1"/>
                    </a:solidFill>
                  </a:rPr>
                  <a:pPr/>
                  <a:t>[VALOR]</a:t>
                </a:fld>
                <a:endParaRPr lang="pt-BR"/>
              </a:p>
            </c:rich>
          </c:tx>
          <c:dLblPos val="in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</c:pivotFmt>
      <c:pivotFmt>
        <c:idx val="4"/>
        <c:dLbl>
          <c:idx val="0"/>
          <c:layout>
            <c:manualLayout>
              <c:x val="-8.1442857487046012E-3"/>
              <c:y val="0"/>
            </c:manualLayout>
          </c:layout>
          <c:dLblPos val="ctr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8.1442857487046012E-3"/>
              <c:y val="0"/>
            </c:manualLayout>
          </c:layout>
          <c:dLblPos val="ctr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tx>
            <c:rich>
              <a:bodyPr/>
              <a:lstStyle/>
              <a:p>
                <a:fld id="{EF465BDE-503E-46E2-9D8C-3DA89EE30072}" type="VALUE">
                  <a:rPr lang="en-US" b="1">
                    <a:solidFill>
                      <a:schemeClr val="bg1"/>
                    </a:solidFill>
                  </a:rPr>
                  <a:pPr/>
                  <a:t>[VALOR]</a:t>
                </a:fld>
                <a:endParaRPr lang="pt-BR"/>
              </a:p>
            </c:rich>
          </c:tx>
          <c:dLblPos val="in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8.1442857487046012E-3"/>
              <c:y val="0"/>
            </c:manualLayout>
          </c:layout>
          <c:dLblPos val="ctr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tx>
            <c:rich>
              <a:bodyPr/>
              <a:lstStyle/>
              <a:p>
                <a:fld id="{EF465BDE-503E-46E2-9D8C-3DA89EE30072}" type="VALUE">
                  <a:rPr lang="en-US" b="1">
                    <a:solidFill>
                      <a:schemeClr val="bg1"/>
                    </a:solidFill>
                  </a:rPr>
                  <a:pPr/>
                  <a:t>[VALOR]</a:t>
                </a:fld>
                <a:endParaRPr lang="pt-BR"/>
              </a:p>
            </c:rich>
          </c:tx>
          <c:dLblPos val="in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3663546555800133E-2"/>
          <c:y val="9.569377990430622E-2"/>
          <c:w val="0.90484219977040736"/>
          <c:h val="0.8979266347687400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Calculos!$D$11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Calculos!$B$12:$C$29</c:f>
              <c:multiLvlStrCache>
                <c:ptCount val="17"/>
                <c:lvl>
                  <c:pt idx="0">
                    <c:v>Acessórios</c:v>
                  </c:pt>
                  <c:pt idx="1">
                    <c:v>Eletrônicos</c:v>
                  </c:pt>
                  <c:pt idx="2">
                    <c:v>Escritório</c:v>
                  </c:pt>
                  <c:pt idx="3">
                    <c:v>Acessórios</c:v>
                  </c:pt>
                  <c:pt idx="4">
                    <c:v>Armazenamento</c:v>
                  </c:pt>
                  <c:pt idx="5">
                    <c:v>Eletrônicos</c:v>
                  </c:pt>
                  <c:pt idx="6">
                    <c:v>Acessórios</c:v>
                  </c:pt>
                  <c:pt idx="7">
                    <c:v>Armazenamento</c:v>
                  </c:pt>
                  <c:pt idx="8">
                    <c:v>Eletrônicos</c:v>
                  </c:pt>
                  <c:pt idx="9">
                    <c:v>Escritório</c:v>
                  </c:pt>
                  <c:pt idx="10">
                    <c:v>Acessórios</c:v>
                  </c:pt>
                  <c:pt idx="11">
                    <c:v>Eletrônicos</c:v>
                  </c:pt>
                  <c:pt idx="12">
                    <c:v>Escritório</c:v>
                  </c:pt>
                  <c:pt idx="13">
                    <c:v>Acessórios</c:v>
                  </c:pt>
                  <c:pt idx="14">
                    <c:v>Armazenamento</c:v>
                  </c:pt>
                  <c:pt idx="15">
                    <c:v>Eletrônicos</c:v>
                  </c:pt>
                  <c:pt idx="16">
                    <c:v>Escritório</c:v>
                  </c:pt>
                </c:lvl>
                <c:lvl>
                  <c:pt idx="0">
                    <c:v>Centro-Oeste</c:v>
                  </c:pt>
                  <c:pt idx="3">
                    <c:v>Nordeste</c:v>
                  </c:pt>
                  <c:pt idx="6">
                    <c:v>Norte</c:v>
                  </c:pt>
                  <c:pt idx="10">
                    <c:v>Sudeste</c:v>
                  </c:pt>
                  <c:pt idx="13">
                    <c:v>Sul</c:v>
                  </c:pt>
                </c:lvl>
              </c:multiLvlStrCache>
            </c:multiLvlStrRef>
          </c:cat>
          <c:val>
            <c:numRef>
              <c:f>Calculos!$D$12:$D$29</c:f>
              <c:numCache>
                <c:formatCode>_("R$"* #,##0.00_);_("R$"* \(#,##0.00\);_("R$"* "-"??_);_(@_)</c:formatCode>
                <c:ptCount val="17"/>
                <c:pt idx="0">
                  <c:v>6650</c:v>
                </c:pt>
                <c:pt idx="1">
                  <c:v>32900</c:v>
                </c:pt>
                <c:pt idx="2">
                  <c:v>6400</c:v>
                </c:pt>
                <c:pt idx="3">
                  <c:v>10050</c:v>
                </c:pt>
                <c:pt idx="4">
                  <c:v>20500</c:v>
                </c:pt>
                <c:pt idx="5">
                  <c:v>34900</c:v>
                </c:pt>
                <c:pt idx="6">
                  <c:v>13650</c:v>
                </c:pt>
                <c:pt idx="7">
                  <c:v>5000</c:v>
                </c:pt>
                <c:pt idx="8">
                  <c:v>2400</c:v>
                </c:pt>
                <c:pt idx="9">
                  <c:v>13200</c:v>
                </c:pt>
                <c:pt idx="10">
                  <c:v>31250</c:v>
                </c:pt>
                <c:pt idx="11">
                  <c:v>50800</c:v>
                </c:pt>
                <c:pt idx="12">
                  <c:v>17000</c:v>
                </c:pt>
                <c:pt idx="13">
                  <c:v>4000</c:v>
                </c:pt>
                <c:pt idx="14">
                  <c:v>4000</c:v>
                </c:pt>
                <c:pt idx="15">
                  <c:v>26500</c:v>
                </c:pt>
                <c:pt idx="16">
                  <c:v>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2D-434E-B1D5-B49E22FFE46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68344032"/>
        <c:axId val="1170980384"/>
      </c:barChart>
      <c:catAx>
        <c:axId val="116834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0980384"/>
        <c:crosses val="autoZero"/>
        <c:auto val="1"/>
        <c:lblAlgn val="ctr"/>
        <c:lblOffset val="100"/>
        <c:noMultiLvlLbl val="0"/>
      </c:catAx>
      <c:valAx>
        <c:axId val="11709803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6834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550859</xdr:colOff>
      <xdr:row>2</xdr:row>
      <xdr:rowOff>171450</xdr:rowOff>
    </xdr:from>
    <xdr:to>
      <xdr:col>7</xdr:col>
      <xdr:colOff>447675</xdr:colOff>
      <xdr:row>17</xdr:row>
      <xdr:rowOff>190501</xdr:rowOff>
    </xdr:to>
    <xdr:pic>
      <xdr:nvPicPr>
        <xdr:cNvPr id="2" name="Imagem 1" descr="Imagem gerada com IA">
          <a:extLst>
            <a:ext uri="{FF2B5EF4-FFF2-40B4-BE49-F238E27FC236}">
              <a16:creationId xmlns:a16="http://schemas.microsoft.com/office/drawing/2014/main" id="{20753604-37E7-340E-AA73-325A258F7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859" y="571500"/>
          <a:ext cx="4697416" cy="3019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285751</xdr:colOff>
      <xdr:row>3</xdr:row>
      <xdr:rowOff>180975</xdr:rowOff>
    </xdr:from>
    <xdr:to>
      <xdr:col>15</xdr:col>
      <xdr:colOff>228600</xdr:colOff>
      <xdr:row>17</xdr:row>
      <xdr:rowOff>66674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AF6E9E-7389-0F0C-0E76-0C6DFBFF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1" y="781050"/>
          <a:ext cx="4743449" cy="2686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609600</xdr:colOff>
      <xdr:row>5</xdr:row>
      <xdr:rowOff>180975</xdr:rowOff>
    </xdr:from>
    <xdr:to>
      <xdr:col>19</xdr:col>
      <xdr:colOff>247650</xdr:colOff>
      <xdr:row>17</xdr:row>
      <xdr:rowOff>34009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09B7930-ED3D-1C86-1DA1-2E20CF8C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181100"/>
          <a:ext cx="3752850" cy="2253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377826</xdr:colOff>
      <xdr:row>19</xdr:row>
      <xdr:rowOff>38100</xdr:rowOff>
    </xdr:from>
    <xdr:to>
      <xdr:col>7</xdr:col>
      <xdr:colOff>523874</xdr:colOff>
      <xdr:row>30</xdr:row>
      <xdr:rowOff>161924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09F6738-9919-0E89-F5B6-B8EF0A572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6" y="3838575"/>
          <a:ext cx="4260848" cy="2324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</xdr:colOff>
      <xdr:row>17</xdr:row>
      <xdr:rowOff>20782</xdr:rowOff>
    </xdr:from>
    <xdr:to>
      <xdr:col>18</xdr:col>
      <xdr:colOff>485774</xdr:colOff>
      <xdr:row>33</xdr:row>
      <xdr:rowOff>57150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B23BDD5-30C6-0B8A-9530-862D9380C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3421207"/>
          <a:ext cx="5934074" cy="3236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333375</xdr:colOff>
      <xdr:row>1</xdr:row>
      <xdr:rowOff>76200</xdr:rowOff>
    </xdr:from>
    <xdr:to>
      <xdr:col>18</xdr:col>
      <xdr:colOff>245218</xdr:colOff>
      <xdr:row>8</xdr:row>
      <xdr:rowOff>33415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E7ED60C-470D-4288-946F-3C8366DB5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06175" y="276225"/>
          <a:ext cx="1283443" cy="135739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19</xdr:col>
      <xdr:colOff>438150</xdr:colOff>
      <xdr:row>4</xdr:row>
      <xdr:rowOff>152400</xdr:rowOff>
    </xdr:from>
    <xdr:to>
      <xdr:col>22</xdr:col>
      <xdr:colOff>228600</xdr:colOff>
      <xdr:row>14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3B800A9-6D20-E653-784E-278788FCE4AE}"/>
            </a:ext>
          </a:extLst>
        </xdr:cNvPr>
        <xdr:cNvSpPr/>
      </xdr:nvSpPr>
      <xdr:spPr>
        <a:xfrm>
          <a:off x="13468350" y="952500"/>
          <a:ext cx="1847850" cy="1847850"/>
        </a:xfrm>
        <a:prstGeom prst="ellipse">
          <a:avLst/>
        </a:prstGeom>
        <a:noFill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20</xdr:col>
      <xdr:colOff>19050</xdr:colOff>
      <xdr:row>18</xdr:row>
      <xdr:rowOff>76200</xdr:rowOff>
    </xdr:from>
    <xdr:to>
      <xdr:col>21</xdr:col>
      <xdr:colOff>616693</xdr:colOff>
      <xdr:row>25</xdr:row>
      <xdr:rowOff>33415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5CC4566-3EC4-BBDC-BF7F-37A23B19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35050" y="3676650"/>
          <a:ext cx="1283443" cy="1357390"/>
        </a:xfrm>
        <a:prstGeom prst="rect">
          <a:avLst/>
        </a:prstGeom>
      </xdr:spPr>
    </xdr:pic>
    <xdr:clientData/>
  </xdr:twoCellAnchor>
  <xdr:twoCellAnchor>
    <xdr:from>
      <xdr:col>19</xdr:col>
      <xdr:colOff>409575</xdr:colOff>
      <xdr:row>16</xdr:row>
      <xdr:rowOff>180975</xdr:rowOff>
    </xdr:from>
    <xdr:to>
      <xdr:col>22</xdr:col>
      <xdr:colOff>200025</xdr:colOff>
      <xdr:row>26</xdr:row>
      <xdr:rowOff>28575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3FC811C-6709-93D3-F223-86832711A624}"/>
            </a:ext>
          </a:extLst>
        </xdr:cNvPr>
        <xdr:cNvSpPr/>
      </xdr:nvSpPr>
      <xdr:spPr>
        <a:xfrm>
          <a:off x="13439775" y="3381375"/>
          <a:ext cx="1847850" cy="1847850"/>
        </a:xfrm>
        <a:prstGeom prst="ellipse">
          <a:avLst/>
        </a:prstGeom>
        <a:noFill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597643</xdr:colOff>
      <xdr:row>9</xdr:row>
      <xdr:rowOff>157240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AC0E9C0-80E6-471D-BF7E-119F08337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15400" y="600075"/>
          <a:ext cx="1283443" cy="135739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95250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8792E109-40DD-4031-9B61-DEBA02418DFD}"/>
            </a:ext>
          </a:extLst>
        </xdr:cNvPr>
        <xdr:cNvSpPr>
          <a:spLocks noChangeAspect="1" noChangeArrowheads="1"/>
        </xdr:cNvSpPr>
      </xdr:nvSpPr>
      <xdr:spPr bwMode="auto">
        <a:xfrm>
          <a:off x="16611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8A0EBD9D-CEA2-4C2A-8566-2EEC3B6C964D}"/>
            </a:ext>
          </a:extLst>
        </xdr:cNvPr>
        <xdr:cNvSpPr>
          <a:spLocks noChangeAspect="1" noChangeArrowheads="1"/>
        </xdr:cNvSpPr>
      </xdr:nvSpPr>
      <xdr:spPr bwMode="auto">
        <a:xfrm>
          <a:off x="17907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1250207</xdr:colOff>
      <xdr:row>0</xdr:row>
      <xdr:rowOff>9524</xdr:rowOff>
    </xdr:from>
    <xdr:to>
      <xdr:col>4</xdr:col>
      <xdr:colOff>381000</xdr:colOff>
      <xdr:row>7</xdr:row>
      <xdr:rowOff>85724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637343-5582-4747-9433-853C9ADD7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207" y="9524"/>
          <a:ext cx="2397868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23814</xdr:colOff>
      <xdr:row>6</xdr:row>
      <xdr:rowOff>19050</xdr:rowOff>
    </xdr:from>
    <xdr:to>
      <xdr:col>7</xdr:col>
      <xdr:colOff>148167</xdr:colOff>
      <xdr:row>11</xdr:row>
      <xdr:rowOff>38100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AA1274D-5462-474D-BB0C-7F28D88B8E77}"/>
            </a:ext>
          </a:extLst>
        </xdr:cNvPr>
        <xdr:cNvGrpSpPr/>
      </xdr:nvGrpSpPr>
      <xdr:grpSpPr>
        <a:xfrm>
          <a:off x="1886481" y="1109133"/>
          <a:ext cx="3595686" cy="1024467"/>
          <a:chOff x="2095500" y="1143000"/>
          <a:chExt cx="4655344" cy="1606535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E5095A97-72F8-3EBB-C7B2-F38CBF6AAC30}"/>
              </a:ext>
            </a:extLst>
          </xdr:cNvPr>
          <xdr:cNvSpPr/>
        </xdr:nvSpPr>
        <xdr:spPr>
          <a:xfrm>
            <a:off x="2095500" y="1352675"/>
            <a:ext cx="4655344" cy="1396860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2400" b="1" kern="1200">
              <a:solidFill>
                <a:schemeClr val="tx2"/>
              </a:solidFill>
            </a:endParaRPr>
          </a:p>
        </xdr:txBody>
      </xdr:sp>
      <xdr:sp macro="" textlink="Calculos!E35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6E677212-E914-F289-7482-86FC80984D72}"/>
              </a:ext>
            </a:extLst>
          </xdr:cNvPr>
          <xdr:cNvSpPr/>
        </xdr:nvSpPr>
        <xdr:spPr>
          <a:xfrm>
            <a:off x="2930942" y="1709738"/>
            <a:ext cx="3026568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858A82E-1B7F-4368-AEB3-E6E02EB2427F}" type="TxLink">
              <a:rPr lang="en-US" sz="2400" b="1" i="0" u="none" strike="noStrike" kern="1200">
                <a:solidFill>
                  <a:schemeClr val="tx2"/>
                </a:solidFill>
                <a:latin typeface="Calibri"/>
                <a:cs typeface="Calibri"/>
              </a:rPr>
              <a:t> R$ 45.950,00 </a:t>
            </a:fld>
            <a:endParaRPr lang="pt-BR" sz="6000" b="1" kern="1200">
              <a:solidFill>
                <a:schemeClr val="tx2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EB4B1455-0C7F-F4A5-B9BF-1A67CBB9722F}"/>
              </a:ext>
            </a:extLst>
          </xdr:cNvPr>
          <xdr:cNvSpPr/>
        </xdr:nvSpPr>
        <xdr:spPr>
          <a:xfrm>
            <a:off x="2095500" y="1143000"/>
            <a:ext cx="4655344" cy="452436"/>
          </a:xfrm>
          <a:prstGeom prst="round2SameRect">
            <a:avLst/>
          </a:prstGeom>
          <a:solidFill>
            <a:schemeClr val="tx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VENDAS CENTRO-OESTE</a:t>
            </a:r>
          </a:p>
        </xdr:txBody>
      </xdr:sp>
    </xdr:grpSp>
    <xdr:clientData/>
  </xdr:twoCellAnchor>
  <xdr:twoCellAnchor editAs="oneCell">
    <xdr:from>
      <xdr:col>0</xdr:col>
      <xdr:colOff>0</xdr:colOff>
      <xdr:row>28</xdr:row>
      <xdr:rowOff>134403</xdr:rowOff>
    </xdr:from>
    <xdr:to>
      <xdr:col>1</xdr:col>
      <xdr:colOff>0</xdr:colOff>
      <xdr:row>36</xdr:row>
      <xdr:rowOff>48677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Categoria">
              <a:extLst>
                <a:ext uri="{FF2B5EF4-FFF2-40B4-BE49-F238E27FC236}">
                  <a16:creationId xmlns:a16="http://schemas.microsoft.com/office/drawing/2014/main" id="{33A7983C-A00F-41E4-8726-1E24797A97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48320"/>
              <a:ext cx="1862667" cy="1522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9524</xdr:colOff>
      <xdr:row>22</xdr:row>
      <xdr:rowOff>102656</xdr:rowOff>
    </xdr:from>
    <xdr:to>
      <xdr:col>0</xdr:col>
      <xdr:colOff>1847850</xdr:colOff>
      <xdr:row>28</xdr:row>
      <xdr:rowOff>123826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Região">
              <a:extLst>
                <a:ext uri="{FF2B5EF4-FFF2-40B4-BE49-F238E27FC236}">
                  <a16:creationId xmlns:a16="http://schemas.microsoft.com/office/drawing/2014/main" id="{F9F93427-D7CF-4577-9924-A7456456AA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4" y="4410073"/>
              <a:ext cx="1838326" cy="1227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114300</xdr:rowOff>
    </xdr:from>
    <xdr:to>
      <xdr:col>0</xdr:col>
      <xdr:colOff>1828800</xdr:colOff>
      <xdr:row>11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Ano">
              <a:extLst>
                <a:ext uri="{FF2B5EF4-FFF2-40B4-BE49-F238E27FC236}">
                  <a16:creationId xmlns:a16="http://schemas.microsoft.com/office/drawing/2014/main" id="{C65D7F68-EE5A-485D-81FC-03A502F528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06550"/>
              <a:ext cx="1828800" cy="669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1</xdr:col>
      <xdr:colOff>9523</xdr:colOff>
      <xdr:row>11</xdr:row>
      <xdr:rowOff>76200</xdr:rowOff>
    </xdr:from>
    <xdr:to>
      <xdr:col>28</xdr:col>
      <xdr:colOff>42333</xdr:colOff>
      <xdr:row>44</xdr:row>
      <xdr:rowOff>119063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AC53FC5-ADBF-4C6B-BFA3-A566FBFD1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</xdr:colOff>
      <xdr:row>12</xdr:row>
      <xdr:rowOff>3168</xdr:rowOff>
    </xdr:from>
    <xdr:to>
      <xdr:col>0</xdr:col>
      <xdr:colOff>1838325</xdr:colOff>
      <xdr:row>22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4" name="Mês">
              <a:extLst>
                <a:ext uri="{FF2B5EF4-FFF2-40B4-BE49-F238E27FC236}">
                  <a16:creationId xmlns:a16="http://schemas.microsoft.com/office/drawing/2014/main" id="{1649A45A-509B-4900-A212-47177355F6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299751"/>
              <a:ext cx="1828800" cy="2112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166951</xdr:colOff>
      <xdr:row>6</xdr:row>
      <xdr:rowOff>16669</xdr:rowOff>
    </xdr:from>
    <xdr:to>
      <xdr:col>12</xdr:col>
      <xdr:colOff>323768</xdr:colOff>
      <xdr:row>11</xdr:row>
      <xdr:rowOff>35719</xdr:rowOff>
    </xdr:to>
    <xdr:grpSp>
      <xdr:nvGrpSpPr>
        <xdr:cNvPr id="61" name="Agrupar 60">
          <a:extLst>
            <a:ext uri="{FF2B5EF4-FFF2-40B4-BE49-F238E27FC236}">
              <a16:creationId xmlns:a16="http://schemas.microsoft.com/office/drawing/2014/main" id="{A4EA0A5A-D217-48D7-93F0-E194ED33B744}"/>
            </a:ext>
          </a:extLst>
        </xdr:cNvPr>
        <xdr:cNvGrpSpPr/>
      </xdr:nvGrpSpPr>
      <xdr:grpSpPr>
        <a:xfrm>
          <a:off x="5500951" y="1106752"/>
          <a:ext cx="3596400" cy="1024467"/>
          <a:chOff x="2095500" y="1143000"/>
          <a:chExt cx="4655344" cy="1606535"/>
        </a:xfrm>
      </xdr:grpSpPr>
      <xdr:sp macro="" textlink="">
        <xdr:nvSpPr>
          <xdr:cNvPr id="62" name="Retângulo: Cantos Arredondados 61">
            <a:extLst>
              <a:ext uri="{FF2B5EF4-FFF2-40B4-BE49-F238E27FC236}">
                <a16:creationId xmlns:a16="http://schemas.microsoft.com/office/drawing/2014/main" id="{6084D940-1B1A-E6A7-132A-C0D5EFFEA0D4}"/>
              </a:ext>
            </a:extLst>
          </xdr:cNvPr>
          <xdr:cNvSpPr/>
        </xdr:nvSpPr>
        <xdr:spPr>
          <a:xfrm>
            <a:off x="2095500" y="1352675"/>
            <a:ext cx="4655344" cy="1396860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2400" b="1" kern="1200">
              <a:solidFill>
                <a:schemeClr val="tx2"/>
              </a:solidFill>
            </a:endParaRPr>
          </a:p>
        </xdr:txBody>
      </xdr:sp>
      <xdr:sp macro="" textlink="Calculos!E36">
        <xdr:nvSpPr>
          <xdr:cNvPr id="63" name="Retângulo: Cantos Arredondados 62">
            <a:extLst>
              <a:ext uri="{FF2B5EF4-FFF2-40B4-BE49-F238E27FC236}">
                <a16:creationId xmlns:a16="http://schemas.microsoft.com/office/drawing/2014/main" id="{0BD50B66-C0D8-B977-EA8D-2A3C03698E05}"/>
              </a:ext>
            </a:extLst>
          </xdr:cNvPr>
          <xdr:cNvSpPr/>
        </xdr:nvSpPr>
        <xdr:spPr>
          <a:xfrm>
            <a:off x="2930942" y="1709738"/>
            <a:ext cx="3026568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445DA25-40DE-4D99-A395-1EE8B62771F5}" type="TxLink">
              <a:rPr lang="en-US" sz="2400" b="1" i="0" u="none" strike="noStrike" kern="1200">
                <a:solidFill>
                  <a:schemeClr val="tx2"/>
                </a:solidFill>
                <a:latin typeface="Calibri"/>
                <a:cs typeface="Calibri"/>
              </a:rPr>
              <a:t> R$ 65.450,00 </a:t>
            </a:fld>
            <a:endParaRPr lang="pt-BR" sz="9600" b="1" kern="1200">
              <a:solidFill>
                <a:schemeClr val="tx2"/>
              </a:solidFill>
            </a:endParaRPr>
          </a:p>
        </xdr:txBody>
      </xdr:sp>
      <xdr:sp macro="" textlink="">
        <xdr:nvSpPr>
          <xdr:cNvPr id="64" name="Retângulo: Cantos Superiores Arredondados 63">
            <a:extLst>
              <a:ext uri="{FF2B5EF4-FFF2-40B4-BE49-F238E27FC236}">
                <a16:creationId xmlns:a16="http://schemas.microsoft.com/office/drawing/2014/main" id="{64BA8567-A735-809D-AE65-4E5156398408}"/>
              </a:ext>
            </a:extLst>
          </xdr:cNvPr>
          <xdr:cNvSpPr/>
        </xdr:nvSpPr>
        <xdr:spPr>
          <a:xfrm>
            <a:off x="2095500" y="1143000"/>
            <a:ext cx="4655344" cy="452436"/>
          </a:xfrm>
          <a:prstGeom prst="round2SameRect">
            <a:avLst/>
          </a:prstGeom>
          <a:solidFill>
            <a:schemeClr val="tx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VENDAS NORDESTE</a:t>
            </a:r>
          </a:p>
        </xdr:txBody>
      </xdr:sp>
    </xdr:grpSp>
    <xdr:clientData/>
  </xdr:twoCellAnchor>
  <xdr:twoCellAnchor editAs="absolute">
    <xdr:from>
      <xdr:col>12</xdr:col>
      <xdr:colOff>348201</xdr:colOff>
      <xdr:row>6</xdr:row>
      <xdr:rowOff>14287</xdr:rowOff>
    </xdr:from>
    <xdr:to>
      <xdr:col>17</xdr:col>
      <xdr:colOff>505017</xdr:colOff>
      <xdr:row>11</xdr:row>
      <xdr:rowOff>33337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77877604-4008-4F8F-BAFE-DEF507681120}"/>
            </a:ext>
          </a:extLst>
        </xdr:cNvPr>
        <xdr:cNvGrpSpPr/>
      </xdr:nvGrpSpPr>
      <xdr:grpSpPr>
        <a:xfrm>
          <a:off x="9121784" y="1104370"/>
          <a:ext cx="3596400" cy="1024467"/>
          <a:chOff x="2095500" y="1143000"/>
          <a:chExt cx="4655344" cy="1606535"/>
        </a:xfrm>
      </xdr:grpSpPr>
      <xdr:sp macro="" textlink="">
        <xdr:nvSpPr>
          <xdr:cNvPr id="66" name="Retângulo: Cantos Arredondados 65">
            <a:extLst>
              <a:ext uri="{FF2B5EF4-FFF2-40B4-BE49-F238E27FC236}">
                <a16:creationId xmlns:a16="http://schemas.microsoft.com/office/drawing/2014/main" id="{6C0A3C60-34FD-09B6-94DF-054D7DC4F1D4}"/>
              </a:ext>
            </a:extLst>
          </xdr:cNvPr>
          <xdr:cNvSpPr/>
        </xdr:nvSpPr>
        <xdr:spPr>
          <a:xfrm>
            <a:off x="2095500" y="1352675"/>
            <a:ext cx="4655344" cy="1396860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2400" b="1" kern="1200">
              <a:solidFill>
                <a:schemeClr val="tx2"/>
              </a:solidFill>
            </a:endParaRPr>
          </a:p>
        </xdr:txBody>
      </xdr:sp>
      <xdr:sp macro="" textlink="Calculos!E37">
        <xdr:nvSpPr>
          <xdr:cNvPr id="67" name="Retângulo: Cantos Arredondados 66">
            <a:extLst>
              <a:ext uri="{FF2B5EF4-FFF2-40B4-BE49-F238E27FC236}">
                <a16:creationId xmlns:a16="http://schemas.microsoft.com/office/drawing/2014/main" id="{AB18C8AA-4CC1-35E5-014E-7C35573DEFAB}"/>
              </a:ext>
            </a:extLst>
          </xdr:cNvPr>
          <xdr:cNvSpPr/>
        </xdr:nvSpPr>
        <xdr:spPr>
          <a:xfrm>
            <a:off x="2930942" y="1709738"/>
            <a:ext cx="3026568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424975E-61E9-41A7-81E0-EE04CE4AD7D2}" type="TxLink">
              <a:rPr lang="en-US" sz="2400" b="1" i="0" u="none" strike="noStrike" kern="1200">
                <a:solidFill>
                  <a:schemeClr val="tx2"/>
                </a:solidFill>
                <a:latin typeface="Calibri"/>
                <a:cs typeface="Calibri"/>
              </a:rPr>
              <a:t> R$ 34.250,00 </a:t>
            </a:fld>
            <a:endParaRPr lang="pt-BR" sz="9600" b="1" kern="1200">
              <a:solidFill>
                <a:schemeClr val="tx2"/>
              </a:solidFill>
            </a:endParaRPr>
          </a:p>
        </xdr:txBody>
      </xdr:sp>
      <xdr:sp macro="" textlink="">
        <xdr:nvSpPr>
          <xdr:cNvPr id="68" name="Retângulo: Cantos Superiores Arredondados 67">
            <a:extLst>
              <a:ext uri="{FF2B5EF4-FFF2-40B4-BE49-F238E27FC236}">
                <a16:creationId xmlns:a16="http://schemas.microsoft.com/office/drawing/2014/main" id="{03DCD3B7-2391-C223-7E64-565718580DEE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tx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VENDAS NORTE</a:t>
            </a:r>
          </a:p>
        </xdr:txBody>
      </xdr:sp>
    </xdr:grpSp>
    <xdr:clientData/>
  </xdr:twoCellAnchor>
  <xdr:twoCellAnchor editAs="absolute">
    <xdr:from>
      <xdr:col>17</xdr:col>
      <xdr:colOff>529439</xdr:colOff>
      <xdr:row>6</xdr:row>
      <xdr:rowOff>22489</xdr:rowOff>
    </xdr:from>
    <xdr:to>
      <xdr:col>22</xdr:col>
      <xdr:colOff>686256</xdr:colOff>
      <xdr:row>11</xdr:row>
      <xdr:rowOff>41539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2AFC7068-84A6-4BEB-BF1D-BE0864E937D3}"/>
            </a:ext>
          </a:extLst>
        </xdr:cNvPr>
        <xdr:cNvGrpSpPr/>
      </xdr:nvGrpSpPr>
      <xdr:grpSpPr>
        <a:xfrm>
          <a:off x="12742606" y="1112572"/>
          <a:ext cx="3596400" cy="1024467"/>
          <a:chOff x="2095500" y="1143000"/>
          <a:chExt cx="4655344" cy="1606535"/>
        </a:xfrm>
      </xdr:grpSpPr>
      <xdr:sp macro="" textlink="">
        <xdr:nvSpPr>
          <xdr:cNvPr id="70" name="Retângulo: Cantos Arredondados 69">
            <a:extLst>
              <a:ext uri="{FF2B5EF4-FFF2-40B4-BE49-F238E27FC236}">
                <a16:creationId xmlns:a16="http://schemas.microsoft.com/office/drawing/2014/main" id="{9E49E0E2-B413-E7A4-040E-E5611E59BF96}"/>
              </a:ext>
            </a:extLst>
          </xdr:cNvPr>
          <xdr:cNvSpPr/>
        </xdr:nvSpPr>
        <xdr:spPr>
          <a:xfrm>
            <a:off x="2095500" y="1352675"/>
            <a:ext cx="4655344" cy="1396860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2800" b="1" kern="1200">
              <a:solidFill>
                <a:schemeClr val="tx2"/>
              </a:solidFill>
            </a:endParaRPr>
          </a:p>
        </xdr:txBody>
      </xdr:sp>
      <xdr:sp macro="" textlink="Calculos!E38">
        <xdr:nvSpPr>
          <xdr:cNvPr id="71" name="Retângulo: Cantos Arredondados 70">
            <a:extLst>
              <a:ext uri="{FF2B5EF4-FFF2-40B4-BE49-F238E27FC236}">
                <a16:creationId xmlns:a16="http://schemas.microsoft.com/office/drawing/2014/main" id="{0286F7A6-D7C7-13DD-1C0C-D6F7D39CBD8F}"/>
              </a:ext>
            </a:extLst>
          </xdr:cNvPr>
          <xdr:cNvSpPr/>
        </xdr:nvSpPr>
        <xdr:spPr>
          <a:xfrm>
            <a:off x="2930942" y="1709738"/>
            <a:ext cx="3026568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0C982D1-8B81-4514-BAF9-22336CD302BB}" type="TxLink">
              <a:rPr lang="en-US" sz="2400" b="1" i="0" u="none" strike="noStrike" kern="1200">
                <a:solidFill>
                  <a:schemeClr val="tx2"/>
                </a:solidFill>
                <a:latin typeface="Calibri"/>
                <a:cs typeface="Calibri"/>
              </a:rPr>
              <a:t> R$ 99.050,00 </a:t>
            </a:fld>
            <a:endParaRPr lang="pt-BR" sz="9600" b="1" kern="1200">
              <a:solidFill>
                <a:schemeClr val="tx2"/>
              </a:solidFill>
            </a:endParaRPr>
          </a:p>
        </xdr:txBody>
      </xdr:sp>
      <xdr:sp macro="" textlink="">
        <xdr:nvSpPr>
          <xdr:cNvPr id="72" name="Retângulo: Cantos Superiores Arredondados 71">
            <a:extLst>
              <a:ext uri="{FF2B5EF4-FFF2-40B4-BE49-F238E27FC236}">
                <a16:creationId xmlns:a16="http://schemas.microsoft.com/office/drawing/2014/main" id="{6C60A6A9-5B66-68E7-2C71-E745F2F22B75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tx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VENDAS SUDESTE</a:t>
            </a:r>
          </a:p>
        </xdr:txBody>
      </xdr:sp>
    </xdr:grpSp>
    <xdr:clientData/>
  </xdr:twoCellAnchor>
  <xdr:twoCellAnchor editAs="absolute">
    <xdr:from>
      <xdr:col>23</xdr:col>
      <xdr:colOff>16658</xdr:colOff>
      <xdr:row>6</xdr:row>
      <xdr:rowOff>16670</xdr:rowOff>
    </xdr:from>
    <xdr:to>
      <xdr:col>28</xdr:col>
      <xdr:colOff>63500</xdr:colOff>
      <xdr:row>11</xdr:row>
      <xdr:rowOff>35720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B1E10890-172F-407F-A1DF-F745E2A8D2FA}"/>
            </a:ext>
          </a:extLst>
        </xdr:cNvPr>
        <xdr:cNvGrpSpPr/>
      </xdr:nvGrpSpPr>
      <xdr:grpSpPr>
        <a:xfrm>
          <a:off x="16357325" y="1106753"/>
          <a:ext cx="3486425" cy="1024467"/>
          <a:chOff x="2095500" y="1143000"/>
          <a:chExt cx="4655344" cy="1606535"/>
        </a:xfrm>
      </xdr:grpSpPr>
      <xdr:sp macro="" textlink="">
        <xdr:nvSpPr>
          <xdr:cNvPr id="74" name="Retângulo: Cantos Arredondados 73">
            <a:extLst>
              <a:ext uri="{FF2B5EF4-FFF2-40B4-BE49-F238E27FC236}">
                <a16:creationId xmlns:a16="http://schemas.microsoft.com/office/drawing/2014/main" id="{7B8ECD93-E5FE-9440-B66D-AB81F5E293E5}"/>
              </a:ext>
            </a:extLst>
          </xdr:cNvPr>
          <xdr:cNvSpPr/>
        </xdr:nvSpPr>
        <xdr:spPr>
          <a:xfrm>
            <a:off x="2095500" y="1352675"/>
            <a:ext cx="4655344" cy="1396860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2400" b="1" kern="1200">
              <a:solidFill>
                <a:schemeClr val="tx2"/>
              </a:solidFill>
            </a:endParaRPr>
          </a:p>
        </xdr:txBody>
      </xdr:sp>
      <xdr:sp macro="" textlink="Calculos!E39">
        <xdr:nvSpPr>
          <xdr:cNvPr id="75" name="Retângulo: Cantos Arredondados 74">
            <a:extLst>
              <a:ext uri="{FF2B5EF4-FFF2-40B4-BE49-F238E27FC236}">
                <a16:creationId xmlns:a16="http://schemas.microsoft.com/office/drawing/2014/main" id="{EDBFB294-AF88-03E4-0A24-6C027DE8FA32}"/>
              </a:ext>
            </a:extLst>
          </xdr:cNvPr>
          <xdr:cNvSpPr/>
        </xdr:nvSpPr>
        <xdr:spPr>
          <a:xfrm>
            <a:off x="2930942" y="1709738"/>
            <a:ext cx="3026568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F222943-373E-406B-A727-4F6DAE69C927}" type="TxLink">
              <a:rPr lang="en-US" sz="2400" b="1" i="0" u="none" strike="noStrike" kern="1200">
                <a:solidFill>
                  <a:schemeClr val="tx2"/>
                </a:solidFill>
                <a:latin typeface="Calibri"/>
                <a:cs typeface="Calibri"/>
              </a:rPr>
              <a:t> R$ 50.900,00 </a:t>
            </a:fld>
            <a:endParaRPr lang="pt-BR" sz="9600" b="1" kern="1200">
              <a:solidFill>
                <a:schemeClr val="tx2"/>
              </a:solidFill>
            </a:endParaRPr>
          </a:p>
        </xdr:txBody>
      </xdr:sp>
      <xdr:sp macro="" textlink="">
        <xdr:nvSpPr>
          <xdr:cNvPr id="76" name="Retângulo: Cantos Superiores Arredondados 75">
            <a:extLst>
              <a:ext uri="{FF2B5EF4-FFF2-40B4-BE49-F238E27FC236}">
                <a16:creationId xmlns:a16="http://schemas.microsoft.com/office/drawing/2014/main" id="{072002F9-074D-9430-8D02-A4C8CB5E6866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tx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VENDAS CENTRO-OESTE</a:t>
            </a:r>
          </a:p>
        </xdr:txBody>
      </xdr:sp>
    </xdr:grpSp>
    <xdr:clientData/>
  </xdr:twoCellAnchor>
  <xdr:twoCellAnchor editAs="oneCell">
    <xdr:from>
      <xdr:col>0</xdr:col>
      <xdr:colOff>247650</xdr:colOff>
      <xdr:row>0</xdr:row>
      <xdr:rowOff>104775</xdr:rowOff>
    </xdr:from>
    <xdr:to>
      <xdr:col>0</xdr:col>
      <xdr:colOff>1531093</xdr:colOff>
      <xdr:row>7</xdr:row>
      <xdr:rowOff>176290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DF16091F-40B0-422F-A194-61DFF3122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104775"/>
          <a:ext cx="1283443" cy="135739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absolute">
    <xdr:from>
      <xdr:col>2</xdr:col>
      <xdr:colOff>361950</xdr:colOff>
      <xdr:row>3</xdr:row>
      <xdr:rowOff>9525</xdr:rowOff>
    </xdr:from>
    <xdr:to>
      <xdr:col>9</xdr:col>
      <xdr:colOff>514350</xdr:colOff>
      <xdr:row>4</xdr:row>
      <xdr:rowOff>86525</xdr:rowOff>
    </xdr:to>
    <xdr:sp macro="" textlink="">
      <xdr:nvSpPr>
        <xdr:cNvPr id="81" name="Retângulo 80">
          <a:extLst>
            <a:ext uri="{FF2B5EF4-FFF2-40B4-BE49-F238E27FC236}">
              <a16:creationId xmlns:a16="http://schemas.microsoft.com/office/drawing/2014/main" id="{43B14D9F-7AB9-4A5E-BEEE-5830654AAE00}"/>
            </a:ext>
          </a:extLst>
        </xdr:cNvPr>
        <xdr:cNvSpPr/>
      </xdr:nvSpPr>
      <xdr:spPr>
        <a:xfrm>
          <a:off x="2762250" y="819150"/>
          <a:ext cx="4448175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Período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Calculado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: 01/01/2026 - 31/12/2026 | Update date: 11/10/2026 09:00:00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0.00066</cdr:x>
      <cdr:y>0</cdr:y>
    </cdr:from>
    <cdr:to>
      <cdr:x>1</cdr:x>
      <cdr:y>0.0733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04E90C24-1EAF-4464-9E27-CA84E66E9AD4}"/>
            </a:ext>
          </a:extLst>
        </cdr:cNvPr>
        <cdr:cNvSpPr/>
      </cdr:nvSpPr>
      <cdr:spPr>
        <a:xfrm xmlns:a="http://schemas.openxmlformats.org/drawingml/2006/main">
          <a:off x="9774" y="0"/>
          <a:ext cx="14727782" cy="486999"/>
        </a:xfrm>
        <a:prstGeom xmlns:a="http://schemas.openxmlformats.org/drawingml/2006/main" prst="round2SameRect">
          <a:avLst/>
        </a:prstGeom>
        <a:solidFill xmlns:a="http://schemas.openxmlformats.org/drawingml/2006/main">
          <a:schemeClr val="tx2">
            <a:lumMod val="5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 kern="1200">
              <a:latin typeface="Segoe UI" panose="020B0502040204020203" pitchFamily="34" charset="0"/>
              <a:cs typeface="Segoe UI" panose="020B0502040204020203" pitchFamily="34" charset="0"/>
            </a:rPr>
            <a:t>TOTAL VENDAS</a:t>
          </a:r>
          <a:r>
            <a:rPr lang="pt-BR" sz="16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DE EQUIPAMENTOS </a:t>
          </a:r>
          <a:endParaRPr lang="pt-BR" sz="1600" b="1" kern="1200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Luis de Paula" refreshedDate="46306.974311574071" createdVersion="8" refreshedVersion="8" minRefreshableVersion="3" recordCount="60" xr:uid="{8963A6EF-6AD2-44E8-A534-FB4C1BB79565}">
  <cacheSource type="worksheet">
    <worksheetSource name="Tabela1"/>
  </cacheSource>
  <cacheFields count="13">
    <cacheField name="ID Pedido" numFmtId="0">
      <sharedItems/>
    </cacheField>
    <cacheField name="Data Venda" numFmtId="14">
      <sharedItems containsSemiMixedTypes="0" containsNonDate="0" containsDate="1" containsString="0" minDate="2026-01-05T00:00:00" maxDate="2026-12-27T00:00:00"/>
    </cacheField>
    <cacheField name="Produto" numFmtId="0">
      <sharedItems/>
    </cacheField>
    <cacheField name="Categoria" numFmtId="0">
      <sharedItems count="4">
        <s v="Eletrônicos"/>
        <s v="Escritório"/>
        <s v="Acessórios"/>
        <s v="Armazenamento"/>
      </sharedItems>
    </cacheField>
    <cacheField name="Quantidade" numFmtId="0">
      <sharedItems containsSemiMixedTypes="0" containsString="0" containsNumber="1" containsInteger="1" minValue="1" maxValue="25"/>
    </cacheField>
    <cacheField name="Preço de Fábrica" numFmtId="44">
      <sharedItems containsSemiMixedTypes="0" containsString="0" containsNumber="1" containsInteger="1" minValue="110" maxValue="3100"/>
    </cacheField>
    <cacheField name="Preço Unitário" numFmtId="44">
      <sharedItems containsSemiMixedTypes="0" containsString="0" containsNumber="1" containsInteger="1" minValue="200" maxValue="6000"/>
    </cacheField>
    <cacheField name="Valor Total" numFmtId="44">
      <sharedItems containsSemiMixedTypes="0" containsString="0" containsNumber="1" containsInteger="1" minValue="1600" maxValue="18000"/>
    </cacheField>
    <cacheField name="Valor Lucro" numFmtId="44">
      <sharedItems containsSemiMixedTypes="0" containsString="0" containsNumber="1" containsInteger="1" minValue="560" maxValue="5600"/>
    </cacheField>
    <cacheField name="Vendedor" numFmtId="0">
      <sharedItems/>
    </cacheField>
    <cacheField name="Região" numFmtId="0">
      <sharedItems count="5">
        <s v="Sudeste"/>
        <s v="Nordeste"/>
        <s v="Sul"/>
        <s v="Centro-Oeste"/>
        <s v="Norte"/>
      </sharedItems>
    </cacheField>
    <cacheField name="Mês" numFmtId="0">
      <sharedItems count="24">
        <s v="01/2026"/>
        <s v="02/2026"/>
        <s v="03/2026"/>
        <s v="04/2026"/>
        <s v="05/2026"/>
        <s v="06/2026"/>
        <s v="07/2026"/>
        <s v="08/2026"/>
        <s v="09/2026"/>
        <s v="10/2026"/>
        <s v="11/2026"/>
        <s v="12/2026"/>
        <s v="janeiro/2026" u="1"/>
        <s v="fevereiro/2026" u="1"/>
        <s v="março/2026" u="1"/>
        <s v="abril/2026" u="1"/>
        <s v="maio/2026" u="1"/>
        <s v="junho/2026" u="1"/>
        <s v="julho/2026" u="1"/>
        <s v="agosto/2026" u="1"/>
        <s v="setembro/2026" u="1"/>
        <s v="outubro/2026" u="1"/>
        <s v="novembro/2026" u="1"/>
        <s v="dezembro/2026" u="1"/>
      </sharedItems>
    </cacheField>
    <cacheField name="Ano" numFmtId="44">
      <sharedItems count="1">
        <s v="2026"/>
      </sharedItems>
    </cacheField>
  </cacheFields>
  <extLst>
    <ext xmlns:x14="http://schemas.microsoft.com/office/spreadsheetml/2009/9/main" uri="{725AE2AE-9491-48be-B2B4-4EB974FC3084}">
      <x14:pivotCacheDefinition pivotCacheId="385617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PED-1001"/>
    <d v="2026-01-05T00:00:00"/>
    <s v="Notebook Pro"/>
    <x v="0"/>
    <n v="1"/>
    <n v="3100"/>
    <n v="4500"/>
    <n v="4500"/>
    <n v="1400"/>
    <s v="Carlos"/>
    <x v="0"/>
    <x v="0"/>
    <x v="0"/>
  </r>
  <r>
    <s v="PED-1002"/>
    <d v="2026-01-12T00:00:00"/>
    <s v="Smartphone X"/>
    <x v="0"/>
    <n v="2"/>
    <n v="1700"/>
    <n v="2500"/>
    <n v="5000"/>
    <n v="1600"/>
    <s v="Ana"/>
    <x v="1"/>
    <x v="0"/>
    <x v="0"/>
  </r>
  <r>
    <s v="PED-1003"/>
    <d v="2026-01-18T00:00:00"/>
    <s v="Cadeira Office"/>
    <x v="1"/>
    <n v="5"/>
    <n v="400"/>
    <n v="6000"/>
    <n v="3000"/>
    <n v="1000"/>
    <s v="Bruno"/>
    <x v="2"/>
    <x v="0"/>
    <x v="0"/>
  </r>
  <r>
    <s v="PED-1004"/>
    <d v="2026-01-22T00:00:00"/>
    <s v="Monitor 24&quot;"/>
    <x v="0"/>
    <n v="3"/>
    <n v="850"/>
    <n v="1200"/>
    <n v="3600"/>
    <n v="1050"/>
    <s v="Mariana"/>
    <x v="0"/>
    <x v="0"/>
    <x v="0"/>
  </r>
  <r>
    <s v="PED-1005"/>
    <d v="2026-01-29T00:00:00"/>
    <s v="Teclado Mecânico"/>
    <x v="2"/>
    <n v="10"/>
    <n v="220"/>
    <n v="350"/>
    <n v="3500"/>
    <n v="1300"/>
    <s v="Carlos"/>
    <x v="3"/>
    <x v="0"/>
    <x v="0"/>
  </r>
  <r>
    <s v="PED-1006"/>
    <d v="2026-02-02T00:00:00"/>
    <s v="Mouse Gamer"/>
    <x v="2"/>
    <n v="15"/>
    <n v="110"/>
    <n v="200"/>
    <n v="3000"/>
    <n v="1350"/>
    <s v="Ana"/>
    <x v="4"/>
    <x v="1"/>
    <x v="0"/>
  </r>
  <r>
    <s v="PED-1007"/>
    <d v="2026-02-10T00:00:00"/>
    <s v="Mesa Escrivaninha"/>
    <x v="1"/>
    <n v="2"/>
    <n v="520"/>
    <n v="800"/>
    <n v="1600"/>
    <n v="560"/>
    <s v="Bruno"/>
    <x v="2"/>
    <x v="1"/>
    <x v="0"/>
  </r>
  <r>
    <s v="PED-1008"/>
    <d v="2026-02-15T00:00:00"/>
    <s v="Notebook Pro"/>
    <x v="0"/>
    <n v="1"/>
    <n v="3100"/>
    <n v="4500"/>
    <n v="4500"/>
    <n v="1400"/>
    <s v="Mariana"/>
    <x v="0"/>
    <x v="1"/>
    <x v="0"/>
  </r>
  <r>
    <s v="PED-1009"/>
    <d v="2026-02-21T00:00:00"/>
    <s v="Fone Bluetooth"/>
    <x v="2"/>
    <n v="8"/>
    <n v="260"/>
    <n v="400"/>
    <n v="3200"/>
    <n v="1120"/>
    <s v="Carlos"/>
    <x v="1"/>
    <x v="1"/>
    <x v="0"/>
  </r>
  <r>
    <s v="PED-1010"/>
    <d v="2026-02-27T00:00:00"/>
    <s v="Smartphone X"/>
    <x v="0"/>
    <n v="3"/>
    <n v="1700"/>
    <n v="2500"/>
    <n v="7500"/>
    <n v="2400"/>
    <s v="Ana"/>
    <x v="0"/>
    <x v="1"/>
    <x v="0"/>
  </r>
  <r>
    <s v="PED-1011"/>
    <d v="2026-03-03T00:00:00"/>
    <s v="Cadeira Office"/>
    <x v="1"/>
    <n v="4"/>
    <n v="400"/>
    <n v="6000"/>
    <n v="2400"/>
    <n v="800"/>
    <s v="Bruno"/>
    <x v="2"/>
    <x v="2"/>
    <x v="0"/>
  </r>
  <r>
    <s v="PED-1012"/>
    <d v="2026-03-11T00:00:00"/>
    <s v="Monitor 24&quot;"/>
    <x v="0"/>
    <n v="2"/>
    <n v="850"/>
    <n v="1200"/>
    <n v="2400"/>
    <n v="700"/>
    <s v="Mariana"/>
    <x v="3"/>
    <x v="2"/>
    <x v="0"/>
  </r>
  <r>
    <s v="PED-1013"/>
    <d v="2026-03-17T00:00:00"/>
    <s v="Impressora Laser"/>
    <x v="1"/>
    <n v="1"/>
    <n v="1200"/>
    <n v="1800"/>
    <n v="1800"/>
    <n v="600"/>
    <s v="Carlos"/>
    <x v="0"/>
    <x v="2"/>
    <x v="0"/>
  </r>
  <r>
    <s v="PED-1014"/>
    <d v="2026-03-24T00:00:00"/>
    <s v="Teclado Mecânico"/>
    <x v="2"/>
    <n v="5"/>
    <n v="220"/>
    <n v="350"/>
    <n v="1750"/>
    <n v="650"/>
    <s v="Ana"/>
    <x v="4"/>
    <x v="2"/>
    <x v="0"/>
  </r>
  <r>
    <s v="PED-1015"/>
    <d v="2026-03-30T00:00:00"/>
    <s v="HD Externo 2TB"/>
    <x v="3"/>
    <n v="12"/>
    <n v="330"/>
    <n v="500"/>
    <n v="6000"/>
    <n v="2040"/>
    <s v="Bruno"/>
    <x v="1"/>
    <x v="2"/>
    <x v="0"/>
  </r>
  <r>
    <s v="PED-1016"/>
    <d v="2026-04-04T00:00:00"/>
    <s v="Notebook Pro"/>
    <x v="0"/>
    <n v="2"/>
    <n v="3100"/>
    <n v="4500"/>
    <n v="9000"/>
    <n v="2800"/>
    <s v="Mariana"/>
    <x v="0"/>
    <x v="3"/>
    <x v="0"/>
  </r>
  <r>
    <s v="PED-1017"/>
    <d v="2026-04-12T00:00:00"/>
    <s v="Mouse Gamer"/>
    <x v="2"/>
    <n v="20"/>
    <n v="110"/>
    <n v="200"/>
    <n v="4000"/>
    <n v="1800"/>
    <s v="Carlos"/>
    <x v="2"/>
    <x v="3"/>
    <x v="0"/>
  </r>
  <r>
    <s v="PED-1018"/>
    <d v="2026-04-19T00:00:00"/>
    <s v="Smartphone X"/>
    <x v="0"/>
    <n v="1"/>
    <n v="1700"/>
    <n v="2500"/>
    <n v="2500"/>
    <n v="800"/>
    <s v="Ana"/>
    <x v="3"/>
    <x v="3"/>
    <x v="0"/>
  </r>
  <r>
    <s v="PED-1019"/>
    <d v="2026-04-25T00:00:00"/>
    <s v="Cadeira Office"/>
    <x v="1"/>
    <n v="6"/>
    <n v="400"/>
    <n v="6000"/>
    <n v="3600"/>
    <n v="1200"/>
    <s v="Bruno"/>
    <x v="0"/>
    <x v="3"/>
    <x v="0"/>
  </r>
  <r>
    <s v="PED-1020"/>
    <d v="2026-04-29T00:00:00"/>
    <s v="Monitor 24&quot;"/>
    <x v="0"/>
    <n v="4"/>
    <n v="850"/>
    <n v="1200"/>
    <n v="4800"/>
    <n v="1400"/>
    <s v="Mariana"/>
    <x v="1"/>
    <x v="3"/>
    <x v="0"/>
  </r>
  <r>
    <s v="PED-1021"/>
    <d v="2026-05-05T00:00:00"/>
    <s v="Fone Bluetooth"/>
    <x v="2"/>
    <n v="10"/>
    <n v="260"/>
    <n v="400"/>
    <n v="4000"/>
    <n v="1400"/>
    <s v="Carlos"/>
    <x v="4"/>
    <x v="4"/>
    <x v="0"/>
  </r>
  <r>
    <s v="PED-1022"/>
    <d v="2026-05-11T00:00:00"/>
    <s v="Mesa Escrivaninha"/>
    <x v="1"/>
    <n v="3"/>
    <n v="520"/>
    <n v="800"/>
    <n v="2400"/>
    <n v="840"/>
    <s v="Ana"/>
    <x v="0"/>
    <x v="4"/>
    <x v="0"/>
  </r>
  <r>
    <s v="PED-1023"/>
    <d v="2026-05-18T00:00:00"/>
    <s v="HD Externo 2TB"/>
    <x v="3"/>
    <n v="8"/>
    <n v="330"/>
    <n v="500"/>
    <n v="4000"/>
    <n v="1360"/>
    <s v="Bruno"/>
    <x v="2"/>
    <x v="4"/>
    <x v="0"/>
  </r>
  <r>
    <s v="PED-1024"/>
    <d v="2026-05-23T00:00:00"/>
    <s v="Notebook Pro"/>
    <x v="0"/>
    <n v="1"/>
    <n v="3100"/>
    <n v="4500"/>
    <n v="4500"/>
    <n v="1400"/>
    <s v="Mariana"/>
    <x v="3"/>
    <x v="4"/>
    <x v="0"/>
  </r>
  <r>
    <s v="PED-1025"/>
    <d v="2026-05-30T00:00:00"/>
    <s v="Teclado Mecânico"/>
    <x v="2"/>
    <n v="7"/>
    <n v="220"/>
    <n v="350"/>
    <n v="2450"/>
    <n v="910"/>
    <s v="Carlos"/>
    <x v="1"/>
    <x v="4"/>
    <x v="0"/>
  </r>
  <r>
    <s v="PED-1026"/>
    <d v="2026-06-03T00:00:00"/>
    <s v="Smartphone X"/>
    <x v="0"/>
    <n v="2"/>
    <n v="1700"/>
    <n v="2500"/>
    <n v="5000"/>
    <n v="1600"/>
    <s v="Ana"/>
    <x v="0"/>
    <x v="5"/>
    <x v="0"/>
  </r>
  <r>
    <s v="PED-1027"/>
    <d v="2026-06-09T00:00:00"/>
    <s v="Impressora Laser"/>
    <x v="1"/>
    <n v="2"/>
    <n v="1200"/>
    <n v="1800"/>
    <n v="3600"/>
    <n v="1200"/>
    <s v="Bruno"/>
    <x v="4"/>
    <x v="5"/>
    <x v="0"/>
  </r>
  <r>
    <s v="PED-1028"/>
    <d v="2026-06-15T00:00:00"/>
    <s v="Monitor 24&quot;"/>
    <x v="0"/>
    <n v="5"/>
    <n v="850"/>
    <n v="1200"/>
    <n v="6000"/>
    <n v="1750"/>
    <s v="Mariana"/>
    <x v="2"/>
    <x v="5"/>
    <x v="0"/>
  </r>
  <r>
    <s v="PED-1029"/>
    <d v="2026-06-22T00:00:00"/>
    <s v="Mouse Gamer"/>
    <x v="2"/>
    <n v="18"/>
    <n v="110"/>
    <n v="200"/>
    <n v="3600"/>
    <n v="1620"/>
    <s v="Carlos"/>
    <x v="0"/>
    <x v="5"/>
    <x v="0"/>
  </r>
  <r>
    <s v="PED-1030"/>
    <d v="2026-06-28T00:00:00"/>
    <s v="Cadeira Office"/>
    <x v="1"/>
    <n v="8"/>
    <n v="400"/>
    <n v="6000"/>
    <n v="4800"/>
    <n v="1600"/>
    <s v="Ana"/>
    <x v="3"/>
    <x v="5"/>
    <x v="0"/>
  </r>
  <r>
    <s v="PED-1031"/>
    <d v="2026-07-04T00:00:00"/>
    <s v="Notebook Pro"/>
    <x v="0"/>
    <n v="2"/>
    <n v="3100"/>
    <n v="4500"/>
    <n v="9000"/>
    <n v="2800"/>
    <s v="Bruno"/>
    <x v="1"/>
    <x v="6"/>
    <x v="0"/>
  </r>
  <r>
    <s v="PED-1032"/>
    <d v="2026-07-10T00:00:00"/>
    <s v="Fone Bluetooth"/>
    <x v="2"/>
    <n v="15"/>
    <n v="260"/>
    <n v="400"/>
    <n v="6000"/>
    <n v="2100"/>
    <s v="Mariana"/>
    <x v="0"/>
    <x v="6"/>
    <x v="0"/>
  </r>
  <r>
    <s v="PED-1033"/>
    <d v="2026-07-16T00:00:00"/>
    <s v="HD Externo 2TB"/>
    <x v="3"/>
    <n v="10"/>
    <n v="330"/>
    <n v="500"/>
    <n v="5000"/>
    <n v="1700"/>
    <s v="Carlos"/>
    <x v="4"/>
    <x v="6"/>
    <x v="0"/>
  </r>
  <r>
    <s v="PED-1034"/>
    <d v="2026-07-22T00:00:00"/>
    <s v="Smartphone X"/>
    <x v="0"/>
    <n v="1"/>
    <n v="1700"/>
    <n v="2500"/>
    <n v="2500"/>
    <n v="800"/>
    <s v="Ana"/>
    <x v="2"/>
    <x v="6"/>
    <x v="0"/>
  </r>
  <r>
    <s v="PED-1035"/>
    <d v="2026-07-29T00:00:00"/>
    <s v="Mesa Escrivaninha"/>
    <x v="1"/>
    <n v="4"/>
    <n v="520"/>
    <n v="800"/>
    <n v="3200"/>
    <n v="1120"/>
    <s v="Bruno"/>
    <x v="0"/>
    <x v="6"/>
    <x v="0"/>
  </r>
  <r>
    <s v="PED-1036"/>
    <d v="2026-08-02T00:00:00"/>
    <s v="Teclado Mecânico"/>
    <x v="2"/>
    <n v="9"/>
    <n v="220"/>
    <n v="350"/>
    <n v="3150"/>
    <n v="1170"/>
    <s v="Mariana"/>
    <x v="3"/>
    <x v="7"/>
    <x v="0"/>
  </r>
  <r>
    <s v="PED-1037"/>
    <d v="2026-08-08T00:00:00"/>
    <s v="Monitor 24&quot;"/>
    <x v="0"/>
    <n v="3"/>
    <n v="850"/>
    <n v="1200"/>
    <n v="3600"/>
    <n v="1050"/>
    <s v="Carlos"/>
    <x v="1"/>
    <x v="7"/>
    <x v="0"/>
  </r>
  <r>
    <s v="PED-1038"/>
    <d v="2026-08-14T00:00:00"/>
    <s v="Mouse Gamer"/>
    <x v="2"/>
    <n v="25"/>
    <n v="110"/>
    <n v="200"/>
    <n v="5000"/>
    <n v="2250"/>
    <s v="Ana"/>
    <x v="0"/>
    <x v="7"/>
    <x v="0"/>
  </r>
  <r>
    <s v="PED-1039"/>
    <d v="2026-08-20T00:00:00"/>
    <s v="Impressora Laser"/>
    <x v="1"/>
    <n v="1"/>
    <n v="1200"/>
    <n v="1800"/>
    <n v="1800"/>
    <n v="600"/>
    <s v="Bruno"/>
    <x v="2"/>
    <x v="7"/>
    <x v="0"/>
  </r>
  <r>
    <s v="PED-1040"/>
    <d v="2026-08-27T00:00:00"/>
    <s v="Cadeira Office"/>
    <x v="1"/>
    <n v="7"/>
    <n v="400"/>
    <n v="6000"/>
    <n v="4200"/>
    <n v="1400"/>
    <s v="Mariana"/>
    <x v="4"/>
    <x v="7"/>
    <x v="0"/>
  </r>
  <r>
    <s v="PED-1041"/>
    <d v="2026-09-03T00:00:00"/>
    <s v="Notebook Pro"/>
    <x v="0"/>
    <n v="1"/>
    <n v="3100"/>
    <n v="4500"/>
    <n v="4500"/>
    <n v="1400"/>
    <s v="Carlos"/>
    <x v="0"/>
    <x v="8"/>
    <x v="0"/>
  </r>
  <r>
    <s v="PED-1042"/>
    <d v="2026-09-09T00:00:00"/>
    <s v="Smartphone X"/>
    <x v="0"/>
    <n v="4"/>
    <n v="1700"/>
    <n v="2500"/>
    <n v="10000"/>
    <n v="3200"/>
    <s v="Ana"/>
    <x v="3"/>
    <x v="8"/>
    <x v="0"/>
  </r>
  <r>
    <s v="PED-1043"/>
    <d v="2026-09-15T00:00:00"/>
    <s v="HD Externo 2TB"/>
    <x v="3"/>
    <n v="14"/>
    <n v="330"/>
    <n v="500"/>
    <n v="7000"/>
    <n v="2380"/>
    <s v="Bruno"/>
    <x v="1"/>
    <x v="8"/>
    <x v="0"/>
  </r>
  <r>
    <s v="PED-1044"/>
    <d v="2026-09-22T00:00:00"/>
    <s v="Fone Bluetooth"/>
    <x v="2"/>
    <n v="12"/>
    <n v="260"/>
    <n v="400"/>
    <n v="4800"/>
    <n v="1680"/>
    <s v="Mariana"/>
    <x v="0"/>
    <x v="8"/>
    <x v="0"/>
  </r>
  <r>
    <s v="PED-1045"/>
    <d v="2026-09-28T00:00:00"/>
    <s v="Mesa Escrivaninha"/>
    <x v="1"/>
    <n v="5"/>
    <n v="520"/>
    <n v="800"/>
    <n v="4000"/>
    <n v="1400"/>
    <s v="Carlos"/>
    <x v="2"/>
    <x v="8"/>
    <x v="0"/>
  </r>
  <r>
    <s v="PED-1046"/>
    <d v="2026-10-04T00:00:00"/>
    <s v="Monitor 24&quot;"/>
    <x v="0"/>
    <n v="2"/>
    <n v="850"/>
    <n v="1200"/>
    <n v="2400"/>
    <n v="700"/>
    <s v="Ana"/>
    <x v="4"/>
    <x v="9"/>
    <x v="0"/>
  </r>
  <r>
    <s v="PED-1047"/>
    <d v="2026-10-10T00:00:00"/>
    <s v="Teclado Mecânico"/>
    <x v="2"/>
    <n v="11"/>
    <n v="220"/>
    <n v="350"/>
    <n v="3850"/>
    <n v="1430"/>
    <s v="Bruno"/>
    <x v="0"/>
    <x v="9"/>
    <x v="0"/>
  </r>
  <r>
    <s v="PED-1048"/>
    <d v="2026-10-17T00:00:00"/>
    <s v="Mouse Gamer"/>
    <x v="2"/>
    <n v="22"/>
    <n v="110"/>
    <n v="200"/>
    <n v="4400"/>
    <n v="1980"/>
    <s v="Mariana"/>
    <x v="1"/>
    <x v="9"/>
    <x v="0"/>
  </r>
  <r>
    <s v="PED-1049"/>
    <d v="2026-10-24T00:00:00"/>
    <s v="Notebook Pro"/>
    <x v="0"/>
    <n v="3"/>
    <n v="3100"/>
    <n v="4500"/>
    <n v="13500"/>
    <n v="4200"/>
    <s v="Carlos"/>
    <x v="3"/>
    <x v="9"/>
    <x v="0"/>
  </r>
  <r>
    <s v="PED-1050"/>
    <d v="2026-10-31T00:00:00"/>
    <s v="Cadeira Office"/>
    <x v="1"/>
    <n v="6"/>
    <n v="400"/>
    <n v="6000"/>
    <n v="3600"/>
    <n v="1200"/>
    <s v="Ana"/>
    <x v="2"/>
    <x v="9"/>
    <x v="0"/>
  </r>
  <r>
    <s v="PED-1051"/>
    <d v="2026-11-04T00:00:00"/>
    <s v="Smartphone X"/>
    <x v="0"/>
    <n v="2"/>
    <n v="1700"/>
    <n v="2500"/>
    <n v="5000"/>
    <n v="1600"/>
    <s v="Bruno"/>
    <x v="0"/>
    <x v="10"/>
    <x v="0"/>
  </r>
  <r>
    <s v="PED-1052"/>
    <d v="2026-11-10T00:00:00"/>
    <s v="Impressora Laser"/>
    <x v="1"/>
    <n v="3"/>
    <n v="1200"/>
    <n v="1800"/>
    <n v="5400"/>
    <n v="1800"/>
    <s v="Mariana"/>
    <x v="4"/>
    <x v="10"/>
    <x v="0"/>
  </r>
  <r>
    <s v="PED-1053"/>
    <d v="2026-11-15T00:00:00"/>
    <s v="HD Externo 2TB"/>
    <x v="3"/>
    <n v="15"/>
    <n v="330"/>
    <n v="500"/>
    <n v="7500"/>
    <n v="2550"/>
    <s v="Carlos"/>
    <x v="1"/>
    <x v="10"/>
    <x v="0"/>
  </r>
  <r>
    <s v="PED-1054"/>
    <d v="2026-11-21T00:00:00"/>
    <s v="Fone Bluetooth"/>
    <x v="2"/>
    <n v="20"/>
    <n v="260"/>
    <n v="400"/>
    <n v="8000"/>
    <n v="2800"/>
    <s v="Ana"/>
    <x v="0"/>
    <x v="10"/>
    <x v="0"/>
  </r>
  <r>
    <s v="PED-1055"/>
    <d v="2026-11-27T00:00:00"/>
    <s v="Mesa Escrivaninha"/>
    <x v="1"/>
    <n v="2"/>
    <n v="520"/>
    <n v="800"/>
    <n v="1600"/>
    <n v="560"/>
    <s v="Bruno"/>
    <x v="3"/>
    <x v="10"/>
    <x v="0"/>
  </r>
  <r>
    <s v="PED-1056"/>
    <d v="2026-12-02T00:00:00"/>
    <s v="Notebook Pro"/>
    <x v="0"/>
    <n v="4"/>
    <n v="3100"/>
    <n v="4500"/>
    <n v="18000"/>
    <n v="5600"/>
    <s v="Mariana"/>
    <x v="2"/>
    <x v="11"/>
    <x v="0"/>
  </r>
  <r>
    <s v="PED-1057"/>
    <d v="2026-12-08T00:00:00"/>
    <s v="Monitor 24&quot;"/>
    <x v="0"/>
    <n v="6"/>
    <n v="850"/>
    <n v="1200"/>
    <n v="7200"/>
    <n v="2100"/>
    <s v="Carlos"/>
    <x v="0"/>
    <x v="11"/>
    <x v="0"/>
  </r>
  <r>
    <s v="PED-1058"/>
    <d v="2026-12-14T00:00:00"/>
    <s v="Smartphone X"/>
    <x v="0"/>
    <n v="5"/>
    <n v="1700"/>
    <n v="2500"/>
    <n v="12500"/>
    <n v="4000"/>
    <s v="Ana"/>
    <x v="1"/>
    <x v="11"/>
    <x v="0"/>
  </r>
  <r>
    <s v="PED-1059"/>
    <d v="2026-12-20T00:00:00"/>
    <s v="Teclado Mecânico"/>
    <x v="2"/>
    <n v="14"/>
    <n v="220"/>
    <n v="350"/>
    <n v="4900"/>
    <n v="1820"/>
    <s v="Bruno"/>
    <x v="4"/>
    <x v="11"/>
    <x v="0"/>
  </r>
  <r>
    <s v="PED-1060"/>
    <d v="2026-12-26T00:00:00"/>
    <s v="Cadeira Office"/>
    <x v="1"/>
    <n v="10"/>
    <n v="400"/>
    <n v="6000"/>
    <n v="6000"/>
    <n v="2000"/>
    <s v="Mariana"/>
    <x v="0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138BB-AFED-481A-A542-3D14F69F8895}" name="Tabela Dinâmica6" cacheId="52" applyNumberFormats="0" applyBorderFormats="0" applyFontFormats="0" applyPatternFormats="0" applyAlignmentFormats="0" applyWidthHeightFormats="1" dataCaption="Valores" updatedVersion="8" minRefreshableVersion="3" useAutoFormatting="1" itemPrintTitles="1" mergeItem="1" createdVersion="8" indent="0" compact="0" compactData="0" multipleFieldFilters="0" chartFormat="20">
  <location ref="B34:C40" firstHeaderRow="1" firstDataRow="1" firstDataCol="1" rowPageCount="1" colPageCount="1"/>
  <pivotFields count="13">
    <pivotField compact="0" outline="0" showAll="0"/>
    <pivotField compact="0" numFmtId="14" outline="0" showAll="0"/>
    <pivotField compact="0" outline="0" showAll="0"/>
    <pivotField compact="0" outline="0" multipleItemSelectionAllowed="1" showAll="0">
      <items count="5">
        <item x="2"/>
        <item x="3"/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numFmtId="44" outline="0" showAll="0"/>
    <pivotField compact="0" outline="0" showAll="0"/>
    <pivotField axis="axisRow" compact="0" outline="0" multipleItemSelectionAllowed="1" showAll="0" defaultSubtotal="0">
      <items count="5">
        <item x="3"/>
        <item x="1"/>
        <item x="4"/>
        <item x="0"/>
        <item x="2"/>
      </items>
    </pivotField>
    <pivotField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5"/>
        <item m="1" x="19"/>
        <item m="1" x="23"/>
        <item m="1" x="13"/>
        <item m="1" x="12"/>
        <item m="1" x="18"/>
        <item m="1" x="17"/>
        <item m="1" x="16"/>
        <item m="1" x="14"/>
        <item m="1" x="22"/>
        <item m="1" x="21"/>
        <item m="1" x="20"/>
        <item t="default"/>
      </items>
    </pivotField>
    <pivotField axis="axisPage" compact="0" outline="0" multipleItemSelectionAllowed="1" showAll="0">
      <items count="2">
        <item x="0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2" hier="-1"/>
  </pageFields>
  <dataFields count="1">
    <dataField name="Soma de Valor Total" fld="7" baseField="0" baseItem="0" numFmtId="44"/>
  </dataFields>
  <formats count="5">
    <format dxfId="541">
      <pivotArea outline="0" collapsedLevelsAreSubtotals="1" fieldPosition="0"/>
    </format>
    <format dxfId="542">
      <pivotArea field="12" type="button" dataOnly="0" labelOnly="1" outline="0" axis="axisPage" fieldPosition="0"/>
    </format>
    <format dxfId="543">
      <pivotArea field="10" type="button" dataOnly="0" labelOnly="1" outline="0" axis="axisRow" fieldPosition="0"/>
    </format>
    <format dxfId="544">
      <pivotArea field="3" type="button" dataOnly="0" labelOnly="1" outline="0"/>
    </format>
    <format dxfId="545">
      <pivotArea dataOnly="0" labelOnly="1" outline="0" axis="axisValues" fieldPosition="0"/>
    </format>
  </formats>
  <chartFormats count="1"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C2044-B6D7-4879-B646-D2AD0299ACA7}" name="Tabela Dinâmica4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1">
  <location ref="B11:D29" firstHeaderRow="1" firstDataRow="1" firstDataCol="2" rowPageCount="2" colPageCount="1"/>
  <pivotFields count="13">
    <pivotField compact="0" outline="0" showAll="0"/>
    <pivotField compact="0" numFmtId="14" outline="0" showAll="0"/>
    <pivotField compact="0" outline="0" showAll="0"/>
    <pivotField axis="axisRow" compact="0" outline="0" multipleItemSelectionAllowed="1" showAll="0" sortType="ascending">
      <items count="5">
        <item x="2"/>
        <item x="3"/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numFmtId="44" outline="0" showAll="0"/>
    <pivotField compact="0" outline="0" showAll="0"/>
    <pivotField axis="axisRow" compact="0" outline="0" multipleItemSelectionAllowed="1" showAll="0" sortType="ascending" defaultSubtotal="0">
      <items count="5">
        <item x="3"/>
        <item x="1"/>
        <item x="4"/>
        <item x="0"/>
        <item x="2"/>
      </items>
    </pivotField>
    <pivotField axis="axisPage" compact="0" outline="0" multipleItemSelectionAllowed="1" showAll="0" defaultSubtotal="0">
      <items count="24">
        <item m="1" x="15"/>
        <item m="1" x="19"/>
        <item m="1" x="23"/>
        <item m="1" x="13"/>
        <item m="1" x="12"/>
        <item m="1" x="18"/>
        <item m="1" x="17"/>
        <item m="1" x="16"/>
        <item m="1" x="14"/>
        <item m="1" x="22"/>
        <item m="1" x="21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compact="0" outline="0" multipleItemSelectionAllowed="1" showAll="0">
      <items count="2">
        <item x="0"/>
        <item t="default"/>
      </items>
    </pivotField>
  </pivotFields>
  <rowFields count="2">
    <field x="10"/>
    <field x="3"/>
  </rowFields>
  <rowItems count="18">
    <i>
      <x/>
      <x/>
    </i>
    <i r="1">
      <x v="2"/>
    </i>
    <i r="1">
      <x v="3"/>
    </i>
    <i>
      <x v="1"/>
      <x/>
    </i>
    <i r="1">
      <x v="1"/>
    </i>
    <i r="1">
      <x v="2"/>
    </i>
    <i>
      <x v="2"/>
      <x/>
    </i>
    <i r="1">
      <x v="1"/>
    </i>
    <i r="1">
      <x v="2"/>
    </i>
    <i r="1">
      <x v="3"/>
    </i>
    <i>
      <x v="3"/>
      <x/>
    </i>
    <i r="1">
      <x v="2"/>
    </i>
    <i r="1">
      <x v="3"/>
    </i>
    <i>
      <x v="4"/>
      <x/>
    </i>
    <i r="1">
      <x v="1"/>
    </i>
    <i r="1">
      <x v="2"/>
    </i>
    <i r="1">
      <x v="3"/>
    </i>
    <i t="grand">
      <x/>
    </i>
  </rowItems>
  <colItems count="1">
    <i/>
  </colItems>
  <pageFields count="2">
    <pageField fld="11" hier="-1"/>
    <pageField fld="12" hier="-1"/>
  </pageFields>
  <dataFields count="1">
    <dataField name="Soma de Valor Total" fld="7" baseField="0" baseItem="0" numFmtId="44"/>
  </dataFields>
  <formats count="6">
    <format dxfId="546">
      <pivotArea outline="0" collapsedLevelsAreSubtotals="1" fieldPosition="0"/>
    </format>
    <format dxfId="547">
      <pivotArea field="12" type="button" dataOnly="0" labelOnly="1" outline="0" axis="axisPage" fieldPosition="1"/>
    </format>
    <format dxfId="548">
      <pivotArea field="10" type="button" dataOnly="0" labelOnly="1" outline="0" axis="axisRow" fieldPosition="0"/>
    </format>
    <format dxfId="549">
      <pivotArea field="3" type="button" dataOnly="0" labelOnly="1" outline="0" axis="axisRow" fieldPosition="1"/>
    </format>
    <format dxfId="550">
      <pivotArea dataOnly="0" labelOnly="1" outline="0" axis="axisValues" fieldPosition="0"/>
    </format>
    <format dxfId="551">
      <pivotArea field="11" type="button" dataOnly="0" labelOnly="1" outline="0" axis="axisPage" fieldPosition="0"/>
    </format>
  </formats>
  <chartFormats count="20"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4"/>
          </reference>
        </references>
      </pivotArea>
    </chartFormat>
    <chartFormat chart="19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4"/>
          </reference>
        </references>
      </pivotArea>
    </chartFormat>
    <chartFormat chart="19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4"/>
          </reference>
        </references>
      </pivotArea>
    </chartFormat>
    <chartFormat chart="19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3"/>
          </reference>
        </references>
      </pivotArea>
    </chartFormat>
    <chartFormat chart="19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"/>
          </reference>
        </references>
      </pivotArea>
    </chartFormat>
    <chartFormat chart="19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"/>
          </reference>
        </references>
      </pivotArea>
    </chartFormat>
    <chartFormat chart="19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0"/>
          </reference>
        </references>
      </pivotArea>
    </chartFormat>
    <chartFormat chart="19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1"/>
          </reference>
        </references>
      </pivotArea>
    </chartFormat>
    <chartFormat chart="19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2"/>
          </reference>
        </references>
      </pivotArea>
    </chartFormat>
    <chartFormat chart="19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4"/>
          </reference>
        </references>
      </pivotArea>
    </chartFormat>
    <chartFormat chart="19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3"/>
          </reference>
        </references>
      </pivotArea>
    </chartFormat>
    <chartFormat chart="19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"/>
          </reference>
        </references>
      </pivotArea>
    </chartFormat>
    <chartFormat chart="19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0"/>
          </reference>
        </references>
      </pivotArea>
    </chartFormat>
    <chartFormat chart="19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"/>
          </reference>
        </references>
      </pivotArea>
    </chartFormat>
    <chartFormat chart="19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3"/>
          </reference>
        </references>
      </pivotArea>
    </chartFormat>
    <chartFormat chart="19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2"/>
          </reference>
        </references>
      </pivotArea>
    </chartFormat>
    <chartFormat chart="19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0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3F5C5154-851D-4459-A520-8D80E8F1E3DC}" sourceName="Categoria">
  <pivotTables>
    <pivotTable tabId="2" name="Tabela Dinâmica4"/>
    <pivotTable tabId="2" name="Tabela Dinâmica6"/>
  </pivotTables>
  <data>
    <tabular pivotCacheId="385617532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C5AB532B-D7D0-437D-97C9-F41B129EE33F}" sourceName="Região">
  <pivotTables>
    <pivotTable tabId="2" name="Tabela Dinâmica4"/>
    <pivotTable tabId="2" name="Tabela Dinâmica6"/>
  </pivotTables>
  <data>
    <tabular pivotCacheId="385617532">
      <items count="5">
        <i x="3" s="1"/>
        <i x="1" s="1"/>
        <i x="4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51D63E74-6652-4D17-8B9F-BCD6E5A5F756}" sourceName="Ano">
  <pivotTables>
    <pivotTable tabId="2" name="Tabela Dinâmica4"/>
    <pivotTable tabId="2" name="Tabela Dinâmica6"/>
  </pivotTables>
  <data>
    <tabular pivotCacheId="385617532">
      <items count="1"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3D33765B-607B-4EBE-B954-1BDA28B9F78F}" sourceName="Mês">
  <pivotTables>
    <pivotTable tabId="2" name="Tabela Dinâmica4"/>
    <pivotTable tabId="2" name="Tabela Dinâmica6"/>
  </pivotTables>
  <data>
    <tabular pivotCacheId="385617532">
      <items count="24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5" s="1" nd="1"/>
        <i x="19" s="1" nd="1"/>
        <i x="23" s="1" nd="1"/>
        <i x="13" s="1" nd="1"/>
        <i x="12" s="1" nd="1"/>
        <i x="18" s="1" nd="1"/>
        <i x="17" s="1" nd="1"/>
        <i x="16" s="1" nd="1"/>
        <i x="14" s="1" nd="1"/>
        <i x="22" s="1" nd="1"/>
        <i x="21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799901CC-B769-45C6-A7C8-86886DEC8DED}" cache="SegmentaçãoDeDados_Categoria" caption="Categoria" style="Estilo de Segmentação de Dados 2" rowHeight="257175"/>
  <slicer name="Região" xr10:uid="{071BF3D5-2190-4589-A036-2FC721BA6BE6}" cache="SegmentaçãoDeDados_Região" caption="Região" columnCount="2" style="Estilo de Segmentação de Dados 2" rowHeight="257175"/>
  <slicer name="Ano" xr10:uid="{C0645E2D-1AE9-4D7A-96A2-7B4E07736CD7}" cache="SegmentaçãoDeDados_Ano" caption="Ano" style="Estilo de Segmentação de Dados 2" rowHeight="257175"/>
  <slicer name="Mês" xr10:uid="{D68C0514-2F1B-4167-8C6F-40F77F44C30E}" cache="SegmentaçãoDeDados_Mês" caption="Mês" columnCount="2" style="Estilo de Segmentação de Dados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DC058-6E46-4FB7-957B-8386ED03FA69}" name="Tabela1" displayName="Tabela1" ref="A2:M62" totalsRowShown="0" headerRowDxfId="555" dataDxfId="556" headerRowBorderDxfId="567" headerRowCellStyle="Correto" dataCellStyle="Moeda">
  <autoFilter ref="A2:M62" xr:uid="{ECADC058-6E46-4FB7-957B-8386ED03FA69}"/>
  <tableColumns count="13">
    <tableColumn id="1" xr3:uid="{AD807B68-128E-4248-A157-408643979303}" name="ID Pedido" dataDxfId="566"/>
    <tableColumn id="2" xr3:uid="{C37AD37C-9716-4154-8B9F-0904F35F7058}" name="Data Venda" dataDxfId="565"/>
    <tableColumn id="3" xr3:uid="{9361D09D-3F3D-468A-99B7-28A0444C6622}" name="Produto" dataDxfId="564"/>
    <tableColumn id="4" xr3:uid="{F5EF6068-C76C-4EC2-AAD9-47CFB3A24497}" name="Categoria" dataDxfId="563"/>
    <tableColumn id="5" xr3:uid="{A0202078-1A9F-4086-89F1-9CCA74901D9F}" name="Quantidade" dataDxfId="562"/>
    <tableColumn id="6" xr3:uid="{F479B6D2-1DB9-4EF6-9D6F-BD217363619E}" name="Preço de Fábrica" dataDxfId="561" dataCellStyle="Moeda"/>
    <tableColumn id="7" xr3:uid="{FCE4E4BB-E7BB-40CC-91EF-7F5A2A0C8851}" name="Preço Unitário" dataDxfId="560" dataCellStyle="Moeda"/>
    <tableColumn id="8" xr3:uid="{DAE20C8E-EE89-4020-BA29-DE5187D972AE}" name="Valor Total" dataDxfId="559" dataCellStyle="Moeda"/>
    <tableColumn id="9" xr3:uid="{92901869-D3A6-4C78-8885-CE813E05D7F5}" name="Valor Lucro" dataDxfId="558" dataCellStyle="Moeda">
      <calculatedColumnFormula>H3-(F3*E3)</calculatedColumnFormula>
    </tableColumn>
    <tableColumn id="10" xr3:uid="{A31D6F4C-EF6B-4F92-8953-0643131DA141}" name="Vendedor" dataDxfId="557"/>
    <tableColumn id="11" xr3:uid="{C0FF6589-DEEE-40EA-B5D2-F74B6C888E7D}" name="Região" dataDxfId="554"/>
    <tableColumn id="12" xr3:uid="{F7329B8B-48B7-4EE1-86FD-B07485AB9413}" name="Mês" dataDxfId="552" dataCellStyle="Moeda">
      <calculatedColumnFormula>TEXT(Tabela1[[#This Row],[Data Venda]], "mM/aaaa")</calculatedColumnFormula>
    </tableColumn>
    <tableColumn id="13" xr3:uid="{44543F82-D190-4F55-B455-B3B5E4C2E899}" name="Ano" dataDxfId="553" dataCellStyle="Moeda">
      <calculatedColumnFormula>TEXT(Tabela1[[#This Row],[Data Venda]], "aaaa")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41CA-887B-4E14-8A3F-5D3D08747618}">
  <dimension ref="A1"/>
  <sheetViews>
    <sheetView showGridLines="0" workbookViewId="0">
      <selection activeCell="E46" sqref="E46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F1E1-D630-4ED7-BC4D-18AEF3857C4E}">
  <dimension ref="A1:M62"/>
  <sheetViews>
    <sheetView showGridLines="0" workbookViewId="0">
      <pane ySplit="2" topLeftCell="A3" activePane="bottomLeft" state="frozen"/>
      <selection activeCell="E46" sqref="E46"/>
      <selection pane="bottomLeft" activeCell="E46" sqref="E46"/>
    </sheetView>
  </sheetViews>
  <sheetFormatPr defaultColWidth="31.5" defaultRowHeight="15.75" x14ac:dyDescent="0.25"/>
  <cols>
    <col min="1" max="1" width="10.25" customWidth="1"/>
    <col min="2" max="2" width="11.625" customWidth="1"/>
    <col min="3" max="3" width="16.375" bestFit="1" customWidth="1"/>
    <col min="4" max="4" width="14.5" bestFit="1" customWidth="1"/>
    <col min="5" max="5" width="11.875" customWidth="1"/>
    <col min="6" max="6" width="16.125" style="8" customWidth="1"/>
    <col min="7" max="7" width="14.625" style="8" customWidth="1"/>
    <col min="8" max="8" width="12.75" style="8" bestFit="1" customWidth="1"/>
    <col min="9" max="9" width="11.75" bestFit="1" customWidth="1"/>
    <col min="10" max="10" width="12" bestFit="1" customWidth="1"/>
    <col min="12" max="12" width="13.75" bestFit="1" customWidth="1"/>
    <col min="13" max="13" width="8" style="1" bestFit="1" customWidth="1"/>
  </cols>
  <sheetData>
    <row r="1" spans="1:13" s="9" customFormat="1" ht="28.5" customHeight="1" x14ac:dyDescent="0.25">
      <c r="A1" s="11" t="s">
        <v>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M1" s="10"/>
    </row>
    <row r="2" spans="1:13" ht="16.5" thickBot="1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3" t="s">
        <v>92</v>
      </c>
      <c r="G2" s="13" t="s">
        <v>5</v>
      </c>
      <c r="H2" s="13" t="s">
        <v>6</v>
      </c>
      <c r="I2" s="12" t="s">
        <v>93</v>
      </c>
      <c r="J2" s="12" t="s">
        <v>7</v>
      </c>
      <c r="K2" s="12" t="s">
        <v>8</v>
      </c>
      <c r="L2" s="12" t="s">
        <v>97</v>
      </c>
      <c r="M2" s="12" t="s">
        <v>100</v>
      </c>
    </row>
    <row r="3" spans="1:13" ht="16.5" thickBot="1" x14ac:dyDescent="0.3">
      <c r="A3" s="2" t="s">
        <v>9</v>
      </c>
      <c r="B3" s="3">
        <v>46027</v>
      </c>
      <c r="C3" s="2" t="s">
        <v>10</v>
      </c>
      <c r="D3" s="2" t="s">
        <v>11</v>
      </c>
      <c r="E3" s="2">
        <v>1</v>
      </c>
      <c r="F3" s="6">
        <v>3100</v>
      </c>
      <c r="G3" s="6">
        <v>4500</v>
      </c>
      <c r="H3" s="6">
        <v>4500</v>
      </c>
      <c r="I3" s="6">
        <f>H3-(F3*E3)</f>
        <v>1400</v>
      </c>
      <c r="J3" s="2" t="s">
        <v>12</v>
      </c>
      <c r="K3" s="2" t="s">
        <v>13</v>
      </c>
      <c r="L3" s="17" t="str">
        <f>TEXT(Tabela1[[#This Row],[Data Venda]], "mM/aaaa")</f>
        <v>01/2026</v>
      </c>
      <c r="M3" s="18" t="str">
        <f>TEXT(Tabela1[[#This Row],[Data Venda]], "aaaa")</f>
        <v>2026</v>
      </c>
    </row>
    <row r="4" spans="1:13" ht="16.5" thickBot="1" x14ac:dyDescent="0.3">
      <c r="A4" s="2" t="s">
        <v>14</v>
      </c>
      <c r="B4" s="3">
        <v>46034</v>
      </c>
      <c r="C4" s="2" t="s">
        <v>15</v>
      </c>
      <c r="D4" s="2" t="s">
        <v>11</v>
      </c>
      <c r="E4" s="2">
        <v>2</v>
      </c>
      <c r="F4" s="6">
        <v>1700</v>
      </c>
      <c r="G4" s="6">
        <v>2500</v>
      </c>
      <c r="H4" s="6">
        <v>5000</v>
      </c>
      <c r="I4" s="6">
        <f t="shared" ref="I4:I62" si="0">H4-(F4*E4)</f>
        <v>1600</v>
      </c>
      <c r="J4" s="2" t="s">
        <v>16</v>
      </c>
      <c r="K4" s="2" t="s">
        <v>17</v>
      </c>
      <c r="L4" s="17" t="str">
        <f>TEXT(Tabela1[[#This Row],[Data Venda]], "mM/aaaa")</f>
        <v>01/2026</v>
      </c>
      <c r="M4" s="18" t="str">
        <f>TEXT(Tabela1[[#This Row],[Data Venda]], "aaaa")</f>
        <v>2026</v>
      </c>
    </row>
    <row r="5" spans="1:13" ht="16.5" thickBot="1" x14ac:dyDescent="0.3">
      <c r="A5" s="2" t="s">
        <v>18</v>
      </c>
      <c r="B5" s="3">
        <v>46040</v>
      </c>
      <c r="C5" s="2" t="s">
        <v>19</v>
      </c>
      <c r="D5" s="2" t="s">
        <v>20</v>
      </c>
      <c r="E5" s="2">
        <v>5</v>
      </c>
      <c r="F5" s="6">
        <v>400</v>
      </c>
      <c r="G5" s="6">
        <v>6000</v>
      </c>
      <c r="H5" s="6">
        <v>3000</v>
      </c>
      <c r="I5" s="6">
        <f t="shared" si="0"/>
        <v>1000</v>
      </c>
      <c r="J5" s="2" t="s">
        <v>21</v>
      </c>
      <c r="K5" s="2" t="s">
        <v>22</v>
      </c>
      <c r="L5" s="17" t="str">
        <f>TEXT(Tabela1[[#This Row],[Data Venda]], "mM/aaaa")</f>
        <v>01/2026</v>
      </c>
      <c r="M5" s="18" t="str">
        <f>TEXT(Tabela1[[#This Row],[Data Venda]], "aaaa")</f>
        <v>2026</v>
      </c>
    </row>
    <row r="6" spans="1:13" ht="16.5" thickBot="1" x14ac:dyDescent="0.3">
      <c r="A6" s="2" t="s">
        <v>23</v>
      </c>
      <c r="B6" s="3">
        <v>46044</v>
      </c>
      <c r="C6" s="2" t="s">
        <v>24</v>
      </c>
      <c r="D6" s="2" t="s">
        <v>11</v>
      </c>
      <c r="E6" s="2">
        <v>3</v>
      </c>
      <c r="F6" s="6">
        <v>850</v>
      </c>
      <c r="G6" s="6">
        <v>1200</v>
      </c>
      <c r="H6" s="6">
        <v>3600</v>
      </c>
      <c r="I6" s="6">
        <f t="shared" si="0"/>
        <v>1050</v>
      </c>
      <c r="J6" s="2" t="s">
        <v>25</v>
      </c>
      <c r="K6" s="2" t="s">
        <v>13</v>
      </c>
      <c r="L6" s="17" t="str">
        <f>TEXT(Tabela1[[#This Row],[Data Venda]], "mM/aaaa")</f>
        <v>01/2026</v>
      </c>
      <c r="M6" s="18" t="str">
        <f>TEXT(Tabela1[[#This Row],[Data Venda]], "aaaa")</f>
        <v>2026</v>
      </c>
    </row>
    <row r="7" spans="1:13" ht="16.5" thickBot="1" x14ac:dyDescent="0.3">
      <c r="A7" s="2" t="s">
        <v>26</v>
      </c>
      <c r="B7" s="3">
        <v>46051</v>
      </c>
      <c r="C7" s="2" t="s">
        <v>27</v>
      </c>
      <c r="D7" s="2" t="s">
        <v>28</v>
      </c>
      <c r="E7" s="2">
        <v>10</v>
      </c>
      <c r="F7" s="6">
        <v>220</v>
      </c>
      <c r="G7" s="6">
        <v>350</v>
      </c>
      <c r="H7" s="6">
        <v>3500</v>
      </c>
      <c r="I7" s="6">
        <f t="shared" si="0"/>
        <v>1300</v>
      </c>
      <c r="J7" s="2" t="s">
        <v>12</v>
      </c>
      <c r="K7" s="2" t="s">
        <v>29</v>
      </c>
      <c r="L7" s="17" t="str">
        <f>TEXT(Tabela1[[#This Row],[Data Venda]], "mM/aaaa")</f>
        <v>01/2026</v>
      </c>
      <c r="M7" s="18" t="str">
        <f>TEXT(Tabela1[[#This Row],[Data Venda]], "aaaa")</f>
        <v>2026</v>
      </c>
    </row>
    <row r="8" spans="1:13" ht="16.5" thickBot="1" x14ac:dyDescent="0.3">
      <c r="A8" s="2" t="s">
        <v>30</v>
      </c>
      <c r="B8" s="3">
        <v>46055</v>
      </c>
      <c r="C8" s="2" t="s">
        <v>31</v>
      </c>
      <c r="D8" s="2" t="s">
        <v>28</v>
      </c>
      <c r="E8" s="2">
        <v>15</v>
      </c>
      <c r="F8" s="6">
        <v>110</v>
      </c>
      <c r="G8" s="6">
        <v>200</v>
      </c>
      <c r="H8" s="6">
        <v>3000</v>
      </c>
      <c r="I8" s="6">
        <f t="shared" si="0"/>
        <v>1350</v>
      </c>
      <c r="J8" s="2" t="s">
        <v>16</v>
      </c>
      <c r="K8" s="2" t="s">
        <v>32</v>
      </c>
      <c r="L8" s="17" t="str">
        <f>TEXT(Tabela1[[#This Row],[Data Venda]], "mM/aaaa")</f>
        <v>02/2026</v>
      </c>
      <c r="M8" s="18" t="str">
        <f>TEXT(Tabela1[[#This Row],[Data Venda]], "aaaa")</f>
        <v>2026</v>
      </c>
    </row>
    <row r="9" spans="1:13" ht="16.5" thickBot="1" x14ac:dyDescent="0.3">
      <c r="A9" s="2" t="s">
        <v>33</v>
      </c>
      <c r="B9" s="3">
        <v>46063</v>
      </c>
      <c r="C9" s="2" t="s">
        <v>34</v>
      </c>
      <c r="D9" s="2" t="s">
        <v>20</v>
      </c>
      <c r="E9" s="2">
        <v>2</v>
      </c>
      <c r="F9" s="6">
        <v>520</v>
      </c>
      <c r="G9" s="6">
        <v>800</v>
      </c>
      <c r="H9" s="6">
        <v>1600</v>
      </c>
      <c r="I9" s="6">
        <f t="shared" si="0"/>
        <v>560</v>
      </c>
      <c r="J9" s="2" t="s">
        <v>21</v>
      </c>
      <c r="K9" s="2" t="s">
        <v>22</v>
      </c>
      <c r="L9" s="17" t="str">
        <f>TEXT(Tabela1[[#This Row],[Data Venda]], "mM/aaaa")</f>
        <v>02/2026</v>
      </c>
      <c r="M9" s="18" t="str">
        <f>TEXT(Tabela1[[#This Row],[Data Venda]], "aaaa")</f>
        <v>2026</v>
      </c>
    </row>
    <row r="10" spans="1:13" ht="16.5" thickBot="1" x14ac:dyDescent="0.3">
      <c r="A10" s="2" t="s">
        <v>35</v>
      </c>
      <c r="B10" s="3">
        <v>46068</v>
      </c>
      <c r="C10" s="2" t="s">
        <v>10</v>
      </c>
      <c r="D10" s="2" t="s">
        <v>11</v>
      </c>
      <c r="E10" s="2">
        <v>1</v>
      </c>
      <c r="F10" s="6">
        <v>3100</v>
      </c>
      <c r="G10" s="6">
        <v>4500</v>
      </c>
      <c r="H10" s="6">
        <v>4500</v>
      </c>
      <c r="I10" s="6">
        <f t="shared" si="0"/>
        <v>1400</v>
      </c>
      <c r="J10" s="2" t="s">
        <v>25</v>
      </c>
      <c r="K10" s="2" t="s">
        <v>13</v>
      </c>
      <c r="L10" s="17" t="str">
        <f>TEXT(Tabela1[[#This Row],[Data Venda]], "mM/aaaa")</f>
        <v>02/2026</v>
      </c>
      <c r="M10" s="18" t="str">
        <f>TEXT(Tabela1[[#This Row],[Data Venda]], "aaaa")</f>
        <v>2026</v>
      </c>
    </row>
    <row r="11" spans="1:13" ht="16.5" thickBot="1" x14ac:dyDescent="0.3">
      <c r="A11" s="2" t="s">
        <v>36</v>
      </c>
      <c r="B11" s="3">
        <v>46074</v>
      </c>
      <c r="C11" s="2" t="s">
        <v>37</v>
      </c>
      <c r="D11" s="2" t="s">
        <v>28</v>
      </c>
      <c r="E11" s="2">
        <v>8</v>
      </c>
      <c r="F11" s="6">
        <v>260</v>
      </c>
      <c r="G11" s="6">
        <v>400</v>
      </c>
      <c r="H11" s="6">
        <v>3200</v>
      </c>
      <c r="I11" s="6">
        <f t="shared" si="0"/>
        <v>1120</v>
      </c>
      <c r="J11" s="2" t="s">
        <v>12</v>
      </c>
      <c r="K11" s="2" t="s">
        <v>17</v>
      </c>
      <c r="L11" s="17" t="str">
        <f>TEXT(Tabela1[[#This Row],[Data Venda]], "mM/aaaa")</f>
        <v>02/2026</v>
      </c>
      <c r="M11" s="18" t="str">
        <f>TEXT(Tabela1[[#This Row],[Data Venda]], "aaaa")</f>
        <v>2026</v>
      </c>
    </row>
    <row r="12" spans="1:13" ht="16.5" thickBot="1" x14ac:dyDescent="0.3">
      <c r="A12" s="2" t="s">
        <v>38</v>
      </c>
      <c r="B12" s="3">
        <v>46080</v>
      </c>
      <c r="C12" s="2" t="s">
        <v>15</v>
      </c>
      <c r="D12" s="2" t="s">
        <v>11</v>
      </c>
      <c r="E12" s="2">
        <v>3</v>
      </c>
      <c r="F12" s="6">
        <v>1700</v>
      </c>
      <c r="G12" s="6">
        <v>2500</v>
      </c>
      <c r="H12" s="6">
        <v>7500</v>
      </c>
      <c r="I12" s="6">
        <f t="shared" si="0"/>
        <v>2400</v>
      </c>
      <c r="J12" s="2" t="s">
        <v>16</v>
      </c>
      <c r="K12" s="2" t="s">
        <v>13</v>
      </c>
      <c r="L12" s="17" t="str">
        <f>TEXT(Tabela1[[#This Row],[Data Venda]], "mM/aaaa")</f>
        <v>02/2026</v>
      </c>
      <c r="M12" s="18" t="str">
        <f>TEXT(Tabela1[[#This Row],[Data Venda]], "aaaa")</f>
        <v>2026</v>
      </c>
    </row>
    <row r="13" spans="1:13" ht="16.5" thickBot="1" x14ac:dyDescent="0.3">
      <c r="A13" s="2" t="s">
        <v>39</v>
      </c>
      <c r="B13" s="3">
        <v>46084</v>
      </c>
      <c r="C13" s="2" t="s">
        <v>19</v>
      </c>
      <c r="D13" s="2" t="s">
        <v>20</v>
      </c>
      <c r="E13" s="2">
        <v>4</v>
      </c>
      <c r="F13" s="6">
        <v>400</v>
      </c>
      <c r="G13" s="6">
        <v>6000</v>
      </c>
      <c r="H13" s="6">
        <v>2400</v>
      </c>
      <c r="I13" s="6">
        <f t="shared" si="0"/>
        <v>800</v>
      </c>
      <c r="J13" s="2" t="s">
        <v>21</v>
      </c>
      <c r="K13" s="2" t="s">
        <v>22</v>
      </c>
      <c r="L13" s="17" t="str">
        <f>TEXT(Tabela1[[#This Row],[Data Venda]], "mM/aaaa")</f>
        <v>03/2026</v>
      </c>
      <c r="M13" s="18" t="str">
        <f>TEXT(Tabela1[[#This Row],[Data Venda]], "aaaa")</f>
        <v>2026</v>
      </c>
    </row>
    <row r="14" spans="1:13" ht="16.5" thickBot="1" x14ac:dyDescent="0.3">
      <c r="A14" s="2" t="s">
        <v>40</v>
      </c>
      <c r="B14" s="3">
        <v>46092</v>
      </c>
      <c r="C14" s="2" t="s">
        <v>24</v>
      </c>
      <c r="D14" s="2" t="s">
        <v>11</v>
      </c>
      <c r="E14" s="2">
        <v>2</v>
      </c>
      <c r="F14" s="6">
        <v>850</v>
      </c>
      <c r="G14" s="6">
        <v>1200</v>
      </c>
      <c r="H14" s="6">
        <v>2400</v>
      </c>
      <c r="I14" s="6">
        <f t="shared" si="0"/>
        <v>700</v>
      </c>
      <c r="J14" s="2" t="s">
        <v>25</v>
      </c>
      <c r="K14" s="2" t="s">
        <v>29</v>
      </c>
      <c r="L14" s="17" t="str">
        <f>TEXT(Tabela1[[#This Row],[Data Venda]], "mM/aaaa")</f>
        <v>03/2026</v>
      </c>
      <c r="M14" s="18" t="str">
        <f>TEXT(Tabela1[[#This Row],[Data Venda]], "aaaa")</f>
        <v>2026</v>
      </c>
    </row>
    <row r="15" spans="1:13" ht="16.5" thickBot="1" x14ac:dyDescent="0.3">
      <c r="A15" s="2" t="s">
        <v>41</v>
      </c>
      <c r="B15" s="3">
        <v>46098</v>
      </c>
      <c r="C15" s="2" t="s">
        <v>42</v>
      </c>
      <c r="D15" s="2" t="s">
        <v>20</v>
      </c>
      <c r="E15" s="2">
        <v>1</v>
      </c>
      <c r="F15" s="6">
        <v>1200</v>
      </c>
      <c r="G15" s="6">
        <v>1800</v>
      </c>
      <c r="H15" s="6">
        <v>1800</v>
      </c>
      <c r="I15" s="6">
        <f t="shared" si="0"/>
        <v>600</v>
      </c>
      <c r="J15" s="2" t="s">
        <v>12</v>
      </c>
      <c r="K15" s="2" t="s">
        <v>13</v>
      </c>
      <c r="L15" s="17" t="str">
        <f>TEXT(Tabela1[[#This Row],[Data Venda]], "mM/aaaa")</f>
        <v>03/2026</v>
      </c>
      <c r="M15" s="18" t="str">
        <f>TEXT(Tabela1[[#This Row],[Data Venda]], "aaaa")</f>
        <v>2026</v>
      </c>
    </row>
    <row r="16" spans="1:13" ht="16.5" thickBot="1" x14ac:dyDescent="0.3">
      <c r="A16" s="2" t="s">
        <v>43</v>
      </c>
      <c r="B16" s="3">
        <v>46105</v>
      </c>
      <c r="C16" s="2" t="s">
        <v>27</v>
      </c>
      <c r="D16" s="2" t="s">
        <v>28</v>
      </c>
      <c r="E16" s="2">
        <v>5</v>
      </c>
      <c r="F16" s="6">
        <v>220</v>
      </c>
      <c r="G16" s="6">
        <v>350</v>
      </c>
      <c r="H16" s="6">
        <v>1750</v>
      </c>
      <c r="I16" s="6">
        <f t="shared" si="0"/>
        <v>650</v>
      </c>
      <c r="J16" s="2" t="s">
        <v>16</v>
      </c>
      <c r="K16" s="2" t="s">
        <v>32</v>
      </c>
      <c r="L16" s="17" t="str">
        <f>TEXT(Tabela1[[#This Row],[Data Venda]], "mM/aaaa")</f>
        <v>03/2026</v>
      </c>
      <c r="M16" s="18" t="str">
        <f>TEXT(Tabela1[[#This Row],[Data Venda]], "aaaa")</f>
        <v>2026</v>
      </c>
    </row>
    <row r="17" spans="1:13" ht="16.5" thickBot="1" x14ac:dyDescent="0.3">
      <c r="A17" s="2" t="s">
        <v>44</v>
      </c>
      <c r="B17" s="3">
        <v>46111</v>
      </c>
      <c r="C17" s="2" t="s">
        <v>45</v>
      </c>
      <c r="D17" s="2" t="s">
        <v>46</v>
      </c>
      <c r="E17" s="2">
        <v>12</v>
      </c>
      <c r="F17" s="6">
        <v>330</v>
      </c>
      <c r="G17" s="6">
        <v>500</v>
      </c>
      <c r="H17" s="6">
        <v>6000</v>
      </c>
      <c r="I17" s="6">
        <f t="shared" si="0"/>
        <v>2040</v>
      </c>
      <c r="J17" s="2" t="s">
        <v>21</v>
      </c>
      <c r="K17" s="2" t="s">
        <v>17</v>
      </c>
      <c r="L17" s="17" t="str">
        <f>TEXT(Tabela1[[#This Row],[Data Venda]], "mM/aaaa")</f>
        <v>03/2026</v>
      </c>
      <c r="M17" s="18" t="str">
        <f>TEXT(Tabela1[[#This Row],[Data Venda]], "aaaa")</f>
        <v>2026</v>
      </c>
    </row>
    <row r="18" spans="1:13" ht="16.5" thickBot="1" x14ac:dyDescent="0.3">
      <c r="A18" s="2" t="s">
        <v>47</v>
      </c>
      <c r="B18" s="3">
        <v>46116</v>
      </c>
      <c r="C18" s="2" t="s">
        <v>10</v>
      </c>
      <c r="D18" s="2" t="s">
        <v>11</v>
      </c>
      <c r="E18" s="2">
        <v>2</v>
      </c>
      <c r="F18" s="6">
        <v>3100</v>
      </c>
      <c r="G18" s="6">
        <v>4500</v>
      </c>
      <c r="H18" s="6">
        <v>9000</v>
      </c>
      <c r="I18" s="6">
        <f t="shared" si="0"/>
        <v>2800</v>
      </c>
      <c r="J18" s="2" t="s">
        <v>25</v>
      </c>
      <c r="K18" s="2" t="s">
        <v>13</v>
      </c>
      <c r="L18" s="17" t="str">
        <f>TEXT(Tabela1[[#This Row],[Data Venda]], "mM/aaaa")</f>
        <v>04/2026</v>
      </c>
      <c r="M18" s="18" t="str">
        <f>TEXT(Tabela1[[#This Row],[Data Venda]], "aaaa")</f>
        <v>2026</v>
      </c>
    </row>
    <row r="19" spans="1:13" ht="16.5" thickBot="1" x14ac:dyDescent="0.3">
      <c r="A19" s="2" t="s">
        <v>48</v>
      </c>
      <c r="B19" s="3">
        <v>46124</v>
      </c>
      <c r="C19" s="2" t="s">
        <v>31</v>
      </c>
      <c r="D19" s="2" t="s">
        <v>28</v>
      </c>
      <c r="E19" s="2">
        <v>20</v>
      </c>
      <c r="F19" s="6">
        <v>110</v>
      </c>
      <c r="G19" s="6">
        <v>200</v>
      </c>
      <c r="H19" s="6">
        <v>4000</v>
      </c>
      <c r="I19" s="6">
        <f t="shared" si="0"/>
        <v>1800</v>
      </c>
      <c r="J19" s="2" t="s">
        <v>12</v>
      </c>
      <c r="K19" s="2" t="s">
        <v>22</v>
      </c>
      <c r="L19" s="17" t="str">
        <f>TEXT(Tabela1[[#This Row],[Data Venda]], "mM/aaaa")</f>
        <v>04/2026</v>
      </c>
      <c r="M19" s="18" t="str">
        <f>TEXT(Tabela1[[#This Row],[Data Venda]], "aaaa")</f>
        <v>2026</v>
      </c>
    </row>
    <row r="20" spans="1:13" ht="16.5" thickBot="1" x14ac:dyDescent="0.3">
      <c r="A20" s="2" t="s">
        <v>49</v>
      </c>
      <c r="B20" s="3">
        <v>46131</v>
      </c>
      <c r="C20" s="2" t="s">
        <v>15</v>
      </c>
      <c r="D20" s="2" t="s">
        <v>11</v>
      </c>
      <c r="E20" s="2">
        <v>1</v>
      </c>
      <c r="F20" s="6">
        <v>1700</v>
      </c>
      <c r="G20" s="6">
        <v>2500</v>
      </c>
      <c r="H20" s="6">
        <v>2500</v>
      </c>
      <c r="I20" s="6">
        <f t="shared" si="0"/>
        <v>800</v>
      </c>
      <c r="J20" s="2" t="s">
        <v>16</v>
      </c>
      <c r="K20" s="2" t="s">
        <v>29</v>
      </c>
      <c r="L20" s="17" t="str">
        <f>TEXT(Tabela1[[#This Row],[Data Venda]], "mM/aaaa")</f>
        <v>04/2026</v>
      </c>
      <c r="M20" s="18" t="str">
        <f>TEXT(Tabela1[[#This Row],[Data Venda]], "aaaa")</f>
        <v>2026</v>
      </c>
    </row>
    <row r="21" spans="1:13" ht="16.5" thickBot="1" x14ac:dyDescent="0.3">
      <c r="A21" s="2" t="s">
        <v>50</v>
      </c>
      <c r="B21" s="3">
        <v>46137</v>
      </c>
      <c r="C21" s="2" t="s">
        <v>19</v>
      </c>
      <c r="D21" s="2" t="s">
        <v>20</v>
      </c>
      <c r="E21" s="2">
        <v>6</v>
      </c>
      <c r="F21" s="6">
        <v>400</v>
      </c>
      <c r="G21" s="6">
        <v>6000</v>
      </c>
      <c r="H21" s="6">
        <v>3600</v>
      </c>
      <c r="I21" s="6">
        <f t="shared" si="0"/>
        <v>1200</v>
      </c>
      <c r="J21" s="2" t="s">
        <v>21</v>
      </c>
      <c r="K21" s="2" t="s">
        <v>13</v>
      </c>
      <c r="L21" s="17" t="str">
        <f>TEXT(Tabela1[[#This Row],[Data Venda]], "mM/aaaa")</f>
        <v>04/2026</v>
      </c>
      <c r="M21" s="18" t="str">
        <f>TEXT(Tabela1[[#This Row],[Data Venda]], "aaaa")</f>
        <v>2026</v>
      </c>
    </row>
    <row r="22" spans="1:13" ht="16.5" thickBot="1" x14ac:dyDescent="0.3">
      <c r="A22" s="2" t="s">
        <v>51</v>
      </c>
      <c r="B22" s="3">
        <v>46141</v>
      </c>
      <c r="C22" s="2" t="s">
        <v>24</v>
      </c>
      <c r="D22" s="2" t="s">
        <v>11</v>
      </c>
      <c r="E22" s="2">
        <v>4</v>
      </c>
      <c r="F22" s="6">
        <v>850</v>
      </c>
      <c r="G22" s="6">
        <v>1200</v>
      </c>
      <c r="H22" s="6">
        <v>4800</v>
      </c>
      <c r="I22" s="6">
        <f t="shared" si="0"/>
        <v>1400</v>
      </c>
      <c r="J22" s="2" t="s">
        <v>25</v>
      </c>
      <c r="K22" s="2" t="s">
        <v>17</v>
      </c>
      <c r="L22" s="17" t="str">
        <f>TEXT(Tabela1[[#This Row],[Data Venda]], "mM/aaaa")</f>
        <v>04/2026</v>
      </c>
      <c r="M22" s="18" t="str">
        <f>TEXT(Tabela1[[#This Row],[Data Venda]], "aaaa")</f>
        <v>2026</v>
      </c>
    </row>
    <row r="23" spans="1:13" ht="16.5" thickBot="1" x14ac:dyDescent="0.3">
      <c r="A23" s="2" t="s">
        <v>52</v>
      </c>
      <c r="B23" s="3">
        <v>46147</v>
      </c>
      <c r="C23" s="2" t="s">
        <v>37</v>
      </c>
      <c r="D23" s="2" t="s">
        <v>28</v>
      </c>
      <c r="E23" s="2">
        <v>10</v>
      </c>
      <c r="F23" s="6">
        <v>260</v>
      </c>
      <c r="G23" s="6">
        <v>400</v>
      </c>
      <c r="H23" s="6">
        <v>4000</v>
      </c>
      <c r="I23" s="6">
        <f t="shared" si="0"/>
        <v>1400</v>
      </c>
      <c r="J23" s="2" t="s">
        <v>12</v>
      </c>
      <c r="K23" s="2" t="s">
        <v>32</v>
      </c>
      <c r="L23" s="17" t="str">
        <f>TEXT(Tabela1[[#This Row],[Data Venda]], "mM/aaaa")</f>
        <v>05/2026</v>
      </c>
      <c r="M23" s="18" t="str">
        <f>TEXT(Tabela1[[#This Row],[Data Venda]], "aaaa")</f>
        <v>2026</v>
      </c>
    </row>
    <row r="24" spans="1:13" ht="16.5" thickBot="1" x14ac:dyDescent="0.3">
      <c r="A24" s="2" t="s">
        <v>53</v>
      </c>
      <c r="B24" s="3">
        <v>46153</v>
      </c>
      <c r="C24" s="2" t="s">
        <v>34</v>
      </c>
      <c r="D24" s="2" t="s">
        <v>20</v>
      </c>
      <c r="E24" s="2">
        <v>3</v>
      </c>
      <c r="F24" s="6">
        <v>520</v>
      </c>
      <c r="G24" s="6">
        <v>800</v>
      </c>
      <c r="H24" s="6">
        <v>2400</v>
      </c>
      <c r="I24" s="6">
        <f t="shared" si="0"/>
        <v>840</v>
      </c>
      <c r="J24" s="2" t="s">
        <v>16</v>
      </c>
      <c r="K24" s="2" t="s">
        <v>13</v>
      </c>
      <c r="L24" s="17" t="str">
        <f>TEXT(Tabela1[[#This Row],[Data Venda]], "mM/aaaa")</f>
        <v>05/2026</v>
      </c>
      <c r="M24" s="18" t="str">
        <f>TEXT(Tabela1[[#This Row],[Data Venda]], "aaaa")</f>
        <v>2026</v>
      </c>
    </row>
    <row r="25" spans="1:13" ht="16.5" thickBot="1" x14ac:dyDescent="0.3">
      <c r="A25" s="2" t="s">
        <v>54</v>
      </c>
      <c r="B25" s="3">
        <v>46160</v>
      </c>
      <c r="C25" s="2" t="s">
        <v>45</v>
      </c>
      <c r="D25" s="2" t="s">
        <v>46</v>
      </c>
      <c r="E25" s="2">
        <v>8</v>
      </c>
      <c r="F25" s="6">
        <v>330</v>
      </c>
      <c r="G25" s="6">
        <v>500</v>
      </c>
      <c r="H25" s="6">
        <v>4000</v>
      </c>
      <c r="I25" s="6">
        <f t="shared" si="0"/>
        <v>1360</v>
      </c>
      <c r="J25" s="2" t="s">
        <v>21</v>
      </c>
      <c r="K25" s="2" t="s">
        <v>22</v>
      </c>
      <c r="L25" s="17" t="str">
        <f>TEXT(Tabela1[[#This Row],[Data Venda]], "mM/aaaa")</f>
        <v>05/2026</v>
      </c>
      <c r="M25" s="18" t="str">
        <f>TEXT(Tabela1[[#This Row],[Data Venda]], "aaaa")</f>
        <v>2026</v>
      </c>
    </row>
    <row r="26" spans="1:13" ht="16.5" thickBot="1" x14ac:dyDescent="0.3">
      <c r="A26" s="2" t="s">
        <v>55</v>
      </c>
      <c r="B26" s="3">
        <v>46165</v>
      </c>
      <c r="C26" s="2" t="s">
        <v>10</v>
      </c>
      <c r="D26" s="2" t="s">
        <v>11</v>
      </c>
      <c r="E26" s="2">
        <v>1</v>
      </c>
      <c r="F26" s="6">
        <v>3100</v>
      </c>
      <c r="G26" s="6">
        <v>4500</v>
      </c>
      <c r="H26" s="6">
        <v>4500</v>
      </c>
      <c r="I26" s="6">
        <f t="shared" si="0"/>
        <v>1400</v>
      </c>
      <c r="J26" s="2" t="s">
        <v>25</v>
      </c>
      <c r="K26" s="2" t="s">
        <v>29</v>
      </c>
      <c r="L26" s="17" t="str">
        <f>TEXT(Tabela1[[#This Row],[Data Venda]], "mM/aaaa")</f>
        <v>05/2026</v>
      </c>
      <c r="M26" s="18" t="str">
        <f>TEXT(Tabela1[[#This Row],[Data Venda]], "aaaa")</f>
        <v>2026</v>
      </c>
    </row>
    <row r="27" spans="1:13" ht="16.5" thickBot="1" x14ac:dyDescent="0.3">
      <c r="A27" s="2" t="s">
        <v>56</v>
      </c>
      <c r="B27" s="3">
        <v>46172</v>
      </c>
      <c r="C27" s="2" t="s">
        <v>27</v>
      </c>
      <c r="D27" s="2" t="s">
        <v>28</v>
      </c>
      <c r="E27" s="2">
        <v>7</v>
      </c>
      <c r="F27" s="6">
        <v>220</v>
      </c>
      <c r="G27" s="6">
        <v>350</v>
      </c>
      <c r="H27" s="6">
        <v>2450</v>
      </c>
      <c r="I27" s="6">
        <f t="shared" si="0"/>
        <v>910</v>
      </c>
      <c r="J27" s="2" t="s">
        <v>12</v>
      </c>
      <c r="K27" s="2" t="s">
        <v>17</v>
      </c>
      <c r="L27" s="17" t="str">
        <f>TEXT(Tabela1[[#This Row],[Data Venda]], "mM/aaaa")</f>
        <v>05/2026</v>
      </c>
      <c r="M27" s="18" t="str">
        <f>TEXT(Tabela1[[#This Row],[Data Venda]], "aaaa")</f>
        <v>2026</v>
      </c>
    </row>
    <row r="28" spans="1:13" ht="16.5" thickBot="1" x14ac:dyDescent="0.3">
      <c r="A28" s="2" t="s">
        <v>57</v>
      </c>
      <c r="B28" s="3">
        <v>46176</v>
      </c>
      <c r="C28" s="2" t="s">
        <v>15</v>
      </c>
      <c r="D28" s="2" t="s">
        <v>11</v>
      </c>
      <c r="E28" s="2">
        <v>2</v>
      </c>
      <c r="F28" s="6">
        <v>1700</v>
      </c>
      <c r="G28" s="6">
        <v>2500</v>
      </c>
      <c r="H28" s="6">
        <v>5000</v>
      </c>
      <c r="I28" s="6">
        <f t="shared" si="0"/>
        <v>1600</v>
      </c>
      <c r="J28" s="2" t="s">
        <v>16</v>
      </c>
      <c r="K28" s="2" t="s">
        <v>13</v>
      </c>
      <c r="L28" s="17" t="str">
        <f>TEXT(Tabela1[[#This Row],[Data Venda]], "mM/aaaa")</f>
        <v>06/2026</v>
      </c>
      <c r="M28" s="18" t="str">
        <f>TEXT(Tabela1[[#This Row],[Data Venda]], "aaaa")</f>
        <v>2026</v>
      </c>
    </row>
    <row r="29" spans="1:13" ht="16.5" thickBot="1" x14ac:dyDescent="0.3">
      <c r="A29" s="2" t="s">
        <v>58</v>
      </c>
      <c r="B29" s="3">
        <v>46182</v>
      </c>
      <c r="C29" s="2" t="s">
        <v>42</v>
      </c>
      <c r="D29" s="2" t="s">
        <v>20</v>
      </c>
      <c r="E29" s="2">
        <v>2</v>
      </c>
      <c r="F29" s="6">
        <v>1200</v>
      </c>
      <c r="G29" s="6">
        <v>1800</v>
      </c>
      <c r="H29" s="6">
        <v>3600</v>
      </c>
      <c r="I29" s="6">
        <f t="shared" si="0"/>
        <v>1200</v>
      </c>
      <c r="J29" s="2" t="s">
        <v>21</v>
      </c>
      <c r="K29" s="2" t="s">
        <v>32</v>
      </c>
      <c r="L29" s="17" t="str">
        <f>TEXT(Tabela1[[#This Row],[Data Venda]], "mM/aaaa")</f>
        <v>06/2026</v>
      </c>
      <c r="M29" s="18" t="str">
        <f>TEXT(Tabela1[[#This Row],[Data Venda]], "aaaa")</f>
        <v>2026</v>
      </c>
    </row>
    <row r="30" spans="1:13" ht="16.5" thickBot="1" x14ac:dyDescent="0.3">
      <c r="A30" s="2" t="s">
        <v>59</v>
      </c>
      <c r="B30" s="3">
        <v>46188</v>
      </c>
      <c r="C30" s="2" t="s">
        <v>24</v>
      </c>
      <c r="D30" s="2" t="s">
        <v>11</v>
      </c>
      <c r="E30" s="2">
        <v>5</v>
      </c>
      <c r="F30" s="6">
        <v>850</v>
      </c>
      <c r="G30" s="6">
        <v>1200</v>
      </c>
      <c r="H30" s="6">
        <v>6000</v>
      </c>
      <c r="I30" s="6">
        <f t="shared" si="0"/>
        <v>1750</v>
      </c>
      <c r="J30" s="2" t="s">
        <v>25</v>
      </c>
      <c r="K30" s="2" t="s">
        <v>22</v>
      </c>
      <c r="L30" s="17" t="str">
        <f>TEXT(Tabela1[[#This Row],[Data Venda]], "mM/aaaa")</f>
        <v>06/2026</v>
      </c>
      <c r="M30" s="18" t="str">
        <f>TEXT(Tabela1[[#This Row],[Data Venda]], "aaaa")</f>
        <v>2026</v>
      </c>
    </row>
    <row r="31" spans="1:13" ht="16.5" thickBot="1" x14ac:dyDescent="0.3">
      <c r="A31" s="2" t="s">
        <v>60</v>
      </c>
      <c r="B31" s="3">
        <v>46195</v>
      </c>
      <c r="C31" s="2" t="s">
        <v>31</v>
      </c>
      <c r="D31" s="2" t="s">
        <v>28</v>
      </c>
      <c r="E31" s="2">
        <v>18</v>
      </c>
      <c r="F31" s="6">
        <v>110</v>
      </c>
      <c r="G31" s="6">
        <v>200</v>
      </c>
      <c r="H31" s="6">
        <v>3600</v>
      </c>
      <c r="I31" s="6">
        <f t="shared" si="0"/>
        <v>1620</v>
      </c>
      <c r="J31" s="2" t="s">
        <v>12</v>
      </c>
      <c r="K31" s="2" t="s">
        <v>13</v>
      </c>
      <c r="L31" s="17" t="str">
        <f>TEXT(Tabela1[[#This Row],[Data Venda]], "mM/aaaa")</f>
        <v>06/2026</v>
      </c>
      <c r="M31" s="18" t="str">
        <f>TEXT(Tabela1[[#This Row],[Data Venda]], "aaaa")</f>
        <v>2026</v>
      </c>
    </row>
    <row r="32" spans="1:13" ht="16.5" thickBot="1" x14ac:dyDescent="0.3">
      <c r="A32" s="2" t="s">
        <v>61</v>
      </c>
      <c r="B32" s="3">
        <v>46201</v>
      </c>
      <c r="C32" s="2" t="s">
        <v>19</v>
      </c>
      <c r="D32" s="2" t="s">
        <v>20</v>
      </c>
      <c r="E32" s="2">
        <v>8</v>
      </c>
      <c r="F32" s="6">
        <v>400</v>
      </c>
      <c r="G32" s="6">
        <v>6000</v>
      </c>
      <c r="H32" s="6">
        <v>4800</v>
      </c>
      <c r="I32" s="6">
        <f t="shared" si="0"/>
        <v>1600</v>
      </c>
      <c r="J32" s="2" t="s">
        <v>16</v>
      </c>
      <c r="K32" s="2" t="s">
        <v>29</v>
      </c>
      <c r="L32" s="17" t="str">
        <f>TEXT(Tabela1[[#This Row],[Data Venda]], "mM/aaaa")</f>
        <v>06/2026</v>
      </c>
      <c r="M32" s="18" t="str">
        <f>TEXT(Tabela1[[#This Row],[Data Venda]], "aaaa")</f>
        <v>2026</v>
      </c>
    </row>
    <row r="33" spans="1:13" ht="16.5" thickBot="1" x14ac:dyDescent="0.3">
      <c r="A33" s="2" t="s">
        <v>62</v>
      </c>
      <c r="B33" s="3">
        <v>46207</v>
      </c>
      <c r="C33" s="2" t="s">
        <v>10</v>
      </c>
      <c r="D33" s="2" t="s">
        <v>11</v>
      </c>
      <c r="E33" s="2">
        <v>2</v>
      </c>
      <c r="F33" s="6">
        <v>3100</v>
      </c>
      <c r="G33" s="6">
        <v>4500</v>
      </c>
      <c r="H33" s="6">
        <v>9000</v>
      </c>
      <c r="I33" s="6">
        <f t="shared" si="0"/>
        <v>2800</v>
      </c>
      <c r="J33" s="2" t="s">
        <v>21</v>
      </c>
      <c r="K33" s="2" t="s">
        <v>17</v>
      </c>
      <c r="L33" s="17" t="str">
        <f>TEXT(Tabela1[[#This Row],[Data Venda]], "mM/aaaa")</f>
        <v>07/2026</v>
      </c>
      <c r="M33" s="18" t="str">
        <f>TEXT(Tabela1[[#This Row],[Data Venda]], "aaaa")</f>
        <v>2026</v>
      </c>
    </row>
    <row r="34" spans="1:13" ht="16.5" thickBot="1" x14ac:dyDescent="0.3">
      <c r="A34" s="2" t="s">
        <v>63</v>
      </c>
      <c r="B34" s="3">
        <v>46213</v>
      </c>
      <c r="C34" s="2" t="s">
        <v>37</v>
      </c>
      <c r="D34" s="2" t="s">
        <v>28</v>
      </c>
      <c r="E34" s="2">
        <v>15</v>
      </c>
      <c r="F34" s="6">
        <v>260</v>
      </c>
      <c r="G34" s="6">
        <v>400</v>
      </c>
      <c r="H34" s="6">
        <v>6000</v>
      </c>
      <c r="I34" s="6">
        <f t="shared" si="0"/>
        <v>2100</v>
      </c>
      <c r="J34" s="2" t="s">
        <v>25</v>
      </c>
      <c r="K34" s="2" t="s">
        <v>13</v>
      </c>
      <c r="L34" s="17" t="str">
        <f>TEXT(Tabela1[[#This Row],[Data Venda]], "mM/aaaa")</f>
        <v>07/2026</v>
      </c>
      <c r="M34" s="18" t="str">
        <f>TEXT(Tabela1[[#This Row],[Data Venda]], "aaaa")</f>
        <v>2026</v>
      </c>
    </row>
    <row r="35" spans="1:13" ht="16.5" thickBot="1" x14ac:dyDescent="0.3">
      <c r="A35" s="2" t="s">
        <v>64</v>
      </c>
      <c r="B35" s="3">
        <v>46219</v>
      </c>
      <c r="C35" s="2" t="s">
        <v>45</v>
      </c>
      <c r="D35" s="2" t="s">
        <v>46</v>
      </c>
      <c r="E35" s="2">
        <v>10</v>
      </c>
      <c r="F35" s="6">
        <v>330</v>
      </c>
      <c r="G35" s="6">
        <v>500</v>
      </c>
      <c r="H35" s="6">
        <v>5000</v>
      </c>
      <c r="I35" s="6">
        <f t="shared" si="0"/>
        <v>1700</v>
      </c>
      <c r="J35" s="2" t="s">
        <v>12</v>
      </c>
      <c r="K35" s="2" t="s">
        <v>32</v>
      </c>
      <c r="L35" s="17" t="str">
        <f>TEXT(Tabela1[[#This Row],[Data Venda]], "mM/aaaa")</f>
        <v>07/2026</v>
      </c>
      <c r="M35" s="18" t="str">
        <f>TEXT(Tabela1[[#This Row],[Data Venda]], "aaaa")</f>
        <v>2026</v>
      </c>
    </row>
    <row r="36" spans="1:13" ht="16.5" thickBot="1" x14ac:dyDescent="0.3">
      <c r="A36" s="2" t="s">
        <v>65</v>
      </c>
      <c r="B36" s="3">
        <v>46225</v>
      </c>
      <c r="C36" s="2" t="s">
        <v>15</v>
      </c>
      <c r="D36" s="2" t="s">
        <v>11</v>
      </c>
      <c r="E36" s="2">
        <v>1</v>
      </c>
      <c r="F36" s="6">
        <v>1700</v>
      </c>
      <c r="G36" s="6">
        <v>2500</v>
      </c>
      <c r="H36" s="6">
        <v>2500</v>
      </c>
      <c r="I36" s="6">
        <f t="shared" si="0"/>
        <v>800</v>
      </c>
      <c r="J36" s="2" t="s">
        <v>16</v>
      </c>
      <c r="K36" s="2" t="s">
        <v>22</v>
      </c>
      <c r="L36" s="17" t="str">
        <f>TEXT(Tabela1[[#This Row],[Data Venda]], "mM/aaaa")</f>
        <v>07/2026</v>
      </c>
      <c r="M36" s="18" t="str">
        <f>TEXT(Tabela1[[#This Row],[Data Venda]], "aaaa")</f>
        <v>2026</v>
      </c>
    </row>
    <row r="37" spans="1:13" ht="16.5" thickBot="1" x14ac:dyDescent="0.3">
      <c r="A37" s="2" t="s">
        <v>66</v>
      </c>
      <c r="B37" s="3">
        <v>46232</v>
      </c>
      <c r="C37" s="2" t="s">
        <v>34</v>
      </c>
      <c r="D37" s="2" t="s">
        <v>20</v>
      </c>
      <c r="E37" s="2">
        <v>4</v>
      </c>
      <c r="F37" s="6">
        <v>520</v>
      </c>
      <c r="G37" s="6">
        <v>800</v>
      </c>
      <c r="H37" s="6">
        <v>3200</v>
      </c>
      <c r="I37" s="6">
        <f t="shared" si="0"/>
        <v>1120</v>
      </c>
      <c r="J37" s="2" t="s">
        <v>21</v>
      </c>
      <c r="K37" s="2" t="s">
        <v>13</v>
      </c>
      <c r="L37" s="17" t="str">
        <f>TEXT(Tabela1[[#This Row],[Data Venda]], "mM/aaaa")</f>
        <v>07/2026</v>
      </c>
      <c r="M37" s="18" t="str">
        <f>TEXT(Tabela1[[#This Row],[Data Venda]], "aaaa")</f>
        <v>2026</v>
      </c>
    </row>
    <row r="38" spans="1:13" ht="16.5" thickBot="1" x14ac:dyDescent="0.3">
      <c r="A38" s="2" t="s">
        <v>67</v>
      </c>
      <c r="B38" s="3">
        <v>46236</v>
      </c>
      <c r="C38" s="2" t="s">
        <v>27</v>
      </c>
      <c r="D38" s="2" t="s">
        <v>28</v>
      </c>
      <c r="E38" s="2">
        <v>9</v>
      </c>
      <c r="F38" s="6">
        <v>220</v>
      </c>
      <c r="G38" s="6">
        <v>350</v>
      </c>
      <c r="H38" s="6">
        <v>3150</v>
      </c>
      <c r="I38" s="6">
        <f t="shared" si="0"/>
        <v>1170</v>
      </c>
      <c r="J38" s="2" t="s">
        <v>25</v>
      </c>
      <c r="K38" s="2" t="s">
        <v>29</v>
      </c>
      <c r="L38" s="17" t="str">
        <f>TEXT(Tabela1[[#This Row],[Data Venda]], "mM/aaaa")</f>
        <v>08/2026</v>
      </c>
      <c r="M38" s="18" t="str">
        <f>TEXT(Tabela1[[#This Row],[Data Venda]], "aaaa")</f>
        <v>2026</v>
      </c>
    </row>
    <row r="39" spans="1:13" ht="16.5" thickBot="1" x14ac:dyDescent="0.3">
      <c r="A39" s="2" t="s">
        <v>68</v>
      </c>
      <c r="B39" s="3">
        <v>46242</v>
      </c>
      <c r="C39" s="2" t="s">
        <v>24</v>
      </c>
      <c r="D39" s="2" t="s">
        <v>11</v>
      </c>
      <c r="E39" s="2">
        <v>3</v>
      </c>
      <c r="F39" s="6">
        <v>850</v>
      </c>
      <c r="G39" s="6">
        <v>1200</v>
      </c>
      <c r="H39" s="6">
        <v>3600</v>
      </c>
      <c r="I39" s="6">
        <f t="shared" si="0"/>
        <v>1050</v>
      </c>
      <c r="J39" s="2" t="s">
        <v>12</v>
      </c>
      <c r="K39" s="2" t="s">
        <v>17</v>
      </c>
      <c r="L39" s="17" t="str">
        <f>TEXT(Tabela1[[#This Row],[Data Venda]], "mM/aaaa")</f>
        <v>08/2026</v>
      </c>
      <c r="M39" s="18" t="str">
        <f>TEXT(Tabela1[[#This Row],[Data Venda]], "aaaa")</f>
        <v>2026</v>
      </c>
    </row>
    <row r="40" spans="1:13" ht="16.5" thickBot="1" x14ac:dyDescent="0.3">
      <c r="A40" s="2" t="s">
        <v>69</v>
      </c>
      <c r="B40" s="3">
        <v>46248</v>
      </c>
      <c r="C40" s="2" t="s">
        <v>31</v>
      </c>
      <c r="D40" s="2" t="s">
        <v>28</v>
      </c>
      <c r="E40" s="2">
        <v>25</v>
      </c>
      <c r="F40" s="6">
        <v>110</v>
      </c>
      <c r="G40" s="6">
        <v>200</v>
      </c>
      <c r="H40" s="6">
        <v>5000</v>
      </c>
      <c r="I40" s="6">
        <f t="shared" si="0"/>
        <v>2250</v>
      </c>
      <c r="J40" s="2" t="s">
        <v>16</v>
      </c>
      <c r="K40" s="2" t="s">
        <v>13</v>
      </c>
      <c r="L40" s="17" t="str">
        <f>TEXT(Tabela1[[#This Row],[Data Venda]], "mM/aaaa")</f>
        <v>08/2026</v>
      </c>
      <c r="M40" s="18" t="str">
        <f>TEXT(Tabela1[[#This Row],[Data Venda]], "aaaa")</f>
        <v>2026</v>
      </c>
    </row>
    <row r="41" spans="1:13" ht="16.5" thickBot="1" x14ac:dyDescent="0.3">
      <c r="A41" s="2" t="s">
        <v>70</v>
      </c>
      <c r="B41" s="3">
        <v>46254</v>
      </c>
      <c r="C41" s="2" t="s">
        <v>42</v>
      </c>
      <c r="D41" s="2" t="s">
        <v>20</v>
      </c>
      <c r="E41" s="2">
        <v>1</v>
      </c>
      <c r="F41" s="6">
        <v>1200</v>
      </c>
      <c r="G41" s="6">
        <v>1800</v>
      </c>
      <c r="H41" s="6">
        <v>1800</v>
      </c>
      <c r="I41" s="6">
        <f t="shared" si="0"/>
        <v>600</v>
      </c>
      <c r="J41" s="2" t="s">
        <v>21</v>
      </c>
      <c r="K41" s="2" t="s">
        <v>22</v>
      </c>
      <c r="L41" s="17" t="str">
        <f>TEXT(Tabela1[[#This Row],[Data Venda]], "mM/aaaa")</f>
        <v>08/2026</v>
      </c>
      <c r="M41" s="18" t="str">
        <f>TEXT(Tabela1[[#This Row],[Data Venda]], "aaaa")</f>
        <v>2026</v>
      </c>
    </row>
    <row r="42" spans="1:13" ht="16.5" thickBot="1" x14ac:dyDescent="0.3">
      <c r="A42" s="2" t="s">
        <v>71</v>
      </c>
      <c r="B42" s="3">
        <v>46261</v>
      </c>
      <c r="C42" s="2" t="s">
        <v>19</v>
      </c>
      <c r="D42" s="2" t="s">
        <v>20</v>
      </c>
      <c r="E42" s="2">
        <v>7</v>
      </c>
      <c r="F42" s="6">
        <v>400</v>
      </c>
      <c r="G42" s="6">
        <v>6000</v>
      </c>
      <c r="H42" s="6">
        <v>4200</v>
      </c>
      <c r="I42" s="6">
        <f t="shared" si="0"/>
        <v>1400</v>
      </c>
      <c r="J42" s="2" t="s">
        <v>25</v>
      </c>
      <c r="K42" s="2" t="s">
        <v>32</v>
      </c>
      <c r="L42" s="17" t="str">
        <f>TEXT(Tabela1[[#This Row],[Data Venda]], "mM/aaaa")</f>
        <v>08/2026</v>
      </c>
      <c r="M42" s="18" t="str">
        <f>TEXT(Tabela1[[#This Row],[Data Venda]], "aaaa")</f>
        <v>2026</v>
      </c>
    </row>
    <row r="43" spans="1:13" ht="16.5" thickBot="1" x14ac:dyDescent="0.3">
      <c r="A43" s="2" t="s">
        <v>72</v>
      </c>
      <c r="B43" s="3">
        <v>46268</v>
      </c>
      <c r="C43" s="2" t="s">
        <v>10</v>
      </c>
      <c r="D43" s="2" t="s">
        <v>11</v>
      </c>
      <c r="E43" s="2">
        <v>1</v>
      </c>
      <c r="F43" s="6">
        <v>3100</v>
      </c>
      <c r="G43" s="6">
        <v>4500</v>
      </c>
      <c r="H43" s="6">
        <v>4500</v>
      </c>
      <c r="I43" s="6">
        <f t="shared" si="0"/>
        <v>1400</v>
      </c>
      <c r="J43" s="2" t="s">
        <v>12</v>
      </c>
      <c r="K43" s="2" t="s">
        <v>13</v>
      </c>
      <c r="L43" s="17" t="str">
        <f>TEXT(Tabela1[[#This Row],[Data Venda]], "mM/aaaa")</f>
        <v>09/2026</v>
      </c>
      <c r="M43" s="18" t="str">
        <f>TEXT(Tabela1[[#This Row],[Data Venda]], "aaaa")</f>
        <v>2026</v>
      </c>
    </row>
    <row r="44" spans="1:13" ht="16.5" thickBot="1" x14ac:dyDescent="0.3">
      <c r="A44" s="2" t="s">
        <v>73</v>
      </c>
      <c r="B44" s="3">
        <v>46274</v>
      </c>
      <c r="C44" s="2" t="s">
        <v>15</v>
      </c>
      <c r="D44" s="2" t="s">
        <v>11</v>
      </c>
      <c r="E44" s="2">
        <v>4</v>
      </c>
      <c r="F44" s="6">
        <v>1700</v>
      </c>
      <c r="G44" s="6">
        <v>2500</v>
      </c>
      <c r="H44" s="6">
        <v>10000</v>
      </c>
      <c r="I44" s="6">
        <f t="shared" si="0"/>
        <v>3200</v>
      </c>
      <c r="J44" s="2" t="s">
        <v>16</v>
      </c>
      <c r="K44" s="2" t="s">
        <v>29</v>
      </c>
      <c r="L44" s="17" t="str">
        <f>TEXT(Tabela1[[#This Row],[Data Venda]], "mM/aaaa")</f>
        <v>09/2026</v>
      </c>
      <c r="M44" s="18" t="str">
        <f>TEXT(Tabela1[[#This Row],[Data Venda]], "aaaa")</f>
        <v>2026</v>
      </c>
    </row>
    <row r="45" spans="1:13" ht="16.5" thickBot="1" x14ac:dyDescent="0.3">
      <c r="A45" s="2" t="s">
        <v>74</v>
      </c>
      <c r="B45" s="3">
        <v>46280</v>
      </c>
      <c r="C45" s="2" t="s">
        <v>45</v>
      </c>
      <c r="D45" s="2" t="s">
        <v>46</v>
      </c>
      <c r="E45" s="2">
        <v>14</v>
      </c>
      <c r="F45" s="6">
        <v>330</v>
      </c>
      <c r="G45" s="6">
        <v>500</v>
      </c>
      <c r="H45" s="6">
        <v>7000</v>
      </c>
      <c r="I45" s="6">
        <f t="shared" si="0"/>
        <v>2380</v>
      </c>
      <c r="J45" s="2" t="s">
        <v>21</v>
      </c>
      <c r="K45" s="2" t="s">
        <v>17</v>
      </c>
      <c r="L45" s="17" t="str">
        <f>TEXT(Tabela1[[#This Row],[Data Venda]], "mM/aaaa")</f>
        <v>09/2026</v>
      </c>
      <c r="M45" s="18" t="str">
        <f>TEXT(Tabela1[[#This Row],[Data Venda]], "aaaa")</f>
        <v>2026</v>
      </c>
    </row>
    <row r="46" spans="1:13" ht="16.5" thickBot="1" x14ac:dyDescent="0.3">
      <c r="A46" s="2" t="s">
        <v>75</v>
      </c>
      <c r="B46" s="3">
        <v>46287</v>
      </c>
      <c r="C46" s="2" t="s">
        <v>37</v>
      </c>
      <c r="D46" s="2" t="s">
        <v>28</v>
      </c>
      <c r="E46" s="2">
        <v>12</v>
      </c>
      <c r="F46" s="6">
        <v>260</v>
      </c>
      <c r="G46" s="6">
        <v>400</v>
      </c>
      <c r="H46" s="6">
        <v>4800</v>
      </c>
      <c r="I46" s="6">
        <f t="shared" si="0"/>
        <v>1680</v>
      </c>
      <c r="J46" s="2" t="s">
        <v>25</v>
      </c>
      <c r="K46" s="2" t="s">
        <v>13</v>
      </c>
      <c r="L46" s="17" t="str">
        <f>TEXT(Tabela1[[#This Row],[Data Venda]], "mM/aaaa")</f>
        <v>09/2026</v>
      </c>
      <c r="M46" s="18" t="str">
        <f>TEXT(Tabela1[[#This Row],[Data Venda]], "aaaa")</f>
        <v>2026</v>
      </c>
    </row>
    <row r="47" spans="1:13" ht="16.5" thickBot="1" x14ac:dyDescent="0.3">
      <c r="A47" s="2" t="s">
        <v>76</v>
      </c>
      <c r="B47" s="3">
        <v>46293</v>
      </c>
      <c r="C47" s="2" t="s">
        <v>34</v>
      </c>
      <c r="D47" s="2" t="s">
        <v>20</v>
      </c>
      <c r="E47" s="2">
        <v>5</v>
      </c>
      <c r="F47" s="6">
        <v>520</v>
      </c>
      <c r="G47" s="6">
        <v>800</v>
      </c>
      <c r="H47" s="6">
        <v>4000</v>
      </c>
      <c r="I47" s="6">
        <f t="shared" si="0"/>
        <v>1400</v>
      </c>
      <c r="J47" s="2" t="s">
        <v>12</v>
      </c>
      <c r="K47" s="2" t="s">
        <v>22</v>
      </c>
      <c r="L47" s="17" t="str">
        <f>TEXT(Tabela1[[#This Row],[Data Venda]], "mM/aaaa")</f>
        <v>09/2026</v>
      </c>
      <c r="M47" s="18" t="str">
        <f>TEXT(Tabela1[[#This Row],[Data Venda]], "aaaa")</f>
        <v>2026</v>
      </c>
    </row>
    <row r="48" spans="1:13" ht="16.5" thickBot="1" x14ac:dyDescent="0.3">
      <c r="A48" s="2" t="s">
        <v>77</v>
      </c>
      <c r="B48" s="3">
        <v>46299</v>
      </c>
      <c r="C48" s="2" t="s">
        <v>24</v>
      </c>
      <c r="D48" s="2" t="s">
        <v>11</v>
      </c>
      <c r="E48" s="2">
        <v>2</v>
      </c>
      <c r="F48" s="6">
        <v>850</v>
      </c>
      <c r="G48" s="6">
        <v>1200</v>
      </c>
      <c r="H48" s="6">
        <v>2400</v>
      </c>
      <c r="I48" s="6">
        <f t="shared" si="0"/>
        <v>700</v>
      </c>
      <c r="J48" s="2" t="s">
        <v>16</v>
      </c>
      <c r="K48" s="2" t="s">
        <v>32</v>
      </c>
      <c r="L48" s="17" t="str">
        <f>TEXT(Tabela1[[#This Row],[Data Venda]], "mM/aaaa")</f>
        <v>10/2026</v>
      </c>
      <c r="M48" s="18" t="str">
        <f>TEXT(Tabela1[[#This Row],[Data Venda]], "aaaa")</f>
        <v>2026</v>
      </c>
    </row>
    <row r="49" spans="1:13" ht="16.5" thickBot="1" x14ac:dyDescent="0.3">
      <c r="A49" s="2" t="s">
        <v>78</v>
      </c>
      <c r="B49" s="3">
        <v>46305</v>
      </c>
      <c r="C49" s="2" t="s">
        <v>27</v>
      </c>
      <c r="D49" s="2" t="s">
        <v>28</v>
      </c>
      <c r="E49" s="2">
        <v>11</v>
      </c>
      <c r="F49" s="6">
        <v>220</v>
      </c>
      <c r="G49" s="6">
        <v>350</v>
      </c>
      <c r="H49" s="6">
        <v>3850</v>
      </c>
      <c r="I49" s="6">
        <f t="shared" si="0"/>
        <v>1430</v>
      </c>
      <c r="J49" s="2" t="s">
        <v>21</v>
      </c>
      <c r="K49" s="2" t="s">
        <v>13</v>
      </c>
      <c r="L49" s="17" t="str">
        <f>TEXT(Tabela1[[#This Row],[Data Venda]], "mM/aaaa")</f>
        <v>10/2026</v>
      </c>
      <c r="M49" s="18" t="str">
        <f>TEXT(Tabela1[[#This Row],[Data Venda]], "aaaa")</f>
        <v>2026</v>
      </c>
    </row>
    <row r="50" spans="1:13" ht="16.5" thickBot="1" x14ac:dyDescent="0.3">
      <c r="A50" s="2" t="s">
        <v>79</v>
      </c>
      <c r="B50" s="3">
        <v>46312</v>
      </c>
      <c r="C50" s="2" t="s">
        <v>31</v>
      </c>
      <c r="D50" s="2" t="s">
        <v>28</v>
      </c>
      <c r="E50" s="2">
        <v>22</v>
      </c>
      <c r="F50" s="6">
        <v>110</v>
      </c>
      <c r="G50" s="6">
        <v>200</v>
      </c>
      <c r="H50" s="6">
        <v>4400</v>
      </c>
      <c r="I50" s="6">
        <f t="shared" si="0"/>
        <v>1980</v>
      </c>
      <c r="J50" s="2" t="s">
        <v>25</v>
      </c>
      <c r="K50" s="2" t="s">
        <v>17</v>
      </c>
      <c r="L50" s="17" t="str">
        <f>TEXT(Tabela1[[#This Row],[Data Venda]], "mM/aaaa")</f>
        <v>10/2026</v>
      </c>
      <c r="M50" s="18" t="str">
        <f>TEXT(Tabela1[[#This Row],[Data Venda]], "aaaa")</f>
        <v>2026</v>
      </c>
    </row>
    <row r="51" spans="1:13" ht="16.5" thickBot="1" x14ac:dyDescent="0.3">
      <c r="A51" s="2" t="s">
        <v>80</v>
      </c>
      <c r="B51" s="3">
        <v>46319</v>
      </c>
      <c r="C51" s="2" t="s">
        <v>10</v>
      </c>
      <c r="D51" s="2" t="s">
        <v>11</v>
      </c>
      <c r="E51" s="2">
        <v>3</v>
      </c>
      <c r="F51" s="6">
        <v>3100</v>
      </c>
      <c r="G51" s="6">
        <v>4500</v>
      </c>
      <c r="H51" s="6">
        <v>13500</v>
      </c>
      <c r="I51" s="6">
        <f t="shared" si="0"/>
        <v>4200</v>
      </c>
      <c r="J51" s="2" t="s">
        <v>12</v>
      </c>
      <c r="K51" s="2" t="s">
        <v>29</v>
      </c>
      <c r="L51" s="17" t="str">
        <f>TEXT(Tabela1[[#This Row],[Data Venda]], "mM/aaaa")</f>
        <v>10/2026</v>
      </c>
      <c r="M51" s="18" t="str">
        <f>TEXT(Tabela1[[#This Row],[Data Venda]], "aaaa")</f>
        <v>2026</v>
      </c>
    </row>
    <row r="52" spans="1:13" ht="16.5" thickBot="1" x14ac:dyDescent="0.3">
      <c r="A52" s="2" t="s">
        <v>81</v>
      </c>
      <c r="B52" s="3">
        <v>46326</v>
      </c>
      <c r="C52" s="2" t="s">
        <v>19</v>
      </c>
      <c r="D52" s="2" t="s">
        <v>20</v>
      </c>
      <c r="E52" s="2">
        <v>6</v>
      </c>
      <c r="F52" s="6">
        <v>400</v>
      </c>
      <c r="G52" s="6">
        <v>6000</v>
      </c>
      <c r="H52" s="6">
        <v>3600</v>
      </c>
      <c r="I52" s="6">
        <f t="shared" si="0"/>
        <v>1200</v>
      </c>
      <c r="J52" s="2" t="s">
        <v>16</v>
      </c>
      <c r="K52" s="2" t="s">
        <v>22</v>
      </c>
      <c r="L52" s="17" t="str">
        <f>TEXT(Tabela1[[#This Row],[Data Venda]], "mM/aaaa")</f>
        <v>10/2026</v>
      </c>
      <c r="M52" s="18" t="str">
        <f>TEXT(Tabela1[[#This Row],[Data Venda]], "aaaa")</f>
        <v>2026</v>
      </c>
    </row>
    <row r="53" spans="1:13" ht="16.5" thickBot="1" x14ac:dyDescent="0.3">
      <c r="A53" s="2" t="s">
        <v>82</v>
      </c>
      <c r="B53" s="3">
        <v>46330</v>
      </c>
      <c r="C53" s="2" t="s">
        <v>15</v>
      </c>
      <c r="D53" s="2" t="s">
        <v>11</v>
      </c>
      <c r="E53" s="2">
        <v>2</v>
      </c>
      <c r="F53" s="6">
        <v>1700</v>
      </c>
      <c r="G53" s="6">
        <v>2500</v>
      </c>
      <c r="H53" s="6">
        <v>5000</v>
      </c>
      <c r="I53" s="6">
        <f t="shared" si="0"/>
        <v>1600</v>
      </c>
      <c r="J53" s="2" t="s">
        <v>21</v>
      </c>
      <c r="K53" s="2" t="s">
        <v>13</v>
      </c>
      <c r="L53" s="17" t="str">
        <f>TEXT(Tabela1[[#This Row],[Data Venda]], "mM/aaaa")</f>
        <v>11/2026</v>
      </c>
      <c r="M53" s="18" t="str">
        <f>TEXT(Tabela1[[#This Row],[Data Venda]], "aaaa")</f>
        <v>2026</v>
      </c>
    </row>
    <row r="54" spans="1:13" ht="16.5" thickBot="1" x14ac:dyDescent="0.3">
      <c r="A54" s="2" t="s">
        <v>83</v>
      </c>
      <c r="B54" s="3">
        <v>46336</v>
      </c>
      <c r="C54" s="2" t="s">
        <v>42</v>
      </c>
      <c r="D54" s="2" t="s">
        <v>20</v>
      </c>
      <c r="E54" s="2">
        <v>3</v>
      </c>
      <c r="F54" s="6">
        <v>1200</v>
      </c>
      <c r="G54" s="6">
        <v>1800</v>
      </c>
      <c r="H54" s="6">
        <v>5400</v>
      </c>
      <c r="I54" s="6">
        <f t="shared" si="0"/>
        <v>1800</v>
      </c>
      <c r="J54" s="2" t="s">
        <v>25</v>
      </c>
      <c r="K54" s="2" t="s">
        <v>32</v>
      </c>
      <c r="L54" s="17" t="str">
        <f>TEXT(Tabela1[[#This Row],[Data Venda]], "mM/aaaa")</f>
        <v>11/2026</v>
      </c>
      <c r="M54" s="18" t="str">
        <f>TEXT(Tabela1[[#This Row],[Data Venda]], "aaaa")</f>
        <v>2026</v>
      </c>
    </row>
    <row r="55" spans="1:13" ht="16.5" thickBot="1" x14ac:dyDescent="0.3">
      <c r="A55" s="2" t="s">
        <v>84</v>
      </c>
      <c r="B55" s="3">
        <v>46341</v>
      </c>
      <c r="C55" s="2" t="s">
        <v>45</v>
      </c>
      <c r="D55" s="2" t="s">
        <v>46</v>
      </c>
      <c r="E55" s="2">
        <v>15</v>
      </c>
      <c r="F55" s="6">
        <v>330</v>
      </c>
      <c r="G55" s="6">
        <v>500</v>
      </c>
      <c r="H55" s="6">
        <v>7500</v>
      </c>
      <c r="I55" s="6">
        <f t="shared" si="0"/>
        <v>2550</v>
      </c>
      <c r="J55" s="2" t="s">
        <v>12</v>
      </c>
      <c r="K55" s="2" t="s">
        <v>17</v>
      </c>
      <c r="L55" s="17" t="str">
        <f>TEXT(Tabela1[[#This Row],[Data Venda]], "mM/aaaa")</f>
        <v>11/2026</v>
      </c>
      <c r="M55" s="18" t="str">
        <f>TEXT(Tabela1[[#This Row],[Data Venda]], "aaaa")</f>
        <v>2026</v>
      </c>
    </row>
    <row r="56" spans="1:13" ht="16.5" thickBot="1" x14ac:dyDescent="0.3">
      <c r="A56" s="2" t="s">
        <v>85</v>
      </c>
      <c r="B56" s="3">
        <v>46347</v>
      </c>
      <c r="C56" s="2" t="s">
        <v>37</v>
      </c>
      <c r="D56" s="2" t="s">
        <v>28</v>
      </c>
      <c r="E56" s="2">
        <v>20</v>
      </c>
      <c r="F56" s="6">
        <v>260</v>
      </c>
      <c r="G56" s="6">
        <v>400</v>
      </c>
      <c r="H56" s="6">
        <v>8000</v>
      </c>
      <c r="I56" s="6">
        <f t="shared" si="0"/>
        <v>2800</v>
      </c>
      <c r="J56" s="2" t="s">
        <v>16</v>
      </c>
      <c r="K56" s="2" t="s">
        <v>13</v>
      </c>
      <c r="L56" s="17" t="str">
        <f>TEXT(Tabela1[[#This Row],[Data Venda]], "mM/aaaa")</f>
        <v>11/2026</v>
      </c>
      <c r="M56" s="18" t="str">
        <f>TEXT(Tabela1[[#This Row],[Data Venda]], "aaaa")</f>
        <v>2026</v>
      </c>
    </row>
    <row r="57" spans="1:13" ht="16.5" thickBot="1" x14ac:dyDescent="0.3">
      <c r="A57" s="2" t="s">
        <v>86</v>
      </c>
      <c r="B57" s="3">
        <v>46353</v>
      </c>
      <c r="C57" s="2" t="s">
        <v>34</v>
      </c>
      <c r="D57" s="2" t="s">
        <v>20</v>
      </c>
      <c r="E57" s="2">
        <v>2</v>
      </c>
      <c r="F57" s="6">
        <v>520</v>
      </c>
      <c r="G57" s="6">
        <v>800</v>
      </c>
      <c r="H57" s="6">
        <v>1600</v>
      </c>
      <c r="I57" s="6">
        <f t="shared" si="0"/>
        <v>560</v>
      </c>
      <c r="J57" s="2" t="s">
        <v>21</v>
      </c>
      <c r="K57" s="2" t="s">
        <v>29</v>
      </c>
      <c r="L57" s="17" t="str">
        <f>TEXT(Tabela1[[#This Row],[Data Venda]], "mM/aaaa")</f>
        <v>11/2026</v>
      </c>
      <c r="M57" s="18" t="str">
        <f>TEXT(Tabela1[[#This Row],[Data Venda]], "aaaa")</f>
        <v>2026</v>
      </c>
    </row>
    <row r="58" spans="1:13" ht="16.5" thickBot="1" x14ac:dyDescent="0.3">
      <c r="A58" s="2" t="s">
        <v>87</v>
      </c>
      <c r="B58" s="3">
        <v>46358</v>
      </c>
      <c r="C58" s="2" t="s">
        <v>10</v>
      </c>
      <c r="D58" s="2" t="s">
        <v>11</v>
      </c>
      <c r="E58" s="2">
        <v>4</v>
      </c>
      <c r="F58" s="6">
        <v>3100</v>
      </c>
      <c r="G58" s="6">
        <v>4500</v>
      </c>
      <c r="H58" s="6">
        <v>18000</v>
      </c>
      <c r="I58" s="6">
        <f t="shared" si="0"/>
        <v>5600</v>
      </c>
      <c r="J58" s="2" t="s">
        <v>25</v>
      </c>
      <c r="K58" s="2" t="s">
        <v>22</v>
      </c>
      <c r="L58" s="17" t="str">
        <f>TEXT(Tabela1[[#This Row],[Data Venda]], "mM/aaaa")</f>
        <v>12/2026</v>
      </c>
      <c r="M58" s="18" t="str">
        <f>TEXT(Tabela1[[#This Row],[Data Venda]], "aaaa")</f>
        <v>2026</v>
      </c>
    </row>
    <row r="59" spans="1:13" ht="16.5" thickBot="1" x14ac:dyDescent="0.3">
      <c r="A59" s="2" t="s">
        <v>88</v>
      </c>
      <c r="B59" s="3">
        <v>46364</v>
      </c>
      <c r="C59" s="2" t="s">
        <v>24</v>
      </c>
      <c r="D59" s="2" t="s">
        <v>11</v>
      </c>
      <c r="E59" s="2">
        <v>6</v>
      </c>
      <c r="F59" s="6">
        <v>850</v>
      </c>
      <c r="G59" s="6">
        <v>1200</v>
      </c>
      <c r="H59" s="6">
        <v>7200</v>
      </c>
      <c r="I59" s="6">
        <f t="shared" si="0"/>
        <v>2100</v>
      </c>
      <c r="J59" s="2" t="s">
        <v>12</v>
      </c>
      <c r="K59" s="2" t="s">
        <v>13</v>
      </c>
      <c r="L59" s="17" t="str">
        <f>TEXT(Tabela1[[#This Row],[Data Venda]], "mM/aaaa")</f>
        <v>12/2026</v>
      </c>
      <c r="M59" s="18" t="str">
        <f>TEXT(Tabela1[[#This Row],[Data Venda]], "aaaa")</f>
        <v>2026</v>
      </c>
    </row>
    <row r="60" spans="1:13" ht="16.5" thickBot="1" x14ac:dyDescent="0.3">
      <c r="A60" s="2" t="s">
        <v>89</v>
      </c>
      <c r="B60" s="3">
        <v>46370</v>
      </c>
      <c r="C60" s="2" t="s">
        <v>15</v>
      </c>
      <c r="D60" s="2" t="s">
        <v>11</v>
      </c>
      <c r="E60" s="2">
        <v>5</v>
      </c>
      <c r="F60" s="6">
        <v>1700</v>
      </c>
      <c r="G60" s="6">
        <v>2500</v>
      </c>
      <c r="H60" s="6">
        <v>12500</v>
      </c>
      <c r="I60" s="6">
        <f t="shared" si="0"/>
        <v>4000</v>
      </c>
      <c r="J60" s="2" t="s">
        <v>16</v>
      </c>
      <c r="K60" s="2" t="s">
        <v>17</v>
      </c>
      <c r="L60" s="17" t="str">
        <f>TEXT(Tabela1[[#This Row],[Data Venda]], "mM/aaaa")</f>
        <v>12/2026</v>
      </c>
      <c r="M60" s="18" t="str">
        <f>TEXT(Tabela1[[#This Row],[Data Venda]], "aaaa")</f>
        <v>2026</v>
      </c>
    </row>
    <row r="61" spans="1:13" ht="16.5" thickBot="1" x14ac:dyDescent="0.3">
      <c r="A61" s="2" t="s">
        <v>90</v>
      </c>
      <c r="B61" s="3">
        <v>46376</v>
      </c>
      <c r="C61" s="2" t="s">
        <v>27</v>
      </c>
      <c r="D61" s="2" t="s">
        <v>28</v>
      </c>
      <c r="E61" s="2">
        <v>14</v>
      </c>
      <c r="F61" s="6">
        <v>220</v>
      </c>
      <c r="G61" s="6">
        <v>350</v>
      </c>
      <c r="H61" s="6">
        <v>4900</v>
      </c>
      <c r="I61" s="6">
        <f t="shared" si="0"/>
        <v>1820</v>
      </c>
      <c r="J61" s="2" t="s">
        <v>21</v>
      </c>
      <c r="K61" s="2" t="s">
        <v>32</v>
      </c>
      <c r="L61" s="17" t="str">
        <f>TEXT(Tabela1[[#This Row],[Data Venda]], "mM/aaaa")</f>
        <v>12/2026</v>
      </c>
      <c r="M61" s="18" t="str">
        <f>TEXT(Tabela1[[#This Row],[Data Venda]], "aaaa")</f>
        <v>2026</v>
      </c>
    </row>
    <row r="62" spans="1:13" ht="16.5" thickBot="1" x14ac:dyDescent="0.3">
      <c r="A62" s="4" t="s">
        <v>91</v>
      </c>
      <c r="B62" s="5">
        <v>46382</v>
      </c>
      <c r="C62" s="4" t="s">
        <v>19</v>
      </c>
      <c r="D62" s="4" t="s">
        <v>20</v>
      </c>
      <c r="E62" s="4">
        <v>10</v>
      </c>
      <c r="F62" s="7">
        <v>400</v>
      </c>
      <c r="G62" s="7">
        <v>6000</v>
      </c>
      <c r="H62" s="7">
        <v>6000</v>
      </c>
      <c r="I62" s="6">
        <f t="shared" si="0"/>
        <v>2000</v>
      </c>
      <c r="J62" s="4" t="s">
        <v>25</v>
      </c>
      <c r="K62" s="4" t="s">
        <v>13</v>
      </c>
      <c r="L62" s="17" t="str">
        <f>TEXT(Tabela1[[#This Row],[Data Venda]], "mM/aaaa")</f>
        <v>12/2026</v>
      </c>
      <c r="M62" s="18" t="str">
        <f>TEXT(Tabela1[[#This Row],[Data Venda]], "aaaa")</f>
        <v>2026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B2C6-BB0C-4325-BBD4-8A786AEED722}">
  <dimension ref="B3:F52"/>
  <sheetViews>
    <sheetView showGridLines="0" topLeftCell="A13" workbookViewId="0">
      <selection activeCell="E46" sqref="E46"/>
    </sheetView>
  </sheetViews>
  <sheetFormatPr defaultRowHeight="15.75" x14ac:dyDescent="0.25"/>
  <cols>
    <col min="1" max="1" width="9" style="15"/>
    <col min="2" max="2" width="11.75" style="15" bestFit="1" customWidth="1"/>
    <col min="3" max="5" width="18.375" style="15" bestFit="1" customWidth="1"/>
    <col min="6" max="6" width="16.75" style="15" bestFit="1" customWidth="1"/>
    <col min="7" max="7" width="24.25" style="15" bestFit="1" customWidth="1"/>
    <col min="8" max="8" width="4.75" style="15" customWidth="1"/>
    <col min="9" max="9" width="18.5" style="15" bestFit="1" customWidth="1"/>
    <col min="10" max="11" width="30.75" style="15" bestFit="1" customWidth="1"/>
    <col min="12" max="15" width="8.5" style="15" bestFit="1" customWidth="1"/>
    <col min="16" max="16" width="13.625" style="15" bestFit="1" customWidth="1"/>
    <col min="17" max="17" width="10.625" style="15" bestFit="1" customWidth="1"/>
    <col min="18" max="16384" width="9" style="15"/>
  </cols>
  <sheetData>
    <row r="3" spans="2:6" x14ac:dyDescent="0.25">
      <c r="B3" s="14" t="s">
        <v>95</v>
      </c>
      <c r="C3" s="14"/>
      <c r="D3" s="14"/>
      <c r="E3" s="14"/>
      <c r="F3" s="14"/>
    </row>
    <row r="6" spans="2:6" x14ac:dyDescent="0.25">
      <c r="B6" s="15" t="s">
        <v>98</v>
      </c>
    </row>
    <row r="7" spans="2:6" x14ac:dyDescent="0.25">
      <c r="B7" s="15" t="s">
        <v>99</v>
      </c>
    </row>
    <row r="8" spans="2:6" x14ac:dyDescent="0.25">
      <c r="B8" s="19" t="s">
        <v>97</v>
      </c>
      <c r="C8" t="s">
        <v>103</v>
      </c>
    </row>
    <row r="9" spans="2:6" x14ac:dyDescent="0.25">
      <c r="B9" s="19" t="s">
        <v>100</v>
      </c>
      <c r="C9" t="s">
        <v>101</v>
      </c>
    </row>
    <row r="11" spans="2:6" s="20" customFormat="1" x14ac:dyDescent="0.25">
      <c r="B11" s="19" t="s">
        <v>8</v>
      </c>
      <c r="C11" s="19" t="s">
        <v>3</v>
      </c>
      <c r="D11" s="1" t="s">
        <v>102</v>
      </c>
      <c r="E11"/>
    </row>
    <row r="12" spans="2:6" x14ac:dyDescent="0.25">
      <c r="B12" t="s">
        <v>29</v>
      </c>
      <c r="C12" t="s">
        <v>28</v>
      </c>
      <c r="D12" s="16">
        <v>6650</v>
      </c>
      <c r="E12"/>
    </row>
    <row r="13" spans="2:6" x14ac:dyDescent="0.25">
      <c r="B13"/>
      <c r="C13" t="s">
        <v>11</v>
      </c>
      <c r="D13" s="16">
        <v>32900</v>
      </c>
      <c r="E13"/>
    </row>
    <row r="14" spans="2:6" x14ac:dyDescent="0.25">
      <c r="B14"/>
      <c r="C14" t="s">
        <v>20</v>
      </c>
      <c r="D14" s="16">
        <v>6400</v>
      </c>
      <c r="E14"/>
    </row>
    <row r="15" spans="2:6" x14ac:dyDescent="0.25">
      <c r="B15" t="s">
        <v>17</v>
      </c>
      <c r="C15" t="s">
        <v>28</v>
      </c>
      <c r="D15" s="16">
        <v>10050</v>
      </c>
      <c r="E15"/>
    </row>
    <row r="16" spans="2:6" x14ac:dyDescent="0.25">
      <c r="B16"/>
      <c r="C16" t="s">
        <v>46</v>
      </c>
      <c r="D16" s="16">
        <v>20500</v>
      </c>
      <c r="E16"/>
    </row>
    <row r="17" spans="2:5" x14ac:dyDescent="0.25">
      <c r="B17"/>
      <c r="C17" t="s">
        <v>11</v>
      </c>
      <c r="D17" s="16">
        <v>34900</v>
      </c>
      <c r="E17"/>
    </row>
    <row r="18" spans="2:5" x14ac:dyDescent="0.25">
      <c r="B18" t="s">
        <v>32</v>
      </c>
      <c r="C18" t="s">
        <v>28</v>
      </c>
      <c r="D18" s="16">
        <v>13650</v>
      </c>
      <c r="E18"/>
    </row>
    <row r="19" spans="2:5" x14ac:dyDescent="0.25">
      <c r="B19"/>
      <c r="C19" t="s">
        <v>46</v>
      </c>
      <c r="D19" s="16">
        <v>5000</v>
      </c>
      <c r="E19"/>
    </row>
    <row r="20" spans="2:5" x14ac:dyDescent="0.25">
      <c r="B20"/>
      <c r="C20" t="s">
        <v>11</v>
      </c>
      <c r="D20" s="16">
        <v>2400</v>
      </c>
      <c r="E20"/>
    </row>
    <row r="21" spans="2:5" x14ac:dyDescent="0.25">
      <c r="B21"/>
      <c r="C21" t="s">
        <v>20</v>
      </c>
      <c r="D21" s="16">
        <v>13200</v>
      </c>
      <c r="E21"/>
    </row>
    <row r="22" spans="2:5" x14ac:dyDescent="0.25">
      <c r="B22" t="s">
        <v>13</v>
      </c>
      <c r="C22" t="s">
        <v>28</v>
      </c>
      <c r="D22" s="16">
        <v>31250</v>
      </c>
      <c r="E22"/>
    </row>
    <row r="23" spans="2:5" x14ac:dyDescent="0.25">
      <c r="B23"/>
      <c r="C23" t="s">
        <v>11</v>
      </c>
      <c r="D23" s="16">
        <v>50800</v>
      </c>
      <c r="E23"/>
    </row>
    <row r="24" spans="2:5" x14ac:dyDescent="0.25">
      <c r="B24"/>
      <c r="C24" t="s">
        <v>20</v>
      </c>
      <c r="D24" s="16">
        <v>17000</v>
      </c>
      <c r="E24"/>
    </row>
    <row r="25" spans="2:5" x14ac:dyDescent="0.25">
      <c r="B25" t="s">
        <v>22</v>
      </c>
      <c r="C25" t="s">
        <v>28</v>
      </c>
      <c r="D25" s="16">
        <v>4000</v>
      </c>
      <c r="E25"/>
    </row>
    <row r="26" spans="2:5" x14ac:dyDescent="0.25">
      <c r="B26"/>
      <c r="C26" t="s">
        <v>46</v>
      </c>
      <c r="D26" s="16">
        <v>4000</v>
      </c>
      <c r="E26"/>
    </row>
    <row r="27" spans="2:5" x14ac:dyDescent="0.25">
      <c r="B27"/>
      <c r="C27" t="s">
        <v>11</v>
      </c>
      <c r="D27" s="16">
        <v>26500</v>
      </c>
      <c r="E27"/>
    </row>
    <row r="28" spans="2:5" x14ac:dyDescent="0.25">
      <c r="B28"/>
      <c r="C28" t="s">
        <v>20</v>
      </c>
      <c r="D28" s="16">
        <v>16400</v>
      </c>
      <c r="E28"/>
    </row>
    <row r="29" spans="2:5" x14ac:dyDescent="0.25">
      <c r="B29" t="s">
        <v>96</v>
      </c>
      <c r="C29"/>
      <c r="D29" s="16">
        <v>295600</v>
      </c>
      <c r="E29"/>
    </row>
    <row r="30" spans="2:5" x14ac:dyDescent="0.25">
      <c r="B30"/>
      <c r="C30"/>
      <c r="D30"/>
      <c r="E30"/>
    </row>
    <row r="31" spans="2:5" x14ac:dyDescent="0.25">
      <c r="B31"/>
      <c r="C31"/>
      <c r="D31"/>
      <c r="E31"/>
    </row>
    <row r="32" spans="2:5" x14ac:dyDescent="0.25">
      <c r="B32" s="19" t="s">
        <v>100</v>
      </c>
      <c r="C32" t="s">
        <v>101</v>
      </c>
      <c r="E32"/>
    </row>
    <row r="33" spans="2:5" x14ac:dyDescent="0.25">
      <c r="E33"/>
    </row>
    <row r="34" spans="2:5" x14ac:dyDescent="0.25">
      <c r="B34" s="19" t="s">
        <v>8</v>
      </c>
      <c r="C34" s="1" t="s">
        <v>102</v>
      </c>
      <c r="D34"/>
      <c r="E34"/>
    </row>
    <row r="35" spans="2:5" x14ac:dyDescent="0.25">
      <c r="B35" s="23" t="s">
        <v>29</v>
      </c>
      <c r="C35" s="16">
        <v>45950</v>
      </c>
      <c r="D35"/>
      <c r="E35" s="8">
        <f>IFERROR(GETPIVOTDATA("Valor Total",$B$34,"Região","Centro-Oeste"),"")</f>
        <v>45950</v>
      </c>
    </row>
    <row r="36" spans="2:5" x14ac:dyDescent="0.25">
      <c r="B36" s="23" t="s">
        <v>17</v>
      </c>
      <c r="C36" s="16">
        <v>65450</v>
      </c>
      <c r="D36"/>
      <c r="E36" s="8">
        <f>IFERROR(GETPIVOTDATA("Valor Total",$B$34,"Região","Nordeste")," ")</f>
        <v>65450</v>
      </c>
    </row>
    <row r="37" spans="2:5" x14ac:dyDescent="0.25">
      <c r="B37" s="23" t="s">
        <v>32</v>
      </c>
      <c r="C37" s="16">
        <v>34250</v>
      </c>
      <c r="D37"/>
      <c r="E37" s="8">
        <f>IFERROR(GETPIVOTDATA("Valor Total",$B$34,"Região","Norte")," ")</f>
        <v>34250</v>
      </c>
    </row>
    <row r="38" spans="2:5" x14ac:dyDescent="0.25">
      <c r="B38" s="23" t="s">
        <v>13</v>
      </c>
      <c r="C38" s="16">
        <v>99050</v>
      </c>
      <c r="D38"/>
      <c r="E38" s="8">
        <f>IFERROR(GETPIVOTDATA("Valor Total",$B$34,"Região","Sudeste")," ")</f>
        <v>99050</v>
      </c>
    </row>
    <row r="39" spans="2:5" x14ac:dyDescent="0.25">
      <c r="B39" s="23" t="s">
        <v>22</v>
      </c>
      <c r="C39" s="16">
        <v>50900</v>
      </c>
      <c r="D39"/>
      <c r="E39" s="8">
        <f>IFERROR(GETPIVOTDATA("Valor Total",$B$34,"Região","Sul")," ")</f>
        <v>50900</v>
      </c>
    </row>
    <row r="40" spans="2:5" x14ac:dyDescent="0.25">
      <c r="B40" s="23" t="s">
        <v>96</v>
      </c>
      <c r="C40" s="16">
        <v>295600</v>
      </c>
      <c r="D40"/>
    </row>
    <row r="41" spans="2:5" x14ac:dyDescent="0.25">
      <c r="B41"/>
      <c r="C41"/>
      <c r="D41"/>
    </row>
    <row r="42" spans="2:5" x14ac:dyDescent="0.25">
      <c r="B42"/>
      <c r="C42"/>
      <c r="D42"/>
    </row>
    <row r="43" spans="2:5" x14ac:dyDescent="0.25">
      <c r="B43"/>
      <c r="C43"/>
      <c r="D43"/>
    </row>
    <row r="44" spans="2:5" x14ac:dyDescent="0.25">
      <c r="B44"/>
      <c r="C44"/>
      <c r="D44"/>
    </row>
    <row r="45" spans="2:5" x14ac:dyDescent="0.25">
      <c r="B45"/>
      <c r="C45"/>
      <c r="D45"/>
    </row>
    <row r="46" spans="2:5" x14ac:dyDescent="0.25">
      <c r="B46"/>
      <c r="C46"/>
      <c r="D46"/>
    </row>
    <row r="47" spans="2:5" x14ac:dyDescent="0.25">
      <c r="B47"/>
      <c r="C47"/>
      <c r="D47"/>
    </row>
    <row r="48" spans="2:5" x14ac:dyDescent="0.25">
      <c r="B48"/>
      <c r="C48"/>
      <c r="D48"/>
    </row>
    <row r="49" spans="2:4" x14ac:dyDescent="0.25">
      <c r="B49"/>
      <c r="C49"/>
      <c r="D49"/>
    </row>
    <row r="50" spans="2:4" x14ac:dyDescent="0.25">
      <c r="B50"/>
      <c r="C50"/>
      <c r="D50"/>
    </row>
    <row r="51" spans="2:4" x14ac:dyDescent="0.25">
      <c r="B51"/>
      <c r="C51"/>
      <c r="D51"/>
    </row>
    <row r="52" spans="2:4" x14ac:dyDescent="0.25">
      <c r="B52"/>
      <c r="C52"/>
      <c r="D52"/>
    </row>
  </sheetData>
  <mergeCells count="1">
    <mergeCell ref="B3:F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F314-40A5-4F5B-9CD3-3D7AEBB64DDE}">
  <dimension ref="A3:BI102"/>
  <sheetViews>
    <sheetView showGridLines="0" tabSelected="1" zoomScale="90" zoomScaleNormal="90" workbookViewId="0">
      <selection activeCell="A39" sqref="A39"/>
    </sheetView>
  </sheetViews>
  <sheetFormatPr defaultRowHeight="15.75" x14ac:dyDescent="0.25"/>
  <cols>
    <col min="1" max="1" width="24.375" style="24" customWidth="1"/>
    <col min="2" max="2" width="7.125" customWidth="1"/>
    <col min="3" max="3" width="5.5" customWidth="1"/>
    <col min="4" max="4" width="5.875" customWidth="1"/>
  </cols>
  <sheetData>
    <row r="3" spans="2:61" ht="32.25" thickBot="1" x14ac:dyDescent="0.55000000000000004">
      <c r="C3" s="22" t="s">
        <v>104</v>
      </c>
      <c r="D3" s="25" t="s">
        <v>104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2:61" ht="12" customHeight="1" thickTop="1" x14ac:dyDescent="0.25"/>
    <row r="5" spans="2:61" ht="7.5" customHeight="1" x14ac:dyDescent="0.25"/>
    <row r="6" spans="2:61" ht="2.25" customHeight="1" x14ac:dyDescent="0.2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</row>
    <row r="7" spans="2:61" x14ac:dyDescent="0.25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</row>
    <row r="8" spans="2:61" x14ac:dyDescent="0.25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</row>
    <row r="9" spans="2:61" x14ac:dyDescent="0.25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</row>
    <row r="10" spans="2:61" x14ac:dyDescent="0.25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</row>
    <row r="11" spans="2:61" x14ac:dyDescent="0.25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</row>
    <row r="12" spans="2:61" x14ac:dyDescent="0.25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</row>
    <row r="13" spans="2:61" x14ac:dyDescent="0.25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</row>
    <row r="14" spans="2:61" x14ac:dyDescent="0.25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</row>
    <row r="15" spans="2:61" x14ac:dyDescent="0.25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</row>
    <row r="16" spans="2:61" x14ac:dyDescent="0.25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</row>
    <row r="17" spans="2:61" x14ac:dyDescent="0.25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</row>
    <row r="18" spans="2:61" x14ac:dyDescent="0.25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</row>
    <row r="19" spans="2:61" x14ac:dyDescent="0.25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</row>
    <row r="20" spans="2:61" x14ac:dyDescent="0.25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</row>
    <row r="21" spans="2:61" x14ac:dyDescent="0.25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</row>
    <row r="22" spans="2:61" x14ac:dyDescent="0.25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</row>
    <row r="23" spans="2:61" x14ac:dyDescent="0.25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</row>
    <row r="24" spans="2:61" x14ac:dyDescent="0.25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</row>
    <row r="25" spans="2:61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</row>
    <row r="26" spans="2:61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</row>
    <row r="27" spans="2:61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</row>
    <row r="28" spans="2:61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</row>
    <row r="29" spans="2:61" x14ac:dyDescent="0.25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</row>
    <row r="30" spans="2:61" x14ac:dyDescent="0.25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</row>
    <row r="31" spans="2:61" x14ac:dyDescent="0.25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</row>
    <row r="32" spans="2:61" x14ac:dyDescent="0.25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</row>
    <row r="33" spans="2:61" x14ac:dyDescent="0.25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</row>
    <row r="34" spans="2:61" x14ac:dyDescent="0.25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</row>
    <row r="35" spans="2:61" x14ac:dyDescent="0.25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</row>
    <row r="36" spans="2:61" x14ac:dyDescent="0.25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</row>
    <row r="37" spans="2:61" x14ac:dyDescent="0.25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</row>
    <row r="38" spans="2:61" x14ac:dyDescent="0.25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</row>
    <row r="39" spans="2:6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</row>
    <row r="40" spans="2:6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</row>
    <row r="41" spans="2:61" x14ac:dyDescent="0.25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</row>
    <row r="42" spans="2:61" x14ac:dyDescent="0.25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</row>
    <row r="43" spans="2:61" x14ac:dyDescent="0.25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</row>
    <row r="44" spans="2:61" x14ac:dyDescent="0.25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</row>
    <row r="45" spans="2:61" x14ac:dyDescent="0.25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</row>
    <row r="46" spans="2:61" x14ac:dyDescent="0.25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</row>
    <row r="47" spans="2:6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</row>
    <row r="48" spans="2:6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</row>
    <row r="49" spans="2:61" x14ac:dyDescent="0.25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</row>
    <row r="50" spans="2:61" x14ac:dyDescent="0.25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</row>
    <row r="51" spans="2:61" x14ac:dyDescent="0.25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</row>
    <row r="52" spans="2:61" x14ac:dyDescent="0.25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</row>
    <row r="53" spans="2:61" x14ac:dyDescent="0.25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</row>
    <row r="54" spans="2:61" x14ac:dyDescent="0.25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</row>
    <row r="55" spans="2:61" x14ac:dyDescent="0.25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</row>
    <row r="56" spans="2:61" x14ac:dyDescent="0.25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</row>
    <row r="57" spans="2:61" x14ac:dyDescent="0.25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</row>
    <row r="58" spans="2:61" x14ac:dyDescent="0.25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</row>
    <row r="59" spans="2:61" x14ac:dyDescent="0.25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</row>
    <row r="60" spans="2:61" x14ac:dyDescent="0.25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</row>
    <row r="61" spans="2:61" x14ac:dyDescent="0.25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</row>
    <row r="62" spans="2:61" x14ac:dyDescent="0.25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</row>
    <row r="63" spans="2:61" x14ac:dyDescent="0.25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</row>
    <row r="64" spans="2:61" x14ac:dyDescent="0.25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</row>
    <row r="65" spans="2:61" x14ac:dyDescent="0.25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</row>
    <row r="66" spans="2:61" x14ac:dyDescent="0.25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</row>
    <row r="67" spans="2:61" x14ac:dyDescent="0.25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</row>
    <row r="68" spans="2:61" x14ac:dyDescent="0.25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</row>
    <row r="69" spans="2:61" x14ac:dyDescent="0.25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</row>
    <row r="70" spans="2:61" x14ac:dyDescent="0.25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</row>
    <row r="71" spans="2:61" x14ac:dyDescent="0.25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</row>
    <row r="72" spans="2:61" x14ac:dyDescent="0.25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</row>
    <row r="73" spans="2:61" x14ac:dyDescent="0.25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</row>
    <row r="74" spans="2:61" x14ac:dyDescent="0.25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</row>
    <row r="75" spans="2:61" x14ac:dyDescent="0.25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</row>
    <row r="76" spans="2:61" x14ac:dyDescent="0.25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</row>
    <row r="77" spans="2:61" x14ac:dyDescent="0.25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</row>
    <row r="78" spans="2:61" x14ac:dyDescent="0.25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</row>
    <row r="79" spans="2:61" x14ac:dyDescent="0.25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</row>
    <row r="80" spans="2:61" x14ac:dyDescent="0.25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</row>
    <row r="81" spans="2:61" x14ac:dyDescent="0.25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</row>
    <row r="82" spans="2:61" x14ac:dyDescent="0.25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</row>
    <row r="83" spans="2:61" x14ac:dyDescent="0.25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</row>
    <row r="84" spans="2:61" x14ac:dyDescent="0.25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</row>
    <row r="85" spans="2:61" x14ac:dyDescent="0.2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</row>
    <row r="86" spans="2:61" x14ac:dyDescent="0.25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</row>
    <row r="87" spans="2:61" x14ac:dyDescent="0.25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</row>
    <row r="88" spans="2:61" x14ac:dyDescent="0.25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</row>
    <row r="89" spans="2:61" x14ac:dyDescent="0.25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</row>
    <row r="90" spans="2:61" x14ac:dyDescent="0.25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</row>
    <row r="91" spans="2:61" x14ac:dyDescent="0.25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</row>
    <row r="92" spans="2:61" x14ac:dyDescent="0.25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</row>
    <row r="93" spans="2:61" x14ac:dyDescent="0.25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</row>
    <row r="94" spans="2:61" x14ac:dyDescent="0.25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</row>
    <row r="95" spans="2:61" x14ac:dyDescent="0.25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</row>
    <row r="96" spans="2:61" x14ac:dyDescent="0.25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</row>
    <row r="97" spans="2:61" x14ac:dyDescent="0.25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</row>
    <row r="98" spans="2:61" x14ac:dyDescent="0.25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</row>
    <row r="99" spans="2:61" x14ac:dyDescent="0.25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</row>
    <row r="100" spans="2:61" x14ac:dyDescent="0.25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</row>
    <row r="101" spans="2:61" x14ac:dyDescent="0.25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</row>
    <row r="102" spans="2:61" x14ac:dyDescent="0.25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Assets</vt:lpstr>
      <vt:lpstr>data</vt:lpstr>
      <vt:lpstr>Calculos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Luis de Paula</dc:creator>
  <cp:lastModifiedBy>Leonardo Luis de Paula</cp:lastModifiedBy>
  <dcterms:created xsi:type="dcterms:W3CDTF">2026-10-11T16:12:19Z</dcterms:created>
  <dcterms:modified xsi:type="dcterms:W3CDTF">2026-10-12T03:07:12Z</dcterms:modified>
</cp:coreProperties>
</file>