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/>
  <mc:AlternateContent xmlns:mc="http://schemas.openxmlformats.org/markup-compatibility/2006">
    <mc:Choice Requires="x15">
      <x15ac:absPath xmlns:x15ac="http://schemas.microsoft.com/office/spreadsheetml/2010/11/ac" url="https://accerte-my.sharepoint.com/personal/jeanne_pimenta_accerte_com_br/Documents/Estratégica/Comissionamento/"/>
    </mc:Choice>
  </mc:AlternateContent>
  <xr:revisionPtr revIDLastSave="1439" documentId="13_ncr:1_{0FA6CB0F-2BCF-48B4-9A91-A1A14AC910CB}" xr6:coauthVersionLast="47" xr6:coauthVersionMax="47" xr10:uidLastSave="{6B2054A8-D683-4B35-9405-80325885A647}"/>
  <bookViews>
    <workbookView xWindow="-110" yWindow="-110" windowWidth="19420" windowHeight="10420" tabRatio="923" xr2:uid="{00000000-000D-0000-FFFF-FFFF00000000}"/>
  </bookViews>
  <sheets>
    <sheet name="Comissões 2022" sheetId="45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5" l="1"/>
  <c r="E6" i="45"/>
  <c r="E5" i="45"/>
  <c r="F30" i="45"/>
  <c r="G30" i="45" s="1"/>
  <c r="F29" i="45" l="1"/>
  <c r="E26" i="45"/>
  <c r="E7" i="45"/>
  <c r="F5" i="45"/>
  <c r="F31" i="45"/>
  <c r="G31" i="45" s="1"/>
  <c r="G29" i="45"/>
  <c r="F28" i="45"/>
  <c r="G28" i="45" s="1"/>
  <c r="F27" i="45"/>
  <c r="G27" i="45" s="1"/>
  <c r="F26" i="45"/>
  <c r="G26" i="45" s="1"/>
  <c r="F32" i="45"/>
  <c r="G32" i="45" s="1"/>
  <c r="F34" i="45"/>
  <c r="G34" i="45" s="1"/>
  <c r="F33" i="45"/>
  <c r="G33" i="45" s="1"/>
  <c r="E4" i="45"/>
  <c r="E19" i="45"/>
  <c r="F19" i="45" s="1"/>
  <c r="E18" i="45"/>
  <c r="F18" i="45" s="1"/>
  <c r="F17" i="45"/>
  <c r="E17" i="45"/>
  <c r="F16" i="45"/>
  <c r="E8" i="45"/>
  <c r="F8" i="45"/>
  <c r="F79" i="45"/>
  <c r="G79" i="45" s="1"/>
  <c r="F78" i="45"/>
  <c r="G78" i="45" s="1"/>
  <c r="F77" i="45"/>
  <c r="G77" i="45" s="1"/>
  <c r="F76" i="45"/>
  <c r="G76" i="45" s="1"/>
  <c r="D72" i="45"/>
  <c r="D73" i="45" s="1"/>
  <c r="E71" i="45"/>
  <c r="F71" i="45" s="1"/>
  <c r="E70" i="45"/>
  <c r="F70" i="45" s="1"/>
  <c r="D67" i="45"/>
  <c r="E66" i="45"/>
  <c r="F66" i="45" s="1"/>
  <c r="E20" i="45"/>
  <c r="F20" i="45" s="1"/>
  <c r="E9" i="45"/>
  <c r="F9" i="45" s="1"/>
  <c r="F59" i="45"/>
  <c r="G59" i="45" s="1"/>
  <c r="F58" i="45"/>
  <c r="G58" i="45" s="1"/>
  <c r="F57" i="45"/>
  <c r="G57" i="45" s="1"/>
  <c r="F56" i="45"/>
  <c r="G56" i="45" s="1"/>
  <c r="D53" i="45"/>
  <c r="E52" i="45"/>
  <c r="F52" i="45" s="1"/>
  <c r="E51" i="45"/>
  <c r="F51" i="45" s="1"/>
  <c r="D48" i="45"/>
  <c r="E47" i="45"/>
  <c r="F47" i="45" s="1"/>
  <c r="E67" i="45" l="1"/>
  <c r="D80" i="45"/>
  <c r="E72" i="45"/>
  <c r="F72" i="45" s="1"/>
  <c r="F73" i="45" s="1"/>
  <c r="F80" i="45"/>
  <c r="F67" i="45"/>
  <c r="E80" i="45"/>
  <c r="E48" i="45"/>
  <c r="D60" i="45"/>
  <c r="F60" i="45"/>
  <c r="F48" i="45"/>
  <c r="E60" i="45"/>
  <c r="F53" i="45"/>
  <c r="F40" i="45"/>
  <c r="G40" i="45" s="1"/>
  <c r="F39" i="45"/>
  <c r="G39" i="45" s="1"/>
  <c r="F38" i="45"/>
  <c r="G38" i="45" s="1"/>
  <c r="F37" i="45"/>
  <c r="G37" i="45" s="1"/>
  <c r="F36" i="45"/>
  <c r="G36" i="45" s="1"/>
  <c r="F35" i="45"/>
  <c r="G35" i="45" s="1"/>
  <c r="E22" i="45"/>
  <c r="F22" i="45" s="1"/>
  <c r="E21" i="45"/>
  <c r="F21" i="45" s="1"/>
  <c r="D23" i="45"/>
  <c r="D13" i="45"/>
  <c r="E12" i="45"/>
  <c r="F12" i="45" s="1"/>
  <c r="E11" i="45"/>
  <c r="F11" i="45" s="1"/>
  <c r="E10" i="45"/>
  <c r="F10" i="45" s="1"/>
  <c r="F7" i="45"/>
  <c r="F6" i="45"/>
  <c r="F4" i="45"/>
  <c r="E73" i="45" l="1"/>
  <c r="G80" i="45"/>
  <c r="E81" i="45" s="1"/>
  <c r="G60" i="45"/>
  <c r="E61" i="45" s="1"/>
  <c r="E53" i="45"/>
  <c r="E13" i="45"/>
  <c r="D41" i="45"/>
  <c r="F41" i="45"/>
  <c r="F13" i="45"/>
  <c r="E41" i="45"/>
  <c r="F23" i="45" l="1"/>
  <c r="E23" i="45"/>
  <c r="G41" i="45"/>
  <c r="E42" i="45" l="1"/>
</calcChain>
</file>

<file path=xl/sharedStrings.xml><?xml version="1.0" encoding="utf-8"?>
<sst xmlns="http://schemas.openxmlformats.org/spreadsheetml/2006/main" count="166" uniqueCount="64">
  <si>
    <t>Comissões - /22</t>
  </si>
  <si>
    <t>SERVIÇOS AVULSOS</t>
  </si>
  <si>
    <t>Cliente</t>
  </si>
  <si>
    <t>Trabalho Executado</t>
  </si>
  <si>
    <t>Data Fechamento</t>
  </si>
  <si>
    <t>Valor</t>
  </si>
  <si>
    <t>Comissão Com</t>
  </si>
  <si>
    <t>Comissão Vend</t>
  </si>
  <si>
    <t>Forma de Pagto</t>
  </si>
  <si>
    <t>Ped.Venda</t>
  </si>
  <si>
    <t>Euser</t>
  </si>
  <si>
    <t>Rio Vermelho</t>
  </si>
  <si>
    <t>Redeploy ODAs</t>
  </si>
  <si>
    <t>30/60/90/120/150</t>
  </si>
  <si>
    <t>Chaves Comércio</t>
  </si>
  <si>
    <t>Redeploy ODA</t>
  </si>
  <si>
    <t>05/30/60/90</t>
  </si>
  <si>
    <t>SafetyDocs</t>
  </si>
  <si>
    <t>Consultoria em Cloud</t>
  </si>
  <si>
    <t>30 dias do aceite</t>
  </si>
  <si>
    <t>RV Rações</t>
  </si>
  <si>
    <t>Implementação Oracle e Cloud Bkp</t>
  </si>
  <si>
    <t>SERVIÇOS MENSAIS</t>
  </si>
  <si>
    <t>Contrato de Suporte</t>
  </si>
  <si>
    <t>TOTVS</t>
  </si>
  <si>
    <t>Consultoria Mensal</t>
  </si>
  <si>
    <t>Parcela única</t>
  </si>
  <si>
    <t>EQUIPAMENTOS / LICENÇAS / CLOUD</t>
  </si>
  <si>
    <t>Proposta</t>
  </si>
  <si>
    <t>Líquido Accerte</t>
  </si>
  <si>
    <t>Binatural GO</t>
  </si>
  <si>
    <t>Licença WinServer</t>
  </si>
  <si>
    <t>Parcela 03/03</t>
  </si>
  <si>
    <t>Server Dell</t>
  </si>
  <si>
    <t>Binatural SP</t>
  </si>
  <si>
    <t>FGR Incorporações</t>
  </si>
  <si>
    <t>Renovação OCI</t>
  </si>
  <si>
    <t>World Seg</t>
  </si>
  <si>
    <t>TOTAL COMISSÕES</t>
  </si>
  <si>
    <t>Comissões - janeiro/22</t>
  </si>
  <si>
    <t>CosmoQuímica</t>
  </si>
  <si>
    <t>Moving to Cloud</t>
  </si>
  <si>
    <t>a vista</t>
  </si>
  <si>
    <t>Congebrás / Oesa</t>
  </si>
  <si>
    <t>RDS SPLA</t>
  </si>
  <si>
    <t>Comercial Esperança</t>
  </si>
  <si>
    <t>Sustentação Oracle 24x7</t>
  </si>
  <si>
    <t>Hohl Máquinas Agrícolas</t>
  </si>
  <si>
    <t>Licença SQL SPLA</t>
  </si>
  <si>
    <t>parcela 12/12</t>
  </si>
  <si>
    <t>Oesa Comercio</t>
  </si>
  <si>
    <t>Licença Microsoft SQL SPLA</t>
  </si>
  <si>
    <t>parcela 11/12</t>
  </si>
  <si>
    <t>Copobras</t>
  </si>
  <si>
    <t>Licenças Weblogic e Forms</t>
  </si>
  <si>
    <t>parcela 01/02</t>
  </si>
  <si>
    <t>Licenças Weblogic e Forms (suporte)</t>
  </si>
  <si>
    <t>Comissões - fevereiro/22</t>
  </si>
  <si>
    <t>Implem.Fortibackup/Reimage ODAs</t>
  </si>
  <si>
    <t>Rio Vermelho Supermercados</t>
  </si>
  <si>
    <t>Sustentação POSTGREE 24x7</t>
  </si>
  <si>
    <t>Rio Vermelho Distribuição</t>
  </si>
  <si>
    <t>Fortibackup Storage</t>
  </si>
  <si>
    <t>parcela 02/02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</si>
</sst>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 &quot;#,##0.00"/>
    <numFmt numFmtId="165" formatCode="_(&quot;R$&quot;* #,##0.00_);_(&quot;R$&quot;* \(#,##0.00\);_(&quot;R$&quot;* \-??_);_(@_)"/>
  </numFmts>
  <fonts count="9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1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indexed="26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ill="0" applyBorder="0" applyAlignment="0" applyProtection="0"/>
  </cellStyleXfs>
  <cellXfs count="70">
    <xf numFmtId="0" fontId="0" fillId="0" borderId="0" xfId="0"/>
    <xf numFmtId="0" fontId="3" fillId="6" borderId="7" xfId="0" applyFont="1" applyFill="1" applyBorder="1" applyAlignment="1">
      <alignment horizontal="center"/>
    </xf>
    <xf numFmtId="0" fontId="7" fillId="11" borderId="9" xfId="0" applyFont="1" applyFill="1" applyBorder="1"/>
    <xf numFmtId="0" fontId="7" fillId="11" borderId="10" xfId="0" applyFont="1" applyFill="1" applyBorder="1"/>
    <xf numFmtId="0" fontId="7" fillId="11" borderId="11" xfId="0" applyFont="1" applyFill="1" applyBorder="1"/>
    <xf numFmtId="0" fontId="2" fillId="8" borderId="0" xfId="0" applyFont="1" applyFill="1" applyAlignment="1">
      <alignment horizontal="center"/>
    </xf>
    <xf numFmtId="0" fontId="2" fillId="12" borderId="6" xfId="0" applyFont="1" applyFill="1" applyBorder="1"/>
    <xf numFmtId="0" fontId="2" fillId="12" borderId="1" xfId="0" applyFont="1" applyFill="1" applyBorder="1"/>
    <xf numFmtId="17" fontId="2" fillId="12" borderId="1" xfId="0" applyNumberFormat="1" applyFont="1" applyFill="1" applyBorder="1" applyAlignment="1">
      <alignment horizontal="center"/>
    </xf>
    <xf numFmtId="165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44" fontId="2" fillId="12" borderId="1" xfId="0" applyNumberFormat="1" applyFont="1" applyFill="1" applyBorder="1" applyAlignment="1">
      <alignment horizontal="center"/>
    </xf>
    <xf numFmtId="165" fontId="2" fillId="12" borderId="1" xfId="0" applyNumberFormat="1" applyFont="1" applyFill="1" applyBorder="1" applyAlignment="1">
      <alignment horizontal="left"/>
    </xf>
    <xf numFmtId="165" fontId="2" fillId="12" borderId="1" xfId="1" applyFont="1" applyFill="1" applyBorder="1" applyAlignment="1">
      <alignment horizontal="center" vertical="top" wrapText="1"/>
    </xf>
    <xf numFmtId="0" fontId="2" fillId="12" borderId="0" xfId="0" applyFont="1" applyFill="1" applyAlignment="1">
      <alignment horizontal="center"/>
    </xf>
    <xf numFmtId="165" fontId="2" fillId="12" borderId="1" xfId="1" applyFont="1" applyFill="1" applyBorder="1" applyAlignment="1">
      <alignment horizontal="center"/>
    </xf>
    <xf numFmtId="0" fontId="8" fillId="13" borderId="6" xfId="0" applyFont="1" applyFill="1" applyBorder="1"/>
    <xf numFmtId="165" fontId="8" fillId="13" borderId="1" xfId="0" applyNumberFormat="1" applyFont="1" applyFill="1" applyBorder="1" applyAlignment="1">
      <alignment horizontal="left"/>
    </xf>
    <xf numFmtId="17" fontId="8" fillId="13" borderId="1" xfId="0" applyNumberFormat="1" applyFont="1" applyFill="1" applyBorder="1" applyAlignment="1">
      <alignment horizontal="center"/>
    </xf>
    <xf numFmtId="165" fontId="8" fillId="13" borderId="1" xfId="1" applyFont="1" applyFill="1" applyBorder="1" applyAlignment="1">
      <alignment horizontal="center" vertical="top" wrapText="1"/>
    </xf>
    <xf numFmtId="44" fontId="8" fillId="13" borderId="1" xfId="0" applyNumberFormat="1" applyFont="1" applyFill="1" applyBorder="1" applyAlignment="1">
      <alignment horizontal="center"/>
    </xf>
    <xf numFmtId="0" fontId="8" fillId="13" borderId="7" xfId="0" applyFont="1" applyFill="1" applyBorder="1" applyAlignment="1">
      <alignment horizontal="center"/>
    </xf>
    <xf numFmtId="165" fontId="8" fillId="13" borderId="1" xfId="1" applyFont="1" applyFill="1" applyBorder="1" applyAlignment="1">
      <alignment horizontal="center"/>
    </xf>
    <xf numFmtId="0" fontId="8" fillId="13" borderId="1" xfId="0" applyFont="1" applyFill="1" applyBorder="1"/>
    <xf numFmtId="165" fontId="8" fillId="13" borderId="1" xfId="0" applyNumberFormat="1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44" fontId="8" fillId="13" borderId="7" xfId="0" applyNumberFormat="1" applyFont="1" applyFill="1" applyBorder="1" applyAlignment="1">
      <alignment horizontal="center"/>
    </xf>
    <xf numFmtId="0" fontId="2" fillId="12" borderId="8" xfId="0" applyFont="1" applyFill="1" applyBorder="1"/>
    <xf numFmtId="17" fontId="2" fillId="12" borderId="5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7" fontId="2" fillId="2" borderId="0" xfId="0" applyNumberFormat="1" applyFont="1" applyFill="1" applyAlignment="1">
      <alignment horizontal="center"/>
    </xf>
    <xf numFmtId="1" fontId="2" fillId="12" borderId="7" xfId="0" applyNumberFormat="1" applyFont="1" applyFill="1" applyBorder="1" applyAlignment="1">
      <alignment horizontal="center"/>
    </xf>
    <xf numFmtId="0" fontId="8" fillId="12" borderId="6" xfId="0" applyFont="1" applyFill="1" applyBorder="1"/>
    <xf numFmtId="165" fontId="8" fillId="12" borderId="1" xfId="0" applyNumberFormat="1" applyFont="1" applyFill="1" applyBorder="1" applyAlignment="1">
      <alignment horizontal="left"/>
    </xf>
    <xf numFmtId="17" fontId="8" fillId="12" borderId="1" xfId="0" applyNumberFormat="1" applyFont="1" applyFill="1" applyBorder="1" applyAlignment="1">
      <alignment horizontal="center"/>
    </xf>
    <xf numFmtId="165" fontId="8" fillId="12" borderId="1" xfId="1" applyFont="1" applyFill="1" applyBorder="1" applyAlignment="1">
      <alignment horizontal="center" vertical="top" wrapText="1"/>
    </xf>
    <xf numFmtId="165" fontId="8" fillId="12" borderId="1" xfId="1" applyFont="1" applyFill="1" applyBorder="1" applyAlignment="1">
      <alignment horizontal="center"/>
    </xf>
    <xf numFmtId="44" fontId="8" fillId="12" borderId="1" xfId="0" applyNumberFormat="1" applyFont="1" applyFill="1" applyBorder="1" applyAlignment="1">
      <alignment horizontal="center"/>
    </xf>
    <xf numFmtId="1" fontId="8" fillId="12" borderId="7" xfId="0" applyNumberFormat="1" applyFont="1" applyFill="1" applyBorder="1" applyAlignment="1">
      <alignment horizontal="center"/>
    </xf>
    <xf numFmtId="1" fontId="8" fillId="13" borderId="7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5" fontId="3" fillId="7" borderId="1" xfId="0" applyNumberFormat="1" applyFont="1" applyFill="1" applyBorder="1"/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0" xfId="0" applyFont="1" applyFill="1"/>
    <xf numFmtId="0" fontId="3" fillId="10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5" fontId="3" fillId="7" borderId="2" xfId="0" applyNumberFormat="1" applyFont="1" applyFill="1" applyBorder="1"/>
    <xf numFmtId="165" fontId="3" fillId="7" borderId="1" xfId="1" applyFont="1" applyFill="1" applyBorder="1" applyAlignment="1">
      <alignment horizontal="center"/>
    </xf>
    <xf numFmtId="165" fontId="3" fillId="7" borderId="3" xfId="1" applyFont="1" applyFill="1" applyBorder="1" applyAlignment="1">
      <alignment horizontal="center"/>
    </xf>
    <xf numFmtId="44" fontId="3" fillId="2" borderId="13" xfId="0" applyNumberFormat="1" applyFont="1" applyFill="1" applyBorder="1"/>
    <xf numFmtId="165" fontId="5" fillId="9" borderId="17" xfId="0" applyNumberFormat="1" applyFont="1" applyFill="1" applyBorder="1"/>
    <xf numFmtId="165" fontId="5" fillId="9" borderId="10" xfId="0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211F-C5FC-4DBD-A159-212A3DCBB50C}">
  <dimension ref="A1:I81"/>
  <sheetViews>
    <sheetView tabSelected="1" workbookViewId="0">
      <selection activeCell="E18" sqref="E18"/>
    </sheetView>
  </sheetViews>
  <sheetFormatPr defaultRowHeight="12.6"/>
  <cols>
    <col min="1" max="1" width="32.28515625" bestFit="1" customWidth="1"/>
    <col min="2" max="2" width="29.28515625" bestFit="1" customWidth="1"/>
    <col min="3" max="3" width="14.85546875" bestFit="1" customWidth="1"/>
    <col min="4" max="4" width="14.7109375" customWidth="1"/>
    <col min="5" max="5" width="14.140625" bestFit="1" customWidth="1"/>
    <col min="6" max="6" width="12.85546875" bestFit="1" customWidth="1"/>
    <col min="7" max="7" width="16" bestFit="1" customWidth="1"/>
    <col min="8" max="8" width="9.42578125" bestFit="1" customWidth="1"/>
    <col min="9" max="9" width="12.140625" bestFit="1" customWidth="1"/>
    <col min="10" max="10" width="3" bestFit="1" customWidth="1"/>
    <col min="11" max="11" width="13.140625" bestFit="1" customWidth="1"/>
    <col min="12" max="13" width="12.5703125" bestFit="1" customWidth="1"/>
    <col min="14" max="14" width="4.42578125" bestFit="1" customWidth="1"/>
  </cols>
  <sheetData>
    <row r="1" spans="1:9" ht="15.6">
      <c r="A1" s="43" t="s">
        <v>0</v>
      </c>
      <c r="B1" s="46"/>
      <c r="C1" s="46"/>
      <c r="D1" s="46"/>
      <c r="E1" s="46"/>
      <c r="F1" s="46"/>
      <c r="G1" s="46"/>
      <c r="H1" s="47"/>
      <c r="I1" s="5"/>
    </row>
    <row r="2" spans="1:9" ht="12.95">
      <c r="A2" s="44" t="s">
        <v>1</v>
      </c>
      <c r="B2" s="48"/>
      <c r="C2" s="48"/>
      <c r="D2" s="48"/>
      <c r="E2" s="48"/>
      <c r="F2" s="48"/>
      <c r="G2" s="48"/>
      <c r="H2" s="49"/>
      <c r="I2" s="41"/>
    </row>
    <row r="3" spans="1:9" ht="12.95">
      <c r="A3" s="50" t="s">
        <v>2</v>
      </c>
      <c r="B3" s="51" t="s">
        <v>3</v>
      </c>
      <c r="C3" s="51" t="s">
        <v>4</v>
      </c>
      <c r="D3" s="52" t="s">
        <v>5</v>
      </c>
      <c r="E3" s="51" t="s">
        <v>6</v>
      </c>
      <c r="F3" s="51" t="s">
        <v>7</v>
      </c>
      <c r="G3" s="53" t="s">
        <v>8</v>
      </c>
      <c r="H3" s="1" t="s">
        <v>9</v>
      </c>
      <c r="I3" s="15" t="s">
        <v>10</v>
      </c>
    </row>
    <row r="4" spans="1:9" ht="12.95">
      <c r="A4" s="6" t="s">
        <v>11</v>
      </c>
      <c r="B4" s="7" t="s">
        <v>12</v>
      </c>
      <c r="C4" s="8">
        <v>44105</v>
      </c>
      <c r="D4" s="9">
        <v>25000</v>
      </c>
      <c r="E4" s="16">
        <f t="shared" ref="E4:E10" si="0">D4*0.08</f>
        <v>2000</v>
      </c>
      <c r="F4" s="16">
        <f t="shared" ref="F4:F12" si="1">E4</f>
        <v>2000</v>
      </c>
      <c r="G4" s="10" t="s">
        <v>13</v>
      </c>
      <c r="H4" s="11">
        <v>220</v>
      </c>
      <c r="I4" s="41"/>
    </row>
    <row r="5" spans="1:9" ht="12.95">
      <c r="A5" s="28" t="s">
        <v>14</v>
      </c>
      <c r="B5" s="7" t="s">
        <v>15</v>
      </c>
      <c r="C5" s="29">
        <v>44197</v>
      </c>
      <c r="D5" s="9">
        <v>12330</v>
      </c>
      <c r="E5" s="16">
        <f>D5*0.08</f>
        <v>986.4</v>
      </c>
      <c r="F5" s="16">
        <f>E5</f>
        <v>986.4</v>
      </c>
      <c r="G5" s="10" t="s">
        <v>16</v>
      </c>
      <c r="H5" s="11"/>
      <c r="I5" s="41"/>
    </row>
    <row r="6" spans="1:9" ht="12.95">
      <c r="A6" s="6" t="s">
        <v>17</v>
      </c>
      <c r="B6" s="7" t="s">
        <v>18</v>
      </c>
      <c r="C6" s="8">
        <v>44409</v>
      </c>
      <c r="D6" s="9">
        <v>10500</v>
      </c>
      <c r="E6" s="16">
        <f>D6*0.08</f>
        <v>840</v>
      </c>
      <c r="F6" s="16">
        <f t="shared" si="1"/>
        <v>840</v>
      </c>
      <c r="G6" s="10" t="s">
        <v>19</v>
      </c>
      <c r="H6" s="11">
        <v>238</v>
      </c>
      <c r="I6" s="41"/>
    </row>
    <row r="7" spans="1:9" ht="12.95">
      <c r="A7" s="6" t="s">
        <v>20</v>
      </c>
      <c r="B7" s="7" t="s">
        <v>21</v>
      </c>
      <c r="C7" s="8">
        <v>44440</v>
      </c>
      <c r="D7" s="9">
        <v>7500</v>
      </c>
      <c r="E7" s="16">
        <f t="shared" si="0"/>
        <v>600</v>
      </c>
      <c r="F7" s="16">
        <f t="shared" si="1"/>
        <v>600</v>
      </c>
      <c r="G7" s="10" t="s">
        <v>19</v>
      </c>
      <c r="H7" s="11">
        <v>245</v>
      </c>
      <c r="I7" s="41"/>
    </row>
    <row r="8" spans="1:9" ht="12.95">
      <c r="A8" s="6"/>
      <c r="B8" s="7"/>
      <c r="C8" s="8"/>
      <c r="D8" s="9"/>
      <c r="E8" s="16">
        <f t="shared" si="0"/>
        <v>0</v>
      </c>
      <c r="F8" s="16">
        <f t="shared" si="1"/>
        <v>0</v>
      </c>
      <c r="G8" s="10"/>
      <c r="H8" s="11"/>
      <c r="I8" s="41"/>
    </row>
    <row r="9" spans="1:9" ht="12.95">
      <c r="A9" s="6"/>
      <c r="B9" s="7"/>
      <c r="C9" s="8"/>
      <c r="D9" s="9"/>
      <c r="E9" s="16">
        <f t="shared" si="0"/>
        <v>0</v>
      </c>
      <c r="F9" s="16">
        <f t="shared" ref="F9" si="2">E9</f>
        <v>0</v>
      </c>
      <c r="G9" s="10"/>
      <c r="H9" s="11"/>
      <c r="I9" s="41"/>
    </row>
    <row r="10" spans="1:9" ht="12.95">
      <c r="A10" s="6"/>
      <c r="B10" s="7"/>
      <c r="C10" s="8"/>
      <c r="D10" s="9"/>
      <c r="E10" s="16">
        <f t="shared" si="0"/>
        <v>0</v>
      </c>
      <c r="F10" s="16">
        <f t="shared" si="1"/>
        <v>0</v>
      </c>
      <c r="G10" s="10"/>
      <c r="H10" s="11"/>
      <c r="I10" s="41"/>
    </row>
    <row r="11" spans="1:9" ht="12.95">
      <c r="A11" s="6"/>
      <c r="B11" s="7"/>
      <c r="C11" s="8"/>
      <c r="D11" s="9"/>
      <c r="E11" s="16">
        <f t="shared" ref="E11:E12" si="3">D11*0.08</f>
        <v>0</v>
      </c>
      <c r="F11" s="16">
        <f t="shared" si="1"/>
        <v>0</v>
      </c>
      <c r="G11" s="10"/>
      <c r="H11" s="11"/>
      <c r="I11" s="41"/>
    </row>
    <row r="12" spans="1:9" ht="12.95">
      <c r="A12" s="28"/>
      <c r="B12" s="7"/>
      <c r="C12" s="29"/>
      <c r="D12" s="9"/>
      <c r="E12" s="16">
        <f t="shared" si="3"/>
        <v>0</v>
      </c>
      <c r="F12" s="16">
        <f t="shared" si="1"/>
        <v>0</v>
      </c>
      <c r="G12" s="10"/>
      <c r="H12" s="11"/>
      <c r="I12" s="41"/>
    </row>
    <row r="13" spans="1:9" ht="12.95">
      <c r="A13" s="54"/>
      <c r="B13" s="55"/>
      <c r="C13" s="56"/>
      <c r="D13" s="57">
        <f>SUM(D4:D12)</f>
        <v>55330</v>
      </c>
      <c r="E13" s="57">
        <f>SUM(E4:E12)</f>
        <v>4426.3999999999996</v>
      </c>
      <c r="F13" s="57">
        <f>SUM(F4:F12)</f>
        <v>4426.3999999999996</v>
      </c>
      <c r="G13" s="58"/>
      <c r="H13" s="59"/>
      <c r="I13" s="60"/>
    </row>
    <row r="14" spans="1:9" ht="12.95">
      <c r="A14" s="45" t="s">
        <v>22</v>
      </c>
      <c r="B14" s="61"/>
      <c r="C14" s="61"/>
      <c r="D14" s="61"/>
      <c r="E14" s="61"/>
      <c r="F14" s="61"/>
      <c r="G14" s="61"/>
      <c r="H14" s="59"/>
      <c r="I14" s="60"/>
    </row>
    <row r="15" spans="1:9" ht="12.95">
      <c r="A15" s="50" t="s">
        <v>2</v>
      </c>
      <c r="B15" s="51" t="s">
        <v>23</v>
      </c>
      <c r="C15" s="51" t="s">
        <v>4</v>
      </c>
      <c r="D15" s="52" t="s">
        <v>5</v>
      </c>
      <c r="E15" s="51" t="s">
        <v>6</v>
      </c>
      <c r="F15" s="51" t="s">
        <v>7</v>
      </c>
      <c r="G15" s="53" t="s">
        <v>8</v>
      </c>
      <c r="H15" s="1" t="s">
        <v>9</v>
      </c>
      <c r="I15" s="41"/>
    </row>
    <row r="16" spans="1:9" ht="12.95">
      <c r="A16" s="6" t="s">
        <v>24</v>
      </c>
      <c r="B16" s="7" t="s">
        <v>25</v>
      </c>
      <c r="C16" s="8">
        <v>44562</v>
      </c>
      <c r="D16" s="9">
        <v>6000</v>
      </c>
      <c r="E16" s="16">
        <f>(D16*0.08)*12</f>
        <v>5760</v>
      </c>
      <c r="F16" s="16">
        <f t="shared" ref="F16:F19" si="4">E16</f>
        <v>5760</v>
      </c>
      <c r="G16" s="12" t="s">
        <v>26</v>
      </c>
      <c r="H16" s="11">
        <v>338</v>
      </c>
      <c r="I16" s="31"/>
    </row>
    <row r="17" spans="1:9" ht="12.95">
      <c r="A17" s="6"/>
      <c r="B17" s="7"/>
      <c r="C17" s="8"/>
      <c r="D17" s="9"/>
      <c r="E17" s="16">
        <f t="shared" ref="E17:E19" si="5">(D17*0.08)*12</f>
        <v>0</v>
      </c>
      <c r="F17" s="16">
        <f t="shared" si="4"/>
        <v>0</v>
      </c>
      <c r="G17" s="12" t="s">
        <v>26</v>
      </c>
      <c r="H17" s="11"/>
      <c r="I17" s="41"/>
    </row>
    <row r="18" spans="1:9" ht="12.95">
      <c r="A18" s="6"/>
      <c r="B18" s="7"/>
      <c r="C18" s="8"/>
      <c r="D18" s="9"/>
      <c r="E18" s="16">
        <f t="shared" si="5"/>
        <v>0</v>
      </c>
      <c r="F18" s="16">
        <f t="shared" si="4"/>
        <v>0</v>
      </c>
      <c r="G18" s="12" t="s">
        <v>26</v>
      </c>
      <c r="H18" s="11"/>
      <c r="I18" s="41"/>
    </row>
    <row r="19" spans="1:9" ht="12.95">
      <c r="A19" s="6"/>
      <c r="B19" s="7"/>
      <c r="C19" s="8"/>
      <c r="D19" s="9"/>
      <c r="E19" s="16">
        <f t="shared" si="5"/>
        <v>0</v>
      </c>
      <c r="F19" s="16">
        <f t="shared" si="4"/>
        <v>0</v>
      </c>
      <c r="G19" s="12" t="s">
        <v>26</v>
      </c>
      <c r="H19" s="11"/>
      <c r="I19" s="41"/>
    </row>
    <row r="20" spans="1:9" ht="12.95">
      <c r="A20" s="6"/>
      <c r="B20" s="7"/>
      <c r="C20" s="8"/>
      <c r="D20" s="9"/>
      <c r="E20" s="16">
        <f t="shared" ref="E20" si="6">(D20*0.08)*12</f>
        <v>0</v>
      </c>
      <c r="F20" s="16">
        <f t="shared" ref="F20" si="7">E20</f>
        <v>0</v>
      </c>
      <c r="G20" s="12" t="s">
        <v>26</v>
      </c>
      <c r="H20" s="11"/>
      <c r="I20" s="41"/>
    </row>
    <row r="21" spans="1:9" ht="12.95">
      <c r="A21" s="6"/>
      <c r="B21" s="7"/>
      <c r="C21" s="8"/>
      <c r="D21" s="9"/>
      <c r="E21" s="16">
        <f t="shared" ref="E21:E22" si="8">(D21*0.08)*12</f>
        <v>0</v>
      </c>
      <c r="F21" s="16">
        <f t="shared" ref="F21:F22" si="9">E21</f>
        <v>0</v>
      </c>
      <c r="G21" s="12" t="s">
        <v>26</v>
      </c>
      <c r="H21" s="11"/>
      <c r="I21" s="41"/>
    </row>
    <row r="22" spans="1:9" ht="12.95">
      <c r="A22" s="6"/>
      <c r="B22" s="7"/>
      <c r="C22" s="8"/>
      <c r="D22" s="9"/>
      <c r="E22" s="16">
        <f t="shared" si="8"/>
        <v>0</v>
      </c>
      <c r="F22" s="16">
        <f t="shared" si="9"/>
        <v>0</v>
      </c>
      <c r="G22" s="12" t="s">
        <v>26</v>
      </c>
      <c r="H22" s="11"/>
      <c r="I22" s="41"/>
    </row>
    <row r="23" spans="1:9" ht="12.95">
      <c r="A23" s="62"/>
      <c r="B23" s="63"/>
      <c r="C23" s="63"/>
      <c r="D23" s="64">
        <f>SUM(D16:D22)</f>
        <v>6000</v>
      </c>
      <c r="E23" s="64">
        <f>SUM(E16:E22)</f>
        <v>5760</v>
      </c>
      <c r="F23" s="64">
        <f>SUM(F16:F22)</f>
        <v>5760</v>
      </c>
      <c r="G23" s="60"/>
      <c r="H23" s="59"/>
      <c r="I23" s="60"/>
    </row>
    <row r="24" spans="1:9" ht="12.95">
      <c r="A24" s="45" t="s">
        <v>27</v>
      </c>
      <c r="B24" s="61"/>
      <c r="C24" s="61"/>
      <c r="D24" s="61"/>
      <c r="E24" s="61"/>
      <c r="F24" s="61"/>
      <c r="G24" s="61"/>
      <c r="H24" s="59"/>
      <c r="I24" s="60"/>
    </row>
    <row r="25" spans="1:9" ht="12.95">
      <c r="A25" s="50" t="s">
        <v>2</v>
      </c>
      <c r="B25" s="51" t="s">
        <v>28</v>
      </c>
      <c r="C25" s="51" t="s">
        <v>4</v>
      </c>
      <c r="D25" s="52" t="s">
        <v>5</v>
      </c>
      <c r="E25" s="51" t="s">
        <v>29</v>
      </c>
      <c r="F25" s="51" t="s">
        <v>6</v>
      </c>
      <c r="G25" s="51" t="s">
        <v>7</v>
      </c>
      <c r="H25" s="1" t="s">
        <v>9</v>
      </c>
      <c r="I25" s="41"/>
    </row>
    <row r="26" spans="1:9" ht="12.95">
      <c r="A26" s="33" t="s">
        <v>30</v>
      </c>
      <c r="B26" s="34" t="s">
        <v>31</v>
      </c>
      <c r="C26" s="35">
        <v>44287</v>
      </c>
      <c r="D26" s="36">
        <v>23440.33</v>
      </c>
      <c r="E26" s="37">
        <f>5304.89/3</f>
        <v>1768.2966666666669</v>
      </c>
      <c r="F26" s="38">
        <f t="shared" ref="F26:F28" si="10">E26*0.08</f>
        <v>141.46373333333335</v>
      </c>
      <c r="G26" s="38">
        <f t="shared" ref="G26:G31" si="11">F26</f>
        <v>141.46373333333335</v>
      </c>
      <c r="H26" s="39">
        <v>213</v>
      </c>
      <c r="I26" s="41" t="s">
        <v>32</v>
      </c>
    </row>
    <row r="27" spans="1:9" ht="12.95">
      <c r="A27" s="6" t="s">
        <v>30</v>
      </c>
      <c r="B27" s="13" t="s">
        <v>33</v>
      </c>
      <c r="C27" s="8">
        <v>44287</v>
      </c>
      <c r="D27" s="14">
        <v>8825.7000000000007</v>
      </c>
      <c r="E27" s="16">
        <v>1754.25</v>
      </c>
      <c r="F27" s="12">
        <f t="shared" si="10"/>
        <v>140.34</v>
      </c>
      <c r="G27" s="12">
        <f t="shared" si="11"/>
        <v>140.34</v>
      </c>
      <c r="H27" s="32">
        <v>211</v>
      </c>
      <c r="I27" s="41"/>
    </row>
    <row r="28" spans="1:9" ht="12.95">
      <c r="A28" s="6" t="s">
        <v>34</v>
      </c>
      <c r="B28" s="13" t="s">
        <v>33</v>
      </c>
      <c r="C28" s="8">
        <v>44287</v>
      </c>
      <c r="D28" s="14">
        <v>8825.7000000000007</v>
      </c>
      <c r="E28" s="16">
        <v>1635.56</v>
      </c>
      <c r="F28" s="12">
        <f t="shared" si="10"/>
        <v>130.84479999999999</v>
      </c>
      <c r="G28" s="12">
        <f t="shared" si="11"/>
        <v>130.84479999999999</v>
      </c>
      <c r="H28" s="32">
        <v>214</v>
      </c>
      <c r="I28" s="41"/>
    </row>
    <row r="29" spans="1:9" ht="12.95">
      <c r="A29" s="6" t="s">
        <v>35</v>
      </c>
      <c r="B29" s="13" t="s">
        <v>36</v>
      </c>
      <c r="C29" s="8">
        <v>44562</v>
      </c>
      <c r="D29" s="14">
        <v>391612.92</v>
      </c>
      <c r="E29" s="16">
        <v>26198.880000000001</v>
      </c>
      <c r="F29" s="12">
        <f>E29*0.04</f>
        <v>1047.9552000000001</v>
      </c>
      <c r="G29" s="12">
        <f t="shared" si="11"/>
        <v>1047.9552000000001</v>
      </c>
      <c r="H29" s="32">
        <v>346</v>
      </c>
      <c r="I29" s="30"/>
    </row>
    <row r="30" spans="1:9" ht="12.95">
      <c r="A30" s="6" t="s">
        <v>37</v>
      </c>
      <c r="B30" s="13" t="s">
        <v>36</v>
      </c>
      <c r="C30" s="8">
        <v>44593</v>
      </c>
      <c r="D30" s="14">
        <v>78890.64</v>
      </c>
      <c r="E30" s="14">
        <v>7474.92</v>
      </c>
      <c r="F30" s="12">
        <f>E30*0.04</f>
        <v>298.99680000000001</v>
      </c>
      <c r="G30" s="12">
        <f t="shared" si="11"/>
        <v>298.99680000000001</v>
      </c>
      <c r="H30" s="32">
        <v>357</v>
      </c>
      <c r="I30" s="41"/>
    </row>
    <row r="31" spans="1:9" ht="12.95">
      <c r="A31" s="6"/>
      <c r="B31" s="13"/>
      <c r="C31" s="8"/>
      <c r="D31" s="14"/>
      <c r="E31" s="14"/>
      <c r="F31" s="12">
        <f t="shared" ref="F31" si="12">E31*0.08</f>
        <v>0</v>
      </c>
      <c r="G31" s="12">
        <f t="shared" si="11"/>
        <v>0</v>
      </c>
      <c r="H31" s="32"/>
      <c r="I31" s="41"/>
    </row>
    <row r="32" spans="1:9" ht="12.95">
      <c r="A32" s="6"/>
      <c r="B32" s="13"/>
      <c r="C32" s="8"/>
      <c r="D32" s="14"/>
      <c r="E32" s="14"/>
      <c r="F32" s="12">
        <f t="shared" ref="F32" si="13">E32*0.08</f>
        <v>0</v>
      </c>
      <c r="G32" s="12">
        <f t="shared" ref="G32:G40" si="14">F32</f>
        <v>0</v>
      </c>
      <c r="H32" s="32"/>
      <c r="I32" s="41"/>
    </row>
    <row r="33" spans="1:9" ht="12.95">
      <c r="A33" s="6"/>
      <c r="B33" s="13"/>
      <c r="C33" s="8"/>
      <c r="D33" s="14"/>
      <c r="E33" s="14"/>
      <c r="F33" s="12">
        <f t="shared" ref="F33:F34" si="15">E33*0.08</f>
        <v>0</v>
      </c>
      <c r="G33" s="12">
        <f t="shared" ref="G33:G34" si="16">F33</f>
        <v>0</v>
      </c>
      <c r="H33" s="32"/>
      <c r="I33" s="41"/>
    </row>
    <row r="34" spans="1:9" ht="12.95">
      <c r="A34" s="6"/>
      <c r="B34" s="13"/>
      <c r="C34" s="8"/>
      <c r="D34" s="14"/>
      <c r="E34" s="16"/>
      <c r="F34" s="12">
        <f t="shared" si="15"/>
        <v>0</v>
      </c>
      <c r="G34" s="12">
        <f t="shared" si="16"/>
        <v>0</v>
      </c>
      <c r="H34" s="32"/>
      <c r="I34" s="41"/>
    </row>
    <row r="35" spans="1:9" ht="12.95">
      <c r="A35" s="6"/>
      <c r="B35" s="13"/>
      <c r="C35" s="8"/>
      <c r="D35" s="14"/>
      <c r="E35" s="14"/>
      <c r="F35" s="12">
        <f t="shared" ref="F35:F40" si="17">E35*0.08</f>
        <v>0</v>
      </c>
      <c r="G35" s="12">
        <f t="shared" si="14"/>
        <v>0</v>
      </c>
      <c r="H35" s="32"/>
      <c r="I35" s="41"/>
    </row>
    <row r="36" spans="1:9" ht="12.95">
      <c r="A36" s="6"/>
      <c r="B36" s="13"/>
      <c r="C36" s="8"/>
      <c r="D36" s="14"/>
      <c r="E36" s="16"/>
      <c r="F36" s="12">
        <f t="shared" si="17"/>
        <v>0</v>
      </c>
      <c r="G36" s="12">
        <f t="shared" si="14"/>
        <v>0</v>
      </c>
      <c r="H36" s="32"/>
      <c r="I36" s="41"/>
    </row>
    <row r="37" spans="1:9" ht="12.95">
      <c r="A37" s="6"/>
      <c r="B37" s="13"/>
      <c r="C37" s="8"/>
      <c r="D37" s="14"/>
      <c r="E37" s="16"/>
      <c r="F37" s="12">
        <f t="shared" si="17"/>
        <v>0</v>
      </c>
      <c r="G37" s="12">
        <f t="shared" si="14"/>
        <v>0</v>
      </c>
      <c r="H37" s="32"/>
      <c r="I37" s="30"/>
    </row>
    <row r="38" spans="1:9" ht="12.95">
      <c r="A38" s="6"/>
      <c r="B38" s="13"/>
      <c r="C38" s="8"/>
      <c r="D38" s="14"/>
      <c r="E38" s="14"/>
      <c r="F38" s="12">
        <f t="shared" si="17"/>
        <v>0</v>
      </c>
      <c r="G38" s="12">
        <f t="shared" si="14"/>
        <v>0</v>
      </c>
      <c r="H38" s="32"/>
      <c r="I38" s="41"/>
    </row>
    <row r="39" spans="1:9" ht="12.95">
      <c r="A39" s="6"/>
      <c r="B39" s="13"/>
      <c r="C39" s="8"/>
      <c r="D39" s="14"/>
      <c r="E39" s="16"/>
      <c r="F39" s="12">
        <f t="shared" si="17"/>
        <v>0</v>
      </c>
      <c r="G39" s="12">
        <f t="shared" si="14"/>
        <v>0</v>
      </c>
      <c r="H39" s="32"/>
      <c r="I39" s="41"/>
    </row>
    <row r="40" spans="1:9" ht="12.95">
      <c r="A40" s="6"/>
      <c r="B40" s="13"/>
      <c r="C40" s="8"/>
      <c r="D40" s="14"/>
      <c r="E40" s="16"/>
      <c r="F40" s="12">
        <f t="shared" si="17"/>
        <v>0</v>
      </c>
      <c r="G40" s="12">
        <f t="shared" si="14"/>
        <v>0</v>
      </c>
      <c r="H40" s="32"/>
      <c r="I40" s="30"/>
    </row>
    <row r="41" spans="1:9" ht="12.95">
      <c r="A41" s="62"/>
      <c r="B41" s="63"/>
      <c r="C41" s="63"/>
      <c r="D41" s="65">
        <f>SUM(D26:D40)</f>
        <v>511595.29</v>
      </c>
      <c r="E41" s="66">
        <f>SUM(E26:E40)</f>
        <v>38831.906666666669</v>
      </c>
      <c r="F41" s="65">
        <f>SUM(F26:F40)</f>
        <v>1759.6005333333333</v>
      </c>
      <c r="G41" s="65">
        <f>SUM(G26:G40)</f>
        <v>1759.6005333333333</v>
      </c>
      <c r="H41" s="67"/>
      <c r="I41" s="41"/>
    </row>
    <row r="42" spans="1:9" ht="15.95" thickBot="1">
      <c r="A42" s="2"/>
      <c r="B42" s="3"/>
      <c r="C42" s="42" t="s">
        <v>38</v>
      </c>
      <c r="D42" s="42"/>
      <c r="E42" s="68">
        <f>F13+F23+G41</f>
        <v>11946.000533333332</v>
      </c>
      <c r="F42" s="69"/>
      <c r="G42" s="3"/>
      <c r="H42" s="4"/>
      <c r="I42" s="41"/>
    </row>
    <row r="43" spans="1:9" ht="12.95" thickBot="1"/>
    <row r="44" spans="1:9" ht="15.6">
      <c r="A44" s="43" t="s">
        <v>39</v>
      </c>
      <c r="B44" s="46"/>
      <c r="C44" s="46"/>
      <c r="D44" s="46"/>
      <c r="E44" s="46"/>
      <c r="F44" s="46"/>
      <c r="G44" s="46"/>
      <c r="H44" s="47"/>
      <c r="I44" s="5"/>
    </row>
    <row r="45" spans="1:9" ht="12.95">
      <c r="A45" s="44" t="s">
        <v>1</v>
      </c>
      <c r="B45" s="48"/>
      <c r="C45" s="48"/>
      <c r="D45" s="48"/>
      <c r="E45" s="48"/>
      <c r="F45" s="48"/>
      <c r="G45" s="48"/>
      <c r="H45" s="49"/>
      <c r="I45" s="41"/>
    </row>
    <row r="46" spans="1:9" ht="12.95">
      <c r="A46" s="50" t="s">
        <v>2</v>
      </c>
      <c r="B46" s="51" t="s">
        <v>3</v>
      </c>
      <c r="C46" s="51" t="s">
        <v>4</v>
      </c>
      <c r="D46" s="52" t="s">
        <v>5</v>
      </c>
      <c r="E46" s="51" t="s">
        <v>6</v>
      </c>
      <c r="F46" s="51" t="s">
        <v>7</v>
      </c>
      <c r="G46" s="53" t="s">
        <v>8</v>
      </c>
      <c r="H46" s="1" t="s">
        <v>9</v>
      </c>
      <c r="I46" s="15" t="s">
        <v>10</v>
      </c>
    </row>
    <row r="47" spans="1:9" ht="12.95">
      <c r="A47" s="17" t="s">
        <v>40</v>
      </c>
      <c r="B47" s="24" t="s">
        <v>41</v>
      </c>
      <c r="C47" s="19">
        <v>44562</v>
      </c>
      <c r="D47" s="25">
        <v>15000</v>
      </c>
      <c r="E47" s="23">
        <f>D47*0.08</f>
        <v>1200</v>
      </c>
      <c r="F47" s="23">
        <f t="shared" ref="F47" si="18">E47</f>
        <v>1200</v>
      </c>
      <c r="G47" s="26" t="s">
        <v>42</v>
      </c>
      <c r="H47" s="22">
        <v>335</v>
      </c>
      <c r="I47" s="41"/>
    </row>
    <row r="48" spans="1:9" ht="12.95">
      <c r="A48" s="54"/>
      <c r="B48" s="55"/>
      <c r="C48" s="56"/>
      <c r="D48" s="57">
        <f>SUM(D47:D47)</f>
        <v>15000</v>
      </c>
      <c r="E48" s="57">
        <f>SUM(E47:E47)</f>
        <v>1200</v>
      </c>
      <c r="F48" s="57">
        <f>SUM(F47:F47)</f>
        <v>1200</v>
      </c>
      <c r="G48" s="58"/>
      <c r="H48" s="59"/>
      <c r="I48" s="60"/>
    </row>
    <row r="49" spans="1:9" ht="12.95">
      <c r="A49" s="45" t="s">
        <v>22</v>
      </c>
      <c r="B49" s="61"/>
      <c r="C49" s="61"/>
      <c r="D49" s="61"/>
      <c r="E49" s="61"/>
      <c r="F49" s="61"/>
      <c r="G49" s="61"/>
      <c r="H49" s="59"/>
      <c r="I49" s="60"/>
    </row>
    <row r="50" spans="1:9" ht="12.95">
      <c r="A50" s="50" t="s">
        <v>2</v>
      </c>
      <c r="B50" s="51" t="s">
        <v>23</v>
      </c>
      <c r="C50" s="51" t="s">
        <v>4</v>
      </c>
      <c r="D50" s="52" t="s">
        <v>5</v>
      </c>
      <c r="E50" s="51" t="s">
        <v>6</v>
      </c>
      <c r="F50" s="51" t="s">
        <v>7</v>
      </c>
      <c r="G50" s="53" t="s">
        <v>8</v>
      </c>
      <c r="H50" s="1" t="s">
        <v>9</v>
      </c>
      <c r="I50" s="41"/>
    </row>
    <row r="51" spans="1:9" ht="12.95">
      <c r="A51" s="17" t="s">
        <v>43</v>
      </c>
      <c r="B51" s="24" t="s">
        <v>44</v>
      </c>
      <c r="C51" s="19">
        <v>44044</v>
      </c>
      <c r="D51" s="25">
        <v>473.14</v>
      </c>
      <c r="E51" s="23">
        <f>(D51*0.08)</f>
        <v>37.851199999999999</v>
      </c>
      <c r="F51" s="23">
        <f>E51</f>
        <v>37.851199999999999</v>
      </c>
      <c r="G51" s="21" t="s">
        <v>26</v>
      </c>
      <c r="H51" s="22"/>
      <c r="I51" s="31"/>
    </row>
    <row r="52" spans="1:9" ht="12.95">
      <c r="A52" s="17" t="s">
        <v>45</v>
      </c>
      <c r="B52" s="24" t="s">
        <v>46</v>
      </c>
      <c r="C52" s="19">
        <v>44501</v>
      </c>
      <c r="D52" s="25">
        <v>10000</v>
      </c>
      <c r="E52" s="23">
        <f t="shared" ref="E52" si="19">(D52*0.08)*12</f>
        <v>9600</v>
      </c>
      <c r="F52" s="23">
        <f t="shared" ref="F52" si="20">E52</f>
        <v>9600</v>
      </c>
      <c r="G52" s="21" t="s">
        <v>26</v>
      </c>
      <c r="H52" s="22">
        <v>262</v>
      </c>
      <c r="I52" s="41"/>
    </row>
    <row r="53" spans="1:9" ht="12.95">
      <c r="A53" s="62"/>
      <c r="B53" s="63"/>
      <c r="C53" s="63"/>
      <c r="D53" s="64">
        <f>SUM(D51:D52)</f>
        <v>10473.14</v>
      </c>
      <c r="E53" s="64">
        <f>SUM(E51:E52)</f>
        <v>9637.8511999999992</v>
      </c>
      <c r="F53" s="64">
        <f>SUM(F51:F52)</f>
        <v>9637.8511999999992</v>
      </c>
      <c r="G53" s="60"/>
      <c r="H53" s="59"/>
      <c r="I53" s="60"/>
    </row>
    <row r="54" spans="1:9" ht="12.95">
      <c r="A54" s="45" t="s">
        <v>27</v>
      </c>
      <c r="B54" s="61"/>
      <c r="C54" s="61"/>
      <c r="D54" s="61"/>
      <c r="E54" s="61"/>
      <c r="F54" s="61"/>
      <c r="G54" s="61"/>
      <c r="H54" s="59"/>
      <c r="I54" s="60"/>
    </row>
    <row r="55" spans="1:9" ht="12.95">
      <c r="A55" s="50" t="s">
        <v>2</v>
      </c>
      <c r="B55" s="51" t="s">
        <v>28</v>
      </c>
      <c r="C55" s="51" t="s">
        <v>4</v>
      </c>
      <c r="D55" s="52" t="s">
        <v>5</v>
      </c>
      <c r="E55" s="51" t="s">
        <v>29</v>
      </c>
      <c r="F55" s="51" t="s">
        <v>6</v>
      </c>
      <c r="G55" s="51" t="s">
        <v>7</v>
      </c>
      <c r="H55" s="1" t="s">
        <v>9</v>
      </c>
      <c r="I55" s="41"/>
    </row>
    <row r="56" spans="1:9" ht="12.95">
      <c r="A56" s="17" t="s">
        <v>47</v>
      </c>
      <c r="B56" s="18" t="s">
        <v>48</v>
      </c>
      <c r="C56" s="19">
        <v>44228</v>
      </c>
      <c r="D56" s="20">
        <v>5547.56</v>
      </c>
      <c r="E56" s="20">
        <v>1075.8699999999999</v>
      </c>
      <c r="F56" s="21">
        <f t="shared" ref="F56:F57" si="21">E56*0.08</f>
        <v>86.069599999999994</v>
      </c>
      <c r="G56" s="21">
        <f t="shared" ref="G56:G59" si="22">F56</f>
        <v>86.069599999999994</v>
      </c>
      <c r="H56" s="27"/>
      <c r="I56" s="41" t="s">
        <v>49</v>
      </c>
    </row>
    <row r="57" spans="1:9" ht="12.95">
      <c r="A57" s="17" t="s">
        <v>50</v>
      </c>
      <c r="B57" s="18" t="s">
        <v>51</v>
      </c>
      <c r="C57" s="19">
        <v>44256</v>
      </c>
      <c r="D57" s="20">
        <v>6931.39</v>
      </c>
      <c r="E57" s="23">
        <v>650.35</v>
      </c>
      <c r="F57" s="21">
        <f t="shared" si="21"/>
        <v>52.028000000000006</v>
      </c>
      <c r="G57" s="21">
        <f t="shared" si="22"/>
        <v>52.028000000000006</v>
      </c>
      <c r="H57" s="27"/>
      <c r="I57" s="41" t="s">
        <v>52</v>
      </c>
    </row>
    <row r="58" spans="1:9" ht="12.95">
      <c r="A58" s="17" t="s">
        <v>53</v>
      </c>
      <c r="B58" s="18" t="s">
        <v>54</v>
      </c>
      <c r="C58" s="19">
        <v>44470</v>
      </c>
      <c r="D58" s="20">
        <v>162325.51</v>
      </c>
      <c r="E58" s="23">
        <v>19263.91</v>
      </c>
      <c r="F58" s="21">
        <f>E58*0.04</f>
        <v>770.55640000000005</v>
      </c>
      <c r="G58" s="21">
        <f t="shared" si="22"/>
        <v>770.55640000000005</v>
      </c>
      <c r="H58" s="40">
        <v>258</v>
      </c>
      <c r="I58" s="41" t="s">
        <v>55</v>
      </c>
    </row>
    <row r="59" spans="1:9" ht="12.95">
      <c r="A59" s="17" t="s">
        <v>53</v>
      </c>
      <c r="B59" s="18" t="s">
        <v>56</v>
      </c>
      <c r="C59" s="19">
        <v>44470</v>
      </c>
      <c r="D59" s="20">
        <v>9288.58</v>
      </c>
      <c r="E59" s="23">
        <v>1172.5899999999999</v>
      </c>
      <c r="F59" s="21">
        <f>E59*0.04</f>
        <v>46.903599999999997</v>
      </c>
      <c r="G59" s="21">
        <f t="shared" si="22"/>
        <v>46.903599999999997</v>
      </c>
      <c r="H59" s="40">
        <v>258</v>
      </c>
      <c r="I59" s="41" t="s">
        <v>55</v>
      </c>
    </row>
    <row r="60" spans="1:9" ht="12.95">
      <c r="A60" s="62"/>
      <c r="B60" s="63"/>
      <c r="C60" s="63"/>
      <c r="D60" s="65">
        <f>SUM(D56:D59)</f>
        <v>184093.04</v>
      </c>
      <c r="E60" s="66">
        <f>SUM(E56:E59)</f>
        <v>22162.720000000001</v>
      </c>
      <c r="F60" s="65">
        <f>SUM(F56:F59)</f>
        <v>955.55759999999998</v>
      </c>
      <c r="G60" s="65">
        <f>SUM(G56:G59)</f>
        <v>955.55759999999998</v>
      </c>
      <c r="H60" s="67"/>
      <c r="I60" s="41"/>
    </row>
    <row r="61" spans="1:9" ht="15.95" thickBot="1">
      <c r="A61" s="2"/>
      <c r="B61" s="3"/>
      <c r="C61" s="42" t="s">
        <v>38</v>
      </c>
      <c r="D61" s="42"/>
      <c r="E61" s="68">
        <f>F48+F53+G60</f>
        <v>11793.408799999999</v>
      </c>
      <c r="F61" s="69"/>
      <c r="G61" s="3"/>
      <c r="H61" s="4"/>
      <c r="I61" s="41"/>
    </row>
    <row r="62" spans="1:9" ht="12.95" thickBot="1"/>
    <row r="63" spans="1:9" ht="15.6">
      <c r="A63" s="43" t="s">
        <v>57</v>
      </c>
      <c r="B63" s="46"/>
      <c r="C63" s="46"/>
      <c r="D63" s="46"/>
      <c r="E63" s="46"/>
      <c r="F63" s="46"/>
      <c r="G63" s="46"/>
      <c r="H63" s="47"/>
      <c r="I63" s="5"/>
    </row>
    <row r="64" spans="1:9" ht="12.95">
      <c r="A64" s="44" t="s">
        <v>1</v>
      </c>
      <c r="B64" s="48"/>
      <c r="C64" s="48"/>
      <c r="D64" s="48"/>
      <c r="E64" s="48"/>
      <c r="F64" s="48"/>
      <c r="G64" s="48"/>
      <c r="H64" s="49"/>
      <c r="I64" s="41"/>
    </row>
    <row r="65" spans="1:9" ht="12.95">
      <c r="A65" s="50" t="s">
        <v>2</v>
      </c>
      <c r="B65" s="51" t="s">
        <v>3</v>
      </c>
      <c r="C65" s="51" t="s">
        <v>4</v>
      </c>
      <c r="D65" s="52" t="s">
        <v>5</v>
      </c>
      <c r="E65" s="51" t="s">
        <v>6</v>
      </c>
      <c r="F65" s="51" t="s">
        <v>7</v>
      </c>
      <c r="G65" s="53" t="s">
        <v>8</v>
      </c>
      <c r="H65" s="1" t="s">
        <v>9</v>
      </c>
      <c r="I65" s="15" t="s">
        <v>10</v>
      </c>
    </row>
    <row r="66" spans="1:9" ht="12.95">
      <c r="A66" s="17" t="s">
        <v>11</v>
      </c>
      <c r="B66" s="24" t="s">
        <v>58</v>
      </c>
      <c r="C66" s="19">
        <v>44531</v>
      </c>
      <c r="D66" s="25">
        <v>30000</v>
      </c>
      <c r="E66" s="23">
        <f>D66*0.04</f>
        <v>1200</v>
      </c>
      <c r="F66" s="23">
        <f t="shared" ref="F66" si="23">E66</f>
        <v>1200</v>
      </c>
      <c r="G66" s="26" t="s">
        <v>42</v>
      </c>
      <c r="H66" s="22">
        <v>305</v>
      </c>
      <c r="I66" s="41"/>
    </row>
    <row r="67" spans="1:9" ht="12.95">
      <c r="A67" s="54"/>
      <c r="B67" s="55"/>
      <c r="C67" s="56"/>
      <c r="D67" s="57">
        <f>SUM(D66:D66)</f>
        <v>30000</v>
      </c>
      <c r="E67" s="57">
        <f>SUM(E66:E66)</f>
        <v>1200</v>
      </c>
      <c r="F67" s="57">
        <f>SUM(F66:F66)</f>
        <v>1200</v>
      </c>
      <c r="G67" s="58"/>
      <c r="H67" s="59"/>
      <c r="I67" s="60"/>
    </row>
    <row r="68" spans="1:9" ht="12.95">
      <c r="A68" s="45" t="s">
        <v>22</v>
      </c>
      <c r="B68" s="61"/>
      <c r="C68" s="61"/>
      <c r="D68" s="61"/>
      <c r="E68" s="61"/>
      <c r="F68" s="61"/>
      <c r="G68" s="61"/>
      <c r="H68" s="59"/>
      <c r="I68" s="60"/>
    </row>
    <row r="69" spans="1:9" ht="12.95">
      <c r="A69" s="50" t="s">
        <v>2</v>
      </c>
      <c r="B69" s="51" t="s">
        <v>23</v>
      </c>
      <c r="C69" s="51" t="s">
        <v>4</v>
      </c>
      <c r="D69" s="52" t="s">
        <v>5</v>
      </c>
      <c r="E69" s="51" t="s">
        <v>6</v>
      </c>
      <c r="F69" s="51" t="s">
        <v>7</v>
      </c>
      <c r="G69" s="53" t="s">
        <v>8</v>
      </c>
      <c r="H69" s="1" t="s">
        <v>9</v>
      </c>
      <c r="I69" s="41"/>
    </row>
    <row r="70" spans="1:9" ht="12.95">
      <c r="A70" s="17" t="s">
        <v>43</v>
      </c>
      <c r="B70" s="24" t="s">
        <v>44</v>
      </c>
      <c r="C70" s="19">
        <v>44044</v>
      </c>
      <c r="D70" s="25">
        <v>461.62</v>
      </c>
      <c r="E70" s="23">
        <f>(D70*0.08)</f>
        <v>36.929600000000001</v>
      </c>
      <c r="F70" s="23">
        <f>E70</f>
        <v>36.929600000000001</v>
      </c>
      <c r="G70" s="21" t="s">
        <v>26</v>
      </c>
      <c r="H70" s="22"/>
      <c r="I70" s="31"/>
    </row>
    <row r="71" spans="1:9" ht="12.95">
      <c r="A71" s="17" t="s">
        <v>59</v>
      </c>
      <c r="B71" s="24" t="s">
        <v>60</v>
      </c>
      <c r="C71" s="19">
        <v>44501</v>
      </c>
      <c r="D71" s="25">
        <v>2500</v>
      </c>
      <c r="E71" s="23">
        <f>(D71*0.04)*12</f>
        <v>1200</v>
      </c>
      <c r="F71" s="23">
        <f t="shared" ref="F71:F72" si="24">E71</f>
        <v>1200</v>
      </c>
      <c r="G71" s="21" t="s">
        <v>26</v>
      </c>
      <c r="H71" s="22">
        <v>350</v>
      </c>
      <c r="I71" s="41"/>
    </row>
    <row r="72" spans="1:9" ht="12.95">
      <c r="A72" s="17" t="s">
        <v>61</v>
      </c>
      <c r="B72" s="24" t="s">
        <v>62</v>
      </c>
      <c r="C72" s="19">
        <v>44531</v>
      </c>
      <c r="D72" s="25">
        <f>3924.61</f>
        <v>3924.61</v>
      </c>
      <c r="E72" s="23">
        <f>(D72*0.04)*12</f>
        <v>1883.8128000000002</v>
      </c>
      <c r="F72" s="23">
        <f t="shared" si="24"/>
        <v>1883.8128000000002</v>
      </c>
      <c r="G72" s="21" t="s">
        <v>26</v>
      </c>
      <c r="H72" s="22">
        <v>305</v>
      </c>
      <c r="I72" s="41"/>
    </row>
    <row r="73" spans="1:9" ht="12.95">
      <c r="A73" s="62"/>
      <c r="B73" s="63"/>
      <c r="C73" s="63"/>
      <c r="D73" s="64">
        <f>SUM(D70:D72)</f>
        <v>6886.23</v>
      </c>
      <c r="E73" s="64">
        <f>SUM(E70:E72)</f>
        <v>3120.7424000000001</v>
      </c>
      <c r="F73" s="64">
        <f>SUM(F70:F72)</f>
        <v>3120.7424000000001</v>
      </c>
      <c r="G73" s="60"/>
      <c r="H73" s="59"/>
      <c r="I73" s="60"/>
    </row>
    <row r="74" spans="1:9" ht="12.95">
      <c r="A74" s="45" t="s">
        <v>27</v>
      </c>
      <c r="B74" s="61"/>
      <c r="C74" s="61"/>
      <c r="D74" s="61"/>
      <c r="E74" s="61"/>
      <c r="F74" s="61"/>
      <c r="G74" s="61"/>
      <c r="H74" s="59"/>
      <c r="I74" s="60"/>
    </row>
    <row r="75" spans="1:9" ht="12.95">
      <c r="A75" s="50" t="s">
        <v>2</v>
      </c>
      <c r="B75" s="51" t="s">
        <v>28</v>
      </c>
      <c r="C75" s="51" t="s">
        <v>4</v>
      </c>
      <c r="D75" s="52" t="s">
        <v>5</v>
      </c>
      <c r="E75" s="51" t="s">
        <v>29</v>
      </c>
      <c r="F75" s="51" t="s">
        <v>6</v>
      </c>
      <c r="G75" s="51" t="s">
        <v>7</v>
      </c>
      <c r="H75" s="1" t="s">
        <v>9</v>
      </c>
      <c r="I75" s="41"/>
    </row>
    <row r="76" spans="1:9" ht="12.95">
      <c r="A76" s="17" t="s">
        <v>47</v>
      </c>
      <c r="B76" s="18" t="s">
        <v>48</v>
      </c>
      <c r="C76" s="19">
        <v>44228</v>
      </c>
      <c r="D76" s="20">
        <v>5547.56</v>
      </c>
      <c r="E76" s="20">
        <v>1075.8699999999999</v>
      </c>
      <c r="F76" s="21">
        <f t="shared" ref="F76:F77" si="25">E76*0.08</f>
        <v>86.069599999999994</v>
      </c>
      <c r="G76" s="21">
        <f t="shared" ref="G76:G79" si="26">F76</f>
        <v>86.069599999999994</v>
      </c>
      <c r="H76" s="27"/>
      <c r="I76" s="41"/>
    </row>
    <row r="77" spans="1:9" ht="12.95">
      <c r="A77" s="17" t="s">
        <v>50</v>
      </c>
      <c r="B77" s="18" t="s">
        <v>51</v>
      </c>
      <c r="C77" s="19">
        <v>44256</v>
      </c>
      <c r="D77" s="20">
        <v>5557.43</v>
      </c>
      <c r="E77" s="23">
        <v>473.14</v>
      </c>
      <c r="F77" s="21">
        <f t="shared" si="25"/>
        <v>37.851199999999999</v>
      </c>
      <c r="G77" s="21">
        <f t="shared" si="26"/>
        <v>37.851199999999999</v>
      </c>
      <c r="H77" s="27"/>
      <c r="I77" s="41" t="s">
        <v>49</v>
      </c>
    </row>
    <row r="78" spans="1:9" ht="12.95">
      <c r="A78" s="17" t="s">
        <v>53</v>
      </c>
      <c r="B78" s="18" t="s">
        <v>54</v>
      </c>
      <c r="C78" s="19">
        <v>44470</v>
      </c>
      <c r="D78" s="20">
        <v>162325.51</v>
      </c>
      <c r="E78" s="23">
        <v>19263.91</v>
      </c>
      <c r="F78" s="21">
        <f>E78*0.04</f>
        <v>770.55640000000005</v>
      </c>
      <c r="G78" s="21">
        <f t="shared" si="26"/>
        <v>770.55640000000005</v>
      </c>
      <c r="H78" s="40">
        <v>258</v>
      </c>
      <c r="I78" s="41" t="s">
        <v>63</v>
      </c>
    </row>
    <row r="79" spans="1:9" ht="12.95">
      <c r="A79" s="17" t="s">
        <v>53</v>
      </c>
      <c r="B79" s="18" t="s">
        <v>56</v>
      </c>
      <c r="C79" s="19">
        <v>44470</v>
      </c>
      <c r="D79" s="20">
        <v>9288.58</v>
      </c>
      <c r="E79" s="23">
        <v>1172.5899999999999</v>
      </c>
      <c r="F79" s="21">
        <f>E79*0.04</f>
        <v>46.903599999999997</v>
      </c>
      <c r="G79" s="21">
        <f t="shared" si="26"/>
        <v>46.903599999999997</v>
      </c>
      <c r="H79" s="40">
        <v>258</v>
      </c>
      <c r="I79" s="41" t="s">
        <v>63</v>
      </c>
    </row>
    <row r="80" spans="1:9" ht="12.95">
      <c r="A80" s="62"/>
      <c r="B80" s="63"/>
      <c r="C80" s="63"/>
      <c r="D80" s="65">
        <f>SUM(D76:D79)</f>
        <v>182719.08</v>
      </c>
      <c r="E80" s="66">
        <f>SUM(E76:E79)</f>
        <v>21985.51</v>
      </c>
      <c r="F80" s="65">
        <f>SUM(F76:F79)</f>
        <v>941.38080000000002</v>
      </c>
      <c r="G80" s="65">
        <f>SUM(G76:G79)</f>
        <v>941.38080000000002</v>
      </c>
      <c r="H80" s="67"/>
      <c r="I80" s="41"/>
    </row>
    <row r="81" spans="1:9" ht="15.95" thickBot="1">
      <c r="A81" s="2"/>
      <c r="B81" s="3"/>
      <c r="C81" s="42" t="s">
        <v>38</v>
      </c>
      <c r="D81" s="42"/>
      <c r="E81" s="68">
        <f>F67+F73+G80</f>
        <v>5262.1232</v>
      </c>
      <c r="F81" s="69"/>
      <c r="G81" s="3"/>
      <c r="H81" s="4"/>
      <c r="I81" s="41"/>
    </row>
  </sheetData>
  <mergeCells count="24">
    <mergeCell ref="A74:G74"/>
    <mergeCell ref="A80:C80"/>
    <mergeCell ref="C81:D81"/>
    <mergeCell ref="A63:H63"/>
    <mergeCell ref="A64:H64"/>
    <mergeCell ref="A67:C67"/>
    <mergeCell ref="A68:G68"/>
    <mergeCell ref="A73:C73"/>
    <mergeCell ref="A54:G54"/>
    <mergeCell ref="A60:C60"/>
    <mergeCell ref="C61:D61"/>
    <mergeCell ref="A44:H44"/>
    <mergeCell ref="A45:H45"/>
    <mergeCell ref="A48:C48"/>
    <mergeCell ref="A49:G49"/>
    <mergeCell ref="A53:C53"/>
    <mergeCell ref="A41:C41"/>
    <mergeCell ref="C42:D42"/>
    <mergeCell ref="A1:H1"/>
    <mergeCell ref="A2:H2"/>
    <mergeCell ref="A13:C13"/>
    <mergeCell ref="A14:G14"/>
    <mergeCell ref="A23:C23"/>
    <mergeCell ref="A24:G2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cf476e3-b461-4db5-bd62-89ad34500070" xsi:nil="true"/>
    <lcf76f155ced4ddcb4097134ff3c332f xmlns="3cf476e3-b461-4db5-bd62-89ad34500070">
      <Terms xmlns="http://schemas.microsoft.com/office/infopath/2007/PartnerControls"/>
    </lcf76f155ced4ddcb4097134ff3c332f>
    <TaxCatchAll xmlns="49412001-d783-40f6-a9e2-ad6f689aae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F1516F786356408347E5D6CCDF0570" ma:contentTypeVersion="15" ma:contentTypeDescription="Crie um novo documento." ma:contentTypeScope="" ma:versionID="e24dda7991478e02a9fa0b4939ec4188">
  <xsd:schema xmlns:xsd="http://www.w3.org/2001/XMLSchema" xmlns:xs="http://www.w3.org/2001/XMLSchema" xmlns:p="http://schemas.microsoft.com/office/2006/metadata/properties" xmlns:ns2="49412001-d783-40f6-a9e2-ad6f689aae43" xmlns:ns3="3cf476e3-b461-4db5-bd62-89ad34500070" targetNamespace="http://schemas.microsoft.com/office/2006/metadata/properties" ma:root="true" ma:fieldsID="1e67e22472668808b895942309d944fa" ns2:_="" ns3:_="">
    <xsd:import namespace="49412001-d783-40f6-a9e2-ad6f689aae43"/>
    <xsd:import namespace="3cf476e3-b461-4db5-bd62-89ad345000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12001-d783-40f6-a9e2-ad6f689aae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928ca6a-219c-46cd-98e1-d2a490ea2529}" ma:internalName="TaxCatchAll" ma:showField="CatchAllData" ma:web="49412001-d783-40f6-a9e2-ad6f689aae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476e3-b461-4db5-bd62-89ad345000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4" nillable="true" ma:displayName="Estado da aprovação" ma:internalName="Estado_x0020_da_x0020_aprova_x00e7__x00e3_o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2055b41d-3360-4488-a350-57f99230ad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96157-3232-443A-897E-59C614080DD0}"/>
</file>

<file path=customXml/itemProps2.xml><?xml version="1.0" encoding="utf-8"?>
<ds:datastoreItem xmlns:ds="http://schemas.openxmlformats.org/officeDocument/2006/customXml" ds:itemID="{F38EF8A9-7039-43D7-AEE0-BF0109BE4297}"/>
</file>

<file path=customXml/itemProps3.xml><?xml version="1.0" encoding="utf-8"?>
<ds:datastoreItem xmlns:ds="http://schemas.openxmlformats.org/officeDocument/2006/customXml" ds:itemID="{1BB1692C-30E8-42FC-9B79-E7B04A671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Renato_Pires</dc:creator>
  <cp:keywords/>
  <dc:description/>
  <cp:lastModifiedBy>Leonardo Santos</cp:lastModifiedBy>
  <cp:revision/>
  <dcterms:created xsi:type="dcterms:W3CDTF">2015-11-30T18:32:11Z</dcterms:created>
  <dcterms:modified xsi:type="dcterms:W3CDTF">2023-09-01T11:19:58Z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0x0101008EF1516F786356408347E5D6CCDF0570</vt:lpwstr>
  </property>
  <property fmtid="{D5CDD505-2E9C-101B-9397-08002B2CF9AE}" pid="3" name="MediaServiceImageTags">
    <vt:lpwstr/>
  </property>
</Properties>
</file>