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t/ФПФЭ/Yandex.Disk.localized/физтех/1 семестр/лабы/1.1.6/Отчет/data/"/>
    </mc:Choice>
  </mc:AlternateContent>
  <xr:revisionPtr revIDLastSave="0" documentId="13_ncr:1_{16BA415C-DCCF-3D4F-B2AC-1FFF71BDC945}" xr6:coauthVersionLast="47" xr6:coauthVersionMax="47" xr10:uidLastSave="{00000000-0000-0000-0000-000000000000}"/>
  <bookViews>
    <workbookView xWindow="380" yWindow="500" windowWidth="28040" windowHeight="16900" xr2:uid="{578D79CD-79FD-2C4F-8B60-D6D9EBE8755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26" i="1"/>
  <c r="J27" i="1"/>
  <c r="J28" i="1"/>
  <c r="J29" i="1"/>
  <c r="J30" i="1"/>
  <c r="J26" i="1"/>
  <c r="I27" i="1"/>
  <c r="I28" i="1"/>
  <c r="I29" i="1"/>
  <c r="I30" i="1"/>
  <c r="I2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S5" i="1"/>
  <c r="S6" i="1"/>
  <c r="S7" i="1"/>
  <c r="S8" i="1"/>
  <c r="S4" i="1"/>
  <c r="R5" i="1"/>
  <c r="R6" i="1"/>
  <c r="R7" i="1"/>
  <c r="R8" i="1"/>
  <c r="R4" i="1"/>
  <c r="P8" i="1"/>
  <c r="M8" i="1"/>
  <c r="O8" i="1"/>
  <c r="Q8" i="1"/>
  <c r="N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G14" i="1"/>
  <c r="C14" i="1"/>
  <c r="D8" i="1"/>
  <c r="E8" i="1" s="1"/>
  <c r="F8" i="1" s="1"/>
  <c r="C8" i="1"/>
  <c r="E7" i="1"/>
  <c r="F7" i="1" s="1"/>
  <c r="D7" i="1"/>
  <c r="C7" i="1"/>
  <c r="D6" i="1"/>
  <c r="E6" i="1" s="1"/>
  <c r="F6" i="1" s="1"/>
  <c r="C6" i="1"/>
  <c r="E5" i="1"/>
  <c r="F5" i="1" s="1"/>
  <c r="D5" i="1"/>
  <c r="C5" i="1"/>
  <c r="D4" i="1"/>
  <c r="E4" i="1" s="1"/>
  <c r="F4" i="1" s="1"/>
  <c r="C4" i="1"/>
</calcChain>
</file>

<file path=xl/sharedStrings.xml><?xml version="1.0" encoding="utf-8"?>
<sst xmlns="http://schemas.openxmlformats.org/spreadsheetml/2006/main" count="47" uniqueCount="40">
  <si>
    <t>периоды</t>
  </si>
  <si>
    <t>time/div</t>
  </si>
  <si>
    <t>nu, Гц</t>
  </si>
  <si>
    <t>T, ms</t>
  </si>
  <si>
    <t>deltaT, ms</t>
  </si>
  <si>
    <t>delta(nu), Гц</t>
  </si>
  <si>
    <t>epsilon(nu)</t>
  </si>
  <si>
    <t>max</t>
  </si>
  <si>
    <t>амплитуды</t>
  </si>
  <si>
    <t>epsilon U</t>
  </si>
  <si>
    <t>min</t>
  </si>
  <si>
    <t>U, V</t>
  </si>
  <si>
    <t>deltaU, V</t>
  </si>
  <si>
    <t>U, mV</t>
  </si>
  <si>
    <t>delta U, mV</t>
  </si>
  <si>
    <t>Аналоговый осциллограф</t>
  </si>
  <si>
    <t>Цифровой осциллограф</t>
  </si>
  <si>
    <t>delta nu1</t>
  </si>
  <si>
    <t>delta nu2</t>
  </si>
  <si>
    <t>T курсор (1), mc</t>
  </si>
  <si>
    <t>T осциллограф (2), ms</t>
  </si>
  <si>
    <t>nu1, Hz</t>
  </si>
  <si>
    <t>nu2,Hz</t>
  </si>
  <si>
    <t>delta nu1, Hz</t>
  </si>
  <si>
    <t>delta nu2, Hz</t>
  </si>
  <si>
    <t>delta T1, ms</t>
  </si>
  <si>
    <t>deltaT2, ms</t>
  </si>
  <si>
    <t>5 пункт</t>
  </si>
  <si>
    <t>U0 = 5V</t>
  </si>
  <si>
    <t>nu, kHz</t>
  </si>
  <si>
    <t>K</t>
  </si>
  <si>
    <t>7 пункт</t>
  </si>
  <si>
    <t xml:space="preserve">не нормальная прямая &gt;8 MHz </t>
  </si>
  <si>
    <t xml:space="preserve">8 - 20 MHz - эллипс, дальше горизонтальная прямая </t>
  </si>
  <si>
    <t>nu, MHz</t>
  </si>
  <si>
    <t>y0, mV</t>
  </si>
  <si>
    <t>Ay, V</t>
  </si>
  <si>
    <t>sin dphi</t>
  </si>
  <si>
    <t>dphi</t>
  </si>
  <si>
    <t>log10(nu)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</si>
</sst>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2CC5-6CC9-994E-8368-5FF8575C4438}">
  <dimension ref="A1:S37"/>
  <sheetViews>
    <sheetView tabSelected="1" topLeftCell="A3" workbookViewId="0">
      <selection activeCell="J20" sqref="J20"/>
    </sheetView>
  </sheetViews>
  <sheetFormatPr baseColWidth="10" defaultRowHeight="16" x14ac:dyDescent="0.2"/>
  <cols>
    <col min="6" max="6" width="14.5" customWidth="1"/>
    <col min="10" max="10" width="16.33203125" customWidth="1"/>
    <col min="11" max="11" width="20.33203125" customWidth="1"/>
    <col min="12" max="12" width="12" customWidth="1"/>
    <col min="16" max="17" width="12.33203125" customWidth="1"/>
  </cols>
  <sheetData>
    <row r="1" spans="1:19" x14ac:dyDescent="0.2">
      <c r="A1" s="1" t="s">
        <v>15</v>
      </c>
      <c r="B1" s="1"/>
      <c r="C1" s="1"/>
      <c r="D1" s="1"/>
      <c r="E1" s="1"/>
      <c r="F1" s="1"/>
      <c r="J1" s="1" t="s">
        <v>16</v>
      </c>
      <c r="K1" s="1"/>
      <c r="L1" s="1"/>
      <c r="M1" s="1"/>
      <c r="N1" s="1"/>
      <c r="O1" s="1"/>
      <c r="P1" s="1"/>
    </row>
    <row r="2" spans="1:19" x14ac:dyDescent="0.2">
      <c r="A2" s="1" t="s">
        <v>0</v>
      </c>
      <c r="B2" s="1"/>
      <c r="C2" s="1"/>
      <c r="D2" s="1"/>
      <c r="E2" s="1"/>
      <c r="J2" s="1" t="s">
        <v>0</v>
      </c>
      <c r="K2" s="1"/>
      <c r="L2" s="1"/>
      <c r="M2" s="1"/>
      <c r="N2" s="1"/>
      <c r="O2" s="1"/>
      <c r="P2" s="1"/>
      <c r="Q2" s="1"/>
    </row>
    <row r="3" spans="1:19" x14ac:dyDescent="0.2">
      <c r="A3" t="s">
        <v>1</v>
      </c>
      <c r="B3" t="s">
        <v>3</v>
      </c>
      <c r="C3" t="s">
        <v>2</v>
      </c>
      <c r="D3" t="s">
        <v>4</v>
      </c>
      <c r="E3" t="s">
        <v>5</v>
      </c>
      <c r="F3" t="s">
        <v>6</v>
      </c>
      <c r="J3" t="s">
        <v>19</v>
      </c>
      <c r="K3" t="s">
        <v>20</v>
      </c>
      <c r="L3" t="s">
        <v>25</v>
      </c>
      <c r="M3" t="s">
        <v>26</v>
      </c>
      <c r="N3" t="s">
        <v>21</v>
      </c>
      <c r="O3" t="s">
        <v>22</v>
      </c>
      <c r="P3" t="s">
        <v>23</v>
      </c>
      <c r="Q3" t="s">
        <v>24</v>
      </c>
      <c r="R3" t="s">
        <v>17</v>
      </c>
      <c r="S3" t="s">
        <v>18</v>
      </c>
    </row>
    <row r="4" spans="1:19" x14ac:dyDescent="0.2">
      <c r="A4">
        <v>1</v>
      </c>
      <c r="B4">
        <v>1</v>
      </c>
      <c r="C4">
        <f>1/(10^-3 *B4)</f>
        <v>1000</v>
      </c>
      <c r="D4">
        <f>0.1</f>
        <v>0.1</v>
      </c>
      <c r="E4">
        <f>D4/B4 *C4</f>
        <v>100</v>
      </c>
      <c r="F4">
        <f>E4/C4</f>
        <v>0.1</v>
      </c>
      <c r="J4">
        <v>1</v>
      </c>
      <c r="K4">
        <v>1</v>
      </c>
      <c r="L4">
        <v>0.01</v>
      </c>
      <c r="M4">
        <f>5*10^-5 * K4</f>
        <v>5.0000000000000002E-5</v>
      </c>
      <c r="N4">
        <f>1/(J4 *10^-3)</f>
        <v>1000</v>
      </c>
      <c r="O4">
        <f>1/(K4 *10^-3)</f>
        <v>1000</v>
      </c>
      <c r="P4">
        <f>L4/J4 *N4</f>
        <v>10</v>
      </c>
      <c r="Q4">
        <f>M4/K4 *O4</f>
        <v>0.05</v>
      </c>
      <c r="R4">
        <f>P4/N4</f>
        <v>0.01</v>
      </c>
      <c r="S4">
        <f>Q4/O4</f>
        <v>5.0000000000000002E-5</v>
      </c>
    </row>
    <row r="5" spans="1:19" x14ac:dyDescent="0.2">
      <c r="A5">
        <v>1.2</v>
      </c>
      <c r="B5">
        <v>1.2</v>
      </c>
      <c r="C5">
        <f t="shared" ref="C5:C8" si="0">1/(10^-3 *B5)</f>
        <v>833.33333333333337</v>
      </c>
      <c r="D5">
        <f t="shared" ref="D5:D8" si="1">0.1</f>
        <v>0.1</v>
      </c>
      <c r="E5">
        <f t="shared" ref="E5:E8" si="2">D5/B5 *C5</f>
        <v>69.444444444444457</v>
      </c>
      <c r="F5">
        <f t="shared" ref="F5:F8" si="3">E5/C5</f>
        <v>8.3333333333333343E-2</v>
      </c>
      <c r="J5">
        <v>1.25</v>
      </c>
      <c r="K5">
        <v>1.25</v>
      </c>
      <c r="L5">
        <v>0.01</v>
      </c>
      <c r="M5">
        <f>5*10^-5 * K5</f>
        <v>6.2500000000000001E-5</v>
      </c>
      <c r="N5">
        <f>1/(J5 *10^-3)</f>
        <v>800</v>
      </c>
      <c r="O5">
        <f>1/(K5 *10^-3)</f>
        <v>800</v>
      </c>
      <c r="P5">
        <f>L5/J5 *N5</f>
        <v>6.4</v>
      </c>
      <c r="Q5">
        <f>M5/K5 *O5</f>
        <v>0.04</v>
      </c>
      <c r="R5">
        <f t="shared" ref="R5:R8" si="4">P5/N5</f>
        <v>8.0000000000000002E-3</v>
      </c>
      <c r="S5">
        <f t="shared" ref="S5:S8" si="5">Q5/O5</f>
        <v>5.0000000000000002E-5</v>
      </c>
    </row>
    <row r="6" spans="1:19" x14ac:dyDescent="0.2">
      <c r="A6">
        <v>1.8</v>
      </c>
      <c r="B6">
        <v>1.8</v>
      </c>
      <c r="C6">
        <f t="shared" si="0"/>
        <v>555.55555555555554</v>
      </c>
      <c r="D6">
        <f t="shared" si="1"/>
        <v>0.1</v>
      </c>
      <c r="E6">
        <f t="shared" si="2"/>
        <v>30.8641975308642</v>
      </c>
      <c r="F6">
        <f t="shared" si="3"/>
        <v>5.5555555555555559E-2</v>
      </c>
      <c r="J6" s="3">
        <v>1.666666666667</v>
      </c>
      <c r="K6">
        <v>1.666666666667</v>
      </c>
      <c r="L6">
        <v>0.01</v>
      </c>
      <c r="M6">
        <f>5*10^-5 * K6</f>
        <v>8.333333333335E-5</v>
      </c>
      <c r="N6">
        <f>1/(J6 *10^-3)</f>
        <v>599.99999999987995</v>
      </c>
      <c r="O6">
        <f>1/(K6 *10^-3)</f>
        <v>599.99999999987995</v>
      </c>
      <c r="P6">
        <f>L6/J6 *N6</f>
        <v>3.5999999999985595</v>
      </c>
      <c r="Q6">
        <f>M6/K6 *O6</f>
        <v>2.9999999999994E-2</v>
      </c>
      <c r="R6">
        <f t="shared" si="4"/>
        <v>5.9999999999987997E-3</v>
      </c>
      <c r="S6">
        <f t="shared" si="5"/>
        <v>5.0000000000000002E-5</v>
      </c>
    </row>
    <row r="7" spans="1:19" x14ac:dyDescent="0.2">
      <c r="A7">
        <v>2.4</v>
      </c>
      <c r="B7">
        <v>2.4</v>
      </c>
      <c r="C7">
        <f t="shared" si="0"/>
        <v>416.66666666666669</v>
      </c>
      <c r="D7">
        <f t="shared" si="1"/>
        <v>0.1</v>
      </c>
      <c r="E7">
        <f t="shared" si="2"/>
        <v>17.361111111111114</v>
      </c>
      <c r="F7">
        <f t="shared" si="3"/>
        <v>4.1666666666666671E-2</v>
      </c>
      <c r="J7" s="3">
        <v>2.5</v>
      </c>
      <c r="K7">
        <v>2.5</v>
      </c>
      <c r="L7">
        <v>0.01</v>
      </c>
      <c r="M7">
        <f>5*10^-5 * K7</f>
        <v>1.25E-4</v>
      </c>
      <c r="N7">
        <f>1/(J7 *10^-3)</f>
        <v>400</v>
      </c>
      <c r="O7">
        <f>1/(K7 *10^-3)</f>
        <v>400</v>
      </c>
      <c r="P7">
        <f>L7/J7 *N7</f>
        <v>1.6</v>
      </c>
      <c r="Q7">
        <f>M7/K7 *O7</f>
        <v>0.02</v>
      </c>
      <c r="R7">
        <f t="shared" si="4"/>
        <v>4.0000000000000001E-3</v>
      </c>
      <c r="S7">
        <f t="shared" si="5"/>
        <v>5.0000000000000002E-5</v>
      </c>
    </row>
    <row r="8" spans="1:19" x14ac:dyDescent="0.2">
      <c r="A8">
        <v>5</v>
      </c>
      <c r="B8">
        <v>5</v>
      </c>
      <c r="C8">
        <f t="shared" si="0"/>
        <v>200</v>
      </c>
      <c r="D8">
        <f t="shared" si="1"/>
        <v>0.1</v>
      </c>
      <c r="E8">
        <f t="shared" si="2"/>
        <v>4</v>
      </c>
      <c r="F8">
        <f t="shared" si="3"/>
        <v>0.02</v>
      </c>
      <c r="J8" s="3">
        <v>5</v>
      </c>
      <c r="K8">
        <v>5</v>
      </c>
      <c r="L8">
        <v>0.1</v>
      </c>
      <c r="M8">
        <f>5*10^-5 * K8</f>
        <v>2.5000000000000001E-4</v>
      </c>
      <c r="N8">
        <f>1/(J8 *10^-3)</f>
        <v>200</v>
      </c>
      <c r="O8">
        <f>1/(K8 *10^-3)</f>
        <v>200</v>
      </c>
      <c r="P8">
        <f>L8/J8 *N8</f>
        <v>4</v>
      </c>
      <c r="Q8">
        <f>M8/K8 *O8</f>
        <v>0.01</v>
      </c>
      <c r="R8">
        <f t="shared" si="4"/>
        <v>0.02</v>
      </c>
      <c r="S8">
        <f t="shared" si="5"/>
        <v>5.0000000000000002E-5</v>
      </c>
    </row>
    <row r="11" spans="1:19" x14ac:dyDescent="0.2">
      <c r="A11" s="1" t="s">
        <v>8</v>
      </c>
      <c r="B11" s="1"/>
      <c r="C11" s="1"/>
      <c r="D11" s="1"/>
      <c r="E11" s="1"/>
      <c r="F11" s="1"/>
    </row>
    <row r="12" spans="1:19" x14ac:dyDescent="0.2">
      <c r="A12" s="1" t="s">
        <v>7</v>
      </c>
      <c r="B12" s="1"/>
      <c r="C12" s="1"/>
      <c r="E12" s="1" t="s">
        <v>10</v>
      </c>
      <c r="F12" s="1"/>
      <c r="G12" s="1"/>
    </row>
    <row r="13" spans="1:19" x14ac:dyDescent="0.2">
      <c r="A13" t="s">
        <v>11</v>
      </c>
      <c r="B13" t="s">
        <v>12</v>
      </c>
      <c r="C13" t="s">
        <v>9</v>
      </c>
      <c r="E13" t="s">
        <v>13</v>
      </c>
      <c r="F13" t="s">
        <v>14</v>
      </c>
      <c r="G13" t="s">
        <v>9</v>
      </c>
    </row>
    <row r="14" spans="1:19" x14ac:dyDescent="0.2">
      <c r="A14">
        <v>20</v>
      </c>
      <c r="B14">
        <v>1</v>
      </c>
      <c r="C14">
        <f>B14/A14</f>
        <v>0.05</v>
      </c>
      <c r="E14">
        <v>4</v>
      </c>
      <c r="F14">
        <v>1</v>
      </c>
      <c r="G14">
        <f>F14/E14</f>
        <v>0.25</v>
      </c>
    </row>
    <row r="18" spans="1:14" x14ac:dyDescent="0.2">
      <c r="A18" s="1" t="s">
        <v>27</v>
      </c>
      <c r="B18" s="1"/>
      <c r="C18" s="1"/>
      <c r="F18" t="s">
        <v>31</v>
      </c>
    </row>
    <row r="19" spans="1:14" x14ac:dyDescent="0.2">
      <c r="A19" t="s">
        <v>28</v>
      </c>
    </row>
    <row r="20" spans="1:14" x14ac:dyDescent="0.2">
      <c r="A20" t="s">
        <v>29</v>
      </c>
      <c r="B20" t="s">
        <v>11</v>
      </c>
      <c r="C20" t="s">
        <v>30</v>
      </c>
      <c r="F20" t="s">
        <v>32</v>
      </c>
    </row>
    <row r="21" spans="1:14" x14ac:dyDescent="0.2">
      <c r="A21">
        <v>30000</v>
      </c>
      <c r="B21">
        <v>5</v>
      </c>
      <c r="C21">
        <f>B21/5</f>
        <v>1</v>
      </c>
      <c r="F21" t="s">
        <v>33</v>
      </c>
    </row>
    <row r="22" spans="1:14" x14ac:dyDescent="0.2">
      <c r="A22" s="2">
        <v>300</v>
      </c>
      <c r="B22" s="2">
        <v>5.2</v>
      </c>
      <c r="C22">
        <f t="shared" ref="C22:C37" si="6">B22/5</f>
        <v>1.04</v>
      </c>
      <c r="D22" s="2"/>
      <c r="E22" s="2"/>
    </row>
    <row r="23" spans="1:14" x14ac:dyDescent="0.2">
      <c r="A23">
        <v>30</v>
      </c>
      <c r="B23">
        <v>5.2</v>
      </c>
      <c r="C23">
        <f t="shared" si="6"/>
        <v>1.04</v>
      </c>
    </row>
    <row r="24" spans="1:14" x14ac:dyDescent="0.2">
      <c r="A24">
        <v>3</v>
      </c>
      <c r="B24">
        <v>5.2</v>
      </c>
      <c r="C24">
        <f t="shared" si="6"/>
        <v>1.04</v>
      </c>
    </row>
    <row r="25" spans="1:14" x14ac:dyDescent="0.2">
      <c r="A25">
        <v>3.0000000000000001E-3</v>
      </c>
      <c r="B25">
        <v>5.2</v>
      </c>
      <c r="C25">
        <f t="shared" si="6"/>
        <v>1.04</v>
      </c>
      <c r="F25" t="s">
        <v>34</v>
      </c>
      <c r="G25" t="s">
        <v>35</v>
      </c>
      <c r="H25" t="s">
        <v>36</v>
      </c>
      <c r="I25" t="s">
        <v>37</v>
      </c>
      <c r="J25" t="s">
        <v>38</v>
      </c>
      <c r="K25" t="s">
        <v>39</v>
      </c>
      <c r="M25" t="s">
        <v>38</v>
      </c>
      <c r="N25" t="s">
        <v>39</v>
      </c>
    </row>
    <row r="26" spans="1:14" x14ac:dyDescent="0.2">
      <c r="A26">
        <v>3000</v>
      </c>
      <c r="B26">
        <v>5.2</v>
      </c>
      <c r="C26">
        <f t="shared" si="6"/>
        <v>1.04</v>
      </c>
      <c r="F26">
        <v>14</v>
      </c>
      <c r="G26">
        <v>448.9</v>
      </c>
      <c r="H26">
        <v>2.8809999999999998</v>
      </c>
      <c r="I26">
        <f>(G26 * 10^-3)/H26</f>
        <v>0.1558139534883721</v>
      </c>
      <c r="J26">
        <f>3.1415926 - ASIN(I26)</f>
        <v>2.9851411824146958</v>
      </c>
      <c r="K26">
        <f>LOG10(F26 *10^6)</f>
        <v>7.1461280356782382</v>
      </c>
      <c r="M26">
        <v>2.9851411824146958</v>
      </c>
      <c r="N26">
        <v>7.1461280356782382</v>
      </c>
    </row>
    <row r="27" spans="1:14" x14ac:dyDescent="0.2">
      <c r="A27">
        <v>10000</v>
      </c>
      <c r="B27">
        <v>5.2</v>
      </c>
      <c r="C27">
        <f t="shared" si="6"/>
        <v>1.04</v>
      </c>
      <c r="F27">
        <v>15</v>
      </c>
      <c r="G27">
        <v>777.2</v>
      </c>
      <c r="H27">
        <v>2.4390000000000001</v>
      </c>
      <c r="I27">
        <f t="shared" ref="I27:I30" si="7">(G27 * 10^-3)/H27</f>
        <v>0.31865518655186553</v>
      </c>
      <c r="J27">
        <f t="shared" ref="J27:J30" si="8">3.1415926 - ASIN(I27)</f>
        <v>2.8172822247846518</v>
      </c>
      <c r="K27">
        <f t="shared" ref="K27:K30" si="9">LOG10(F27 *10^6)</f>
        <v>7.1760912590556813</v>
      </c>
      <c r="M27">
        <v>2.8172822247846518</v>
      </c>
      <c r="N27">
        <v>7.1760912590556813</v>
      </c>
    </row>
    <row r="28" spans="1:14" x14ac:dyDescent="0.2">
      <c r="A28">
        <v>20000</v>
      </c>
      <c r="B28">
        <v>5</v>
      </c>
      <c r="C28">
        <f t="shared" si="6"/>
        <v>1</v>
      </c>
      <c r="F28">
        <v>16</v>
      </c>
      <c r="G28">
        <v>522.6</v>
      </c>
      <c r="H28">
        <v>1.782</v>
      </c>
      <c r="I28">
        <f t="shared" si="7"/>
        <v>0.29326599326599329</v>
      </c>
      <c r="J28">
        <f t="shared" si="8"/>
        <v>2.8439513431471095</v>
      </c>
      <c r="K28">
        <f t="shared" si="9"/>
        <v>7.204119982655925</v>
      </c>
      <c r="M28">
        <v>2.8439513431471095</v>
      </c>
      <c r="N28">
        <v>7.204119982655925</v>
      </c>
    </row>
    <row r="29" spans="1:14" x14ac:dyDescent="0.2">
      <c r="A29">
        <v>15000</v>
      </c>
      <c r="B29">
        <v>5.08</v>
      </c>
      <c r="C29">
        <f t="shared" si="6"/>
        <v>1.016</v>
      </c>
      <c r="F29">
        <v>13</v>
      </c>
      <c r="G29">
        <v>1394</v>
      </c>
      <c r="H29">
        <v>4.6630000000000003</v>
      </c>
      <c r="I29">
        <f t="shared" si="7"/>
        <v>0.29894917435127599</v>
      </c>
      <c r="J29">
        <f t="shared" si="8"/>
        <v>2.8380013200615486</v>
      </c>
      <c r="K29">
        <f t="shared" si="9"/>
        <v>7.1139433523068369</v>
      </c>
      <c r="M29">
        <v>2.8380013200615486</v>
      </c>
      <c r="N29">
        <v>7.1139433523068369</v>
      </c>
    </row>
    <row r="30" spans="1:14" x14ac:dyDescent="0.2">
      <c r="A30">
        <v>11000</v>
      </c>
      <c r="B30">
        <v>5.16</v>
      </c>
      <c r="C30">
        <f t="shared" si="6"/>
        <v>1.032</v>
      </c>
      <c r="F30">
        <v>12</v>
      </c>
      <c r="G30">
        <v>1.96</v>
      </c>
      <c r="H30">
        <v>7.37</v>
      </c>
      <c r="I30">
        <f t="shared" si="7"/>
        <v>2.6594301221166889E-4</v>
      </c>
      <c r="J30">
        <f t="shared" si="8"/>
        <v>3.1413266569846536</v>
      </c>
      <c r="K30">
        <f t="shared" si="9"/>
        <v>7.0791812460476251</v>
      </c>
      <c r="M30">
        <v>3.1413266569846536</v>
      </c>
      <c r="N30">
        <v>7.0791812460476251</v>
      </c>
    </row>
    <row r="31" spans="1:14" x14ac:dyDescent="0.2">
      <c r="A31" s="2">
        <v>12000</v>
      </c>
      <c r="B31" s="2">
        <v>5.16</v>
      </c>
      <c r="C31">
        <f t="shared" si="6"/>
        <v>1.032</v>
      </c>
      <c r="D31" s="2"/>
      <c r="E31" s="2"/>
      <c r="F31" s="2"/>
    </row>
    <row r="32" spans="1:14" x14ac:dyDescent="0.2">
      <c r="A32" s="2">
        <v>13000</v>
      </c>
      <c r="B32" s="2">
        <v>5.12</v>
      </c>
      <c r="C32">
        <f t="shared" si="6"/>
        <v>1.024</v>
      </c>
      <c r="E32" s="2"/>
      <c r="F32" s="2"/>
      <c r="G32" s="2"/>
    </row>
    <row r="33" spans="1:11" x14ac:dyDescent="0.2">
      <c r="A33" s="2">
        <v>14000</v>
      </c>
      <c r="B33" s="2">
        <v>5.12</v>
      </c>
      <c r="C33">
        <f t="shared" si="6"/>
        <v>1.024</v>
      </c>
    </row>
    <row r="34" spans="1:11" x14ac:dyDescent="0.2">
      <c r="A34" s="2">
        <v>16000</v>
      </c>
      <c r="B34" s="2">
        <v>5.08</v>
      </c>
      <c r="C34">
        <f t="shared" si="6"/>
        <v>1.016</v>
      </c>
      <c r="F34" t="s">
        <v>38</v>
      </c>
      <c r="G34">
        <v>2.9851411824146958</v>
      </c>
      <c r="H34">
        <v>2.8172822247846518</v>
      </c>
      <c r="I34">
        <v>2.8439513431471095</v>
      </c>
      <c r="J34">
        <v>2.8380013200615486</v>
      </c>
      <c r="K34">
        <v>3.1413266569846536</v>
      </c>
    </row>
    <row r="35" spans="1:11" x14ac:dyDescent="0.2">
      <c r="A35" s="2">
        <v>17000</v>
      </c>
      <c r="B35" s="2">
        <v>5.04</v>
      </c>
      <c r="C35">
        <f t="shared" si="6"/>
        <v>1.008</v>
      </c>
      <c r="F35" t="s">
        <v>39</v>
      </c>
      <c r="G35">
        <v>7.1461280356782382</v>
      </c>
      <c r="H35">
        <v>7.1760912590556813</v>
      </c>
      <c r="I35">
        <v>7.204119982655925</v>
      </c>
      <c r="J35">
        <v>7.1139433523068369</v>
      </c>
      <c r="K35">
        <v>7.0791812460476251</v>
      </c>
    </row>
    <row r="36" spans="1:11" x14ac:dyDescent="0.2">
      <c r="A36" s="2">
        <v>18000</v>
      </c>
      <c r="B36" s="2">
        <v>5.04</v>
      </c>
      <c r="C36">
        <f t="shared" si="6"/>
        <v>1.008</v>
      </c>
    </row>
    <row r="37" spans="1:11" x14ac:dyDescent="0.2">
      <c r="A37" s="2">
        <v>19000</v>
      </c>
      <c r="B37" s="2">
        <v>5.04</v>
      </c>
      <c r="C37">
        <f t="shared" si="6"/>
        <v>1.008</v>
      </c>
    </row>
  </sheetData>
  <mergeCells count="8">
    <mergeCell ref="J1:P1"/>
    <mergeCell ref="J2:Q2"/>
    <mergeCell ref="A18:C18"/>
    <mergeCell ref="A2:E2"/>
    <mergeCell ref="A11:F11"/>
    <mergeCell ref="A12:C12"/>
    <mergeCell ref="E12:G1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2022-10-21T06:37:46Z</dcterms:created>
  <dcterms:modified xsi:type="dcterms:W3CDTF">2022-10-21T09:15:56Z</dcterms:modified>
</cp:coreProperties>
</file>