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  <sheet name="Task 9" sheetId="9" r:id="rId9"/>
    <sheet name="Task 10" sheetId="10" r:id="rId10"/>
    <sheet name="Task 11 (ведомость)" sheetId="11" r:id="rId11"/>
    <sheet name="Task 12" sheetId="12" r:id="rId12"/>
  </sheets>
  <definedNames>
    <definedName name="u">'Task 3'!$A$2</definedName>
    <definedName name="v">'Task 3'!$A$3</definedName>
    <definedName name="x">'Task 3'!$A$4</definedName>
    <definedName name="x_">'Task 4'!$B$3</definedName>
    <definedName name="x_1">'Task 5'!$A$3</definedName>
    <definedName name="y">'Task 4'!$B$2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4" i="11"/>
  <c r="H7" i="11"/>
  <c r="H5" i="11"/>
  <c r="H6" i="11"/>
  <c r="H4" i="11"/>
  <c r="G4" i="10"/>
  <c r="G5" i="10"/>
  <c r="G6" i="10"/>
  <c r="G3" i="10"/>
  <c r="F4" i="10"/>
  <c r="F5" i="10"/>
  <c r="F6" i="10"/>
  <c r="F3" i="10"/>
  <c r="E4" i="10"/>
  <c r="E5" i="10"/>
  <c r="E6" i="10"/>
  <c r="E3" i="10"/>
  <c r="I9" i="9"/>
  <c r="I8" i="9"/>
  <c r="E10" i="9"/>
  <c r="F10" i="9"/>
  <c r="D10" i="9"/>
  <c r="E9" i="9"/>
  <c r="F9" i="9"/>
  <c r="D9" i="9"/>
  <c r="E8" i="9"/>
  <c r="F8" i="9"/>
  <c r="D8" i="9"/>
  <c r="G15" i="12"/>
  <c r="G14" i="12"/>
  <c r="G13" i="12"/>
  <c r="G12" i="12"/>
  <c r="G11" i="12"/>
  <c r="G10" i="12"/>
  <c r="G3" i="12"/>
  <c r="G4" i="12"/>
  <c r="G5" i="12"/>
  <c r="G6" i="12"/>
  <c r="G7" i="12"/>
  <c r="G8" i="12"/>
  <c r="G9" i="12"/>
  <c r="G2" i="12"/>
  <c r="K3" i="8"/>
  <c r="K5" i="8"/>
  <c r="K4" i="8"/>
  <c r="H4" i="8"/>
  <c r="H5" i="8"/>
  <c r="H3" i="8"/>
  <c r="E5" i="8"/>
  <c r="E4" i="8"/>
  <c r="E3" i="8"/>
  <c r="H3" i="7"/>
  <c r="F5" i="6"/>
  <c r="F6" i="6"/>
  <c r="F7" i="6"/>
  <c r="F8" i="6"/>
  <c r="F9" i="6"/>
  <c r="F10" i="6"/>
  <c r="F11" i="6"/>
  <c r="F12" i="6"/>
  <c r="F13" i="6"/>
  <c r="F4" i="6"/>
  <c r="E14" i="6"/>
  <c r="E5" i="6"/>
  <c r="E6" i="6"/>
  <c r="E7" i="6"/>
  <c r="E8" i="6"/>
  <c r="E9" i="6"/>
  <c r="E10" i="6"/>
  <c r="E11" i="6"/>
  <c r="E12" i="6"/>
  <c r="E13" i="6"/>
  <c r="E4" i="6"/>
  <c r="D5" i="6"/>
  <c r="D6" i="6"/>
  <c r="D7" i="6"/>
  <c r="D8" i="6"/>
  <c r="D9" i="6"/>
  <c r="D10" i="6"/>
  <c r="D11" i="6"/>
  <c r="D12" i="6"/>
  <c r="D13" i="6"/>
  <c r="D4" i="6"/>
  <c r="B3" i="5"/>
  <c r="C2" i="4" l="1"/>
  <c r="B5" i="3"/>
  <c r="B4" i="3"/>
  <c r="B3" i="3"/>
  <c r="B2" i="3"/>
  <c r="H11" i="2"/>
  <c r="H12" i="2"/>
  <c r="H13" i="2"/>
  <c r="H10" i="2"/>
  <c r="G11" i="2"/>
  <c r="G12" i="2"/>
  <c r="G13" i="2"/>
  <c r="G10" i="2"/>
  <c r="F11" i="2"/>
  <c r="F12" i="2"/>
  <c r="F13" i="2"/>
  <c r="F10" i="2"/>
  <c r="C13" i="2"/>
  <c r="E13" i="2" s="1"/>
  <c r="B13" i="2"/>
  <c r="D13" i="2" s="1"/>
  <c r="C12" i="2"/>
  <c r="E12" i="2" s="1"/>
  <c r="B12" i="2"/>
  <c r="D12" i="2" s="1"/>
  <c r="C11" i="2"/>
  <c r="E11" i="2" s="1"/>
  <c r="B11" i="2"/>
  <c r="D11" i="2" s="1"/>
  <c r="C10" i="2"/>
  <c r="E10" i="2" s="1"/>
  <c r="B10" i="2"/>
  <c r="D10" i="2" s="1"/>
  <c r="M4" i="2"/>
  <c r="M5" i="2"/>
  <c r="M6" i="2"/>
  <c r="M3" i="2"/>
  <c r="L4" i="2"/>
  <c r="L5" i="2"/>
  <c r="L6" i="2"/>
  <c r="L3" i="2"/>
  <c r="K4" i="2"/>
  <c r="K5" i="2"/>
  <c r="K6" i="2"/>
  <c r="K3" i="2"/>
  <c r="J4" i="2"/>
  <c r="J5" i="2"/>
  <c r="J6" i="2"/>
  <c r="J3" i="2"/>
  <c r="I4" i="2"/>
  <c r="I5" i="2"/>
  <c r="I6" i="2"/>
  <c r="I3" i="2"/>
  <c r="H6" i="2"/>
  <c r="G6" i="2"/>
  <c r="H5" i="2"/>
  <c r="G5" i="2"/>
  <c r="H4" i="2"/>
  <c r="G4" i="2"/>
  <c r="H3" i="2"/>
  <c r="G3" i="2"/>
  <c r="E4" i="2"/>
  <c r="E5" i="2"/>
  <c r="E6" i="2"/>
  <c r="E3" i="2"/>
  <c r="D4" i="2"/>
  <c r="D5" i="2"/>
  <c r="D6" i="2"/>
  <c r="D3" i="2"/>
  <c r="C6" i="2"/>
  <c r="C5" i="2"/>
  <c r="C4" i="2"/>
  <c r="C3" i="2"/>
  <c r="B6" i="2"/>
  <c r="B5" i="2"/>
  <c r="B4" i="2"/>
  <c r="B3" i="2"/>
  <c r="C18" i="1"/>
  <c r="C17" i="1"/>
  <c r="C16" i="1"/>
  <c r="C15" i="1"/>
  <c r="C14" i="1"/>
  <c r="C13" i="1"/>
  <c r="C11" i="1"/>
  <c r="C10" i="1"/>
  <c r="C12" i="1"/>
  <c r="C8" i="1"/>
  <c r="C7" i="1"/>
  <c r="C6" i="1"/>
  <c r="C4" i="1"/>
  <c r="C3" i="1"/>
  <c r="C5" i="1" s="1"/>
  <c r="C2" i="1"/>
</calcChain>
</file>

<file path=xl/sharedStrings.xml><?xml version="1.0" encoding="utf-8"?>
<sst xmlns="http://schemas.openxmlformats.org/spreadsheetml/2006/main" count="108" uniqueCount="92">
  <si>
    <t>Valoarea A</t>
  </si>
  <si>
    <t>Valoarea B</t>
  </si>
  <si>
    <t>Valoarea C</t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</si>
  <si>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</si>
  <si>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nu A si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</si>
  <si>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nu B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</si>
  <si>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 si B sau C</t>
    </r>
  </si>
  <si>
    <t>A и (не(B или C))</t>
  </si>
  <si>
    <t>A или B и не C</t>
  </si>
  <si>
    <t>Не A и не B</t>
  </si>
  <si>
    <t>Не(A и C) или B</t>
  </si>
  <si>
    <t>A и не B или C</t>
  </si>
  <si>
    <t>A и (не B или C)</t>
  </si>
  <si>
    <t>x</t>
  </si>
  <si>
    <t>y</t>
  </si>
  <si>
    <t>nu (x sau y)</t>
  </si>
  <si>
    <t>x sau y</t>
  </si>
  <si>
    <t>nu x</t>
  </si>
  <si>
    <t>nu y</t>
  </si>
  <si>
    <t>nu x si nu y</t>
  </si>
  <si>
    <t>nu(nu x si nu y)</t>
  </si>
  <si>
    <t>nu (nu x si nu y) sau x</t>
  </si>
  <si>
    <t>nu(nu x si nu y) sau x</t>
  </si>
  <si>
    <t>nu x sau nu y</t>
  </si>
  <si>
    <t>nu(nu x sau nu y)</t>
  </si>
  <si>
    <t>nu(nu x sau nu y) si x</t>
  </si>
  <si>
    <t>Lungimea a</t>
  </si>
  <si>
    <t>Lungimea b</t>
  </si>
  <si>
    <t>Perimetrul</t>
  </si>
  <si>
    <t>Aria</t>
  </si>
  <si>
    <t>Comentariu</t>
  </si>
  <si>
    <t>Odaia de arie maxima</t>
  </si>
  <si>
    <t>Unghiul 1</t>
  </si>
  <si>
    <t>Unghiul 2</t>
  </si>
  <si>
    <t>Unghiul 3</t>
  </si>
  <si>
    <t>Unghiul 4</t>
  </si>
  <si>
    <t>patrulateru este:</t>
  </si>
  <si>
    <t>a</t>
  </si>
  <si>
    <t>b</t>
  </si>
  <si>
    <t>c</t>
  </si>
  <si>
    <t>Nr.</t>
  </si>
  <si>
    <t>Produs</t>
  </si>
  <si>
    <t>Cod_produs</t>
  </si>
  <si>
    <t>Data</t>
  </si>
  <si>
    <t>Cantitate</t>
  </si>
  <si>
    <t>Pret unitar</t>
  </si>
  <si>
    <t>Pret_total</t>
  </si>
  <si>
    <t>Produs 1</t>
  </si>
  <si>
    <t>Produs 2</t>
  </si>
  <si>
    <t>Produs 3</t>
  </si>
  <si>
    <t>Produs 4</t>
  </si>
  <si>
    <t>Produs 5</t>
  </si>
  <si>
    <t>Produs 6</t>
  </si>
  <si>
    <t>Produs 7</t>
  </si>
  <si>
    <t>Produs 8</t>
  </si>
  <si>
    <t>Suma</t>
  </si>
  <si>
    <t>Suma pr.&gt;=500</t>
  </si>
  <si>
    <t>Suma prod. Cod 8001</t>
  </si>
  <si>
    <t>Suma 1071 10.10</t>
  </si>
  <si>
    <t>Cate 1071</t>
  </si>
  <si>
    <t>Cate &lt;200 lei</t>
  </si>
  <si>
    <t>Baiatul consuma in luna</t>
  </si>
  <si>
    <t>Martie</t>
  </si>
  <si>
    <t>Aprilie</t>
  </si>
  <si>
    <t>Mai</t>
  </si>
  <si>
    <t>cutii cu biscuiti</t>
  </si>
  <si>
    <t>borcane cu dulceata</t>
  </si>
  <si>
    <t>pentru cutii cu biscuiti</t>
  </si>
  <si>
    <t>pentru borcane cu dulceata</t>
  </si>
  <si>
    <t>Baiatul cheltuie total/luna (lei)</t>
  </si>
  <si>
    <t>Cheltuieli</t>
  </si>
  <si>
    <t>cutia cu biscuiti</t>
  </si>
  <si>
    <t>borcanul cu dulceata</t>
  </si>
  <si>
    <t>Pretul/unitate (lei)</t>
  </si>
  <si>
    <t>Baitul este:</t>
  </si>
  <si>
    <t>Cheltuieli:</t>
  </si>
  <si>
    <t>d</t>
  </si>
  <si>
    <t>Radacina 1</t>
  </si>
  <si>
    <t>Radacina 2</t>
  </si>
  <si>
    <t>Situatia pentru anul I, semestrul I, grupa …</t>
  </si>
  <si>
    <t>nr.</t>
  </si>
  <si>
    <t>Nume/prenume</t>
  </si>
  <si>
    <t>Nume Prenume 1</t>
  </si>
  <si>
    <t>Nume Prenume 2</t>
  </si>
  <si>
    <t>Nume Prenume 3</t>
  </si>
  <si>
    <t>Nume Prenume 4</t>
  </si>
  <si>
    <t>Mat.</t>
  </si>
  <si>
    <t>AG</t>
  </si>
  <si>
    <t>L.Engleza</t>
  </si>
  <si>
    <t>…</t>
  </si>
  <si>
    <t>Media</t>
  </si>
  <si>
    <t>Rezultate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</si>
</sst>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lei-418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6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2" fillId="6" borderId="22" xfId="0" applyFont="1" applyFill="1" applyBorder="1"/>
    <xf numFmtId="0" fontId="1" fillId="5" borderId="7" xfId="0" applyFont="1" applyFill="1" applyBorder="1"/>
    <xf numFmtId="0" fontId="1" fillId="5" borderId="16" xfId="0" applyFont="1" applyFill="1" applyBorder="1"/>
    <xf numFmtId="0" fontId="1" fillId="5" borderId="8" xfId="0" applyFont="1" applyFill="1" applyBorder="1"/>
    <xf numFmtId="0" fontId="1" fillId="5" borderId="24" xfId="0" applyFont="1" applyFill="1" applyBorder="1" applyAlignment="1">
      <alignment horizontal="right"/>
    </xf>
    <xf numFmtId="0" fontId="0" fillId="8" borderId="25" xfId="0" applyFill="1" applyBorder="1"/>
    <xf numFmtId="0" fontId="0" fillId="0" borderId="16" xfId="0" applyBorder="1"/>
    <xf numFmtId="0" fontId="0" fillId="4" borderId="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5" xfId="0" applyNumberFormat="1" applyBorder="1"/>
    <xf numFmtId="164" fontId="0" fillId="0" borderId="15" xfId="0" applyNumberFormat="1" applyBorder="1"/>
    <xf numFmtId="14" fontId="0" fillId="0" borderId="1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0" fillId="0" borderId="17" xfId="0" applyNumberFormat="1" applyBorder="1"/>
    <xf numFmtId="164" fontId="0" fillId="0" borderId="17" xfId="0" applyNumberFormat="1" applyBorder="1"/>
    <xf numFmtId="164" fontId="0" fillId="0" borderId="12" xfId="0" applyNumberFormat="1" applyBorder="1"/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1" xfId="0" applyBorder="1"/>
    <xf numFmtId="164" fontId="0" fillId="0" borderId="2" xfId="0" applyNumberFormat="1" applyBorder="1"/>
    <xf numFmtId="164" fontId="0" fillId="0" borderId="4" xfId="0" applyNumberFormat="1" applyFill="1" applyBorder="1"/>
    <xf numFmtId="164" fontId="0" fillId="0" borderId="4" xfId="0" applyNumberFormat="1" applyBorder="1"/>
    <xf numFmtId="1" fontId="0" fillId="0" borderId="4" xfId="0" applyNumberFormat="1" applyBorder="1"/>
    <xf numFmtId="0" fontId="1" fillId="5" borderId="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26" xfId="0" applyBorder="1"/>
    <xf numFmtId="0" fontId="1" fillId="9" borderId="11" xfId="0" applyFont="1" applyFill="1" applyBorder="1"/>
    <xf numFmtId="0" fontId="0" fillId="0" borderId="28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27" xfId="0" applyNumberFormat="1" applyBorder="1"/>
    <xf numFmtId="164" fontId="0" fillId="9" borderId="17" xfId="0" applyNumberFormat="1" applyFill="1" applyBorder="1"/>
    <xf numFmtId="0" fontId="1" fillId="9" borderId="7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1" fontId="0" fillId="0" borderId="19" xfId="0" applyNumberFormat="1" applyBorder="1"/>
    <xf numFmtId="1" fontId="0" fillId="0" borderId="15" xfId="0" applyNumberFormat="1" applyBorder="1"/>
    <xf numFmtId="0" fontId="3" fillId="0" borderId="19" xfId="0" applyFont="1" applyBorder="1" applyAlignment="1">
      <alignment horizontal="right"/>
    </xf>
    <xf numFmtId="0" fontId="3" fillId="0" borderId="19" xfId="0" applyFont="1" applyBorder="1"/>
    <xf numFmtId="0" fontId="3" fillId="0" borderId="15" xfId="0" applyFont="1" applyBorder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C18" sqref="C18"/>
    </sheetView>
  </sheetViews>
  <sheetFormatPr defaultRowHeight="14.4" x14ac:dyDescent="0.3"/>
  <cols>
    <col min="2" max="2" width="27.44140625" customWidth="1"/>
  </cols>
  <sheetData>
    <row r="1" spans="2:3" ht="15" thickBot="1" x14ac:dyDescent="0.35"/>
    <row r="2" spans="2:3" x14ac:dyDescent="0.3">
      <c r="B2" s="5" t="s">
        <v>0</v>
      </c>
      <c r="C2" s="6" t="b">
        <f>TRUE</f>
        <v>1</v>
      </c>
    </row>
    <row r="3" spans="2:3" x14ac:dyDescent="0.3">
      <c r="B3" s="7" t="s">
        <v>1</v>
      </c>
      <c r="C3" s="8" t="b">
        <f>FALSE</f>
        <v>0</v>
      </c>
    </row>
    <row r="4" spans="2:3" x14ac:dyDescent="0.3">
      <c r="B4" s="7" t="s">
        <v>2</v>
      </c>
      <c r="C4" s="8" t="b">
        <f>FALSE</f>
        <v>0</v>
      </c>
    </row>
    <row r="5" spans="2:3" x14ac:dyDescent="0.3">
      <c r="B5" s="7" t="s">
        <v>3</v>
      </c>
      <c r="C5" s="8" t="b">
        <f>OR(C2,C3)</f>
        <v>1</v>
      </c>
    </row>
    <row r="6" spans="2:3" x14ac:dyDescent="0.3">
      <c r="B6" s="7" t="s">
        <v>4</v>
      </c>
      <c r="C6" s="8" t="b">
        <f>AND(NOT(C2),C3)</f>
        <v>0</v>
      </c>
    </row>
    <row r="7" spans="2:3" x14ac:dyDescent="0.3">
      <c r="B7" s="7" t="s">
        <v>5</v>
      </c>
      <c r="C7" s="8" t="b">
        <f>OR(C2,NOT(C3))</f>
        <v>1</v>
      </c>
    </row>
    <row r="8" spans="2:3" ht="15" thickBot="1" x14ac:dyDescent="0.35">
      <c r="B8" s="9" t="s">
        <v>6</v>
      </c>
      <c r="C8" s="10" t="b">
        <f>OR(AND(C2,C3),C4)</f>
        <v>0</v>
      </c>
    </row>
    <row r="9" spans="2:3" ht="15" thickBot="1" x14ac:dyDescent="0.35"/>
    <row r="10" spans="2:3" x14ac:dyDescent="0.3">
      <c r="B10" s="5" t="s">
        <v>0</v>
      </c>
      <c r="C10" s="6" t="b">
        <f>FALSE</f>
        <v>0</v>
      </c>
    </row>
    <row r="11" spans="2:3" x14ac:dyDescent="0.3">
      <c r="B11" s="7" t="s">
        <v>1</v>
      </c>
      <c r="C11" s="8" t="b">
        <f>TRUE</f>
        <v>1</v>
      </c>
    </row>
    <row r="12" spans="2:3" x14ac:dyDescent="0.3">
      <c r="B12" s="7" t="s">
        <v>2</v>
      </c>
      <c r="C12" s="8" t="b">
        <f>FALSE</f>
        <v>0</v>
      </c>
    </row>
    <row r="13" spans="2:3" x14ac:dyDescent="0.3">
      <c r="B13" s="7" t="s">
        <v>8</v>
      </c>
      <c r="C13" s="8" t="b">
        <f>OR(C10,AND(C11,NOT(C12)))</f>
        <v>1</v>
      </c>
    </row>
    <row r="14" spans="2:3" x14ac:dyDescent="0.3">
      <c r="B14" s="7" t="s">
        <v>9</v>
      </c>
      <c r="C14" s="8" t="b">
        <f>AND(NOT(C10),NOT(C11))</f>
        <v>0</v>
      </c>
    </row>
    <row r="15" spans="2:3" x14ac:dyDescent="0.3">
      <c r="B15" s="7" t="s">
        <v>10</v>
      </c>
      <c r="C15" s="8" t="b">
        <f>OR(NOT(AND(C10,C12)),C11)</f>
        <v>1</v>
      </c>
    </row>
    <row r="16" spans="2:3" x14ac:dyDescent="0.3">
      <c r="B16" s="7" t="s">
        <v>11</v>
      </c>
      <c r="C16" s="8" t="b">
        <f>OR(AND(C10,NOT(C11)),C12)</f>
        <v>0</v>
      </c>
    </row>
    <row r="17" spans="2:3" x14ac:dyDescent="0.3">
      <c r="B17" s="7" t="s">
        <v>12</v>
      </c>
      <c r="C17" s="8" t="b">
        <f>AND(C10,OR(NOT(C11),C12))</f>
        <v>0</v>
      </c>
    </row>
    <row r="18" spans="2:3" ht="15" thickBot="1" x14ac:dyDescent="0.35">
      <c r="B18" s="9" t="s">
        <v>7</v>
      </c>
      <c r="C18" s="10" t="b">
        <f>AND(C10,NOT(OR(C11,C12)))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F23" sqref="F23"/>
    </sheetView>
  </sheetViews>
  <sheetFormatPr defaultRowHeight="14.4" x14ac:dyDescent="0.3"/>
  <cols>
    <col min="2" max="4" width="7.33203125" customWidth="1"/>
    <col min="5" max="5" width="7.6640625" customWidth="1"/>
    <col min="6" max="7" width="21" customWidth="1"/>
  </cols>
  <sheetData>
    <row r="1" spans="2:7" ht="15" thickBot="1" x14ac:dyDescent="0.35"/>
    <row r="2" spans="2:7" x14ac:dyDescent="0.3">
      <c r="B2" s="75" t="s">
        <v>37</v>
      </c>
      <c r="C2" s="76" t="s">
        <v>38</v>
      </c>
      <c r="D2" s="76" t="s">
        <v>39</v>
      </c>
      <c r="E2" s="76" t="s">
        <v>76</v>
      </c>
      <c r="F2" s="76" t="s">
        <v>77</v>
      </c>
      <c r="G2" s="77" t="s">
        <v>78</v>
      </c>
    </row>
    <row r="3" spans="2:7" x14ac:dyDescent="0.3">
      <c r="B3" s="7">
        <v>1</v>
      </c>
      <c r="C3" s="23">
        <v>2</v>
      </c>
      <c r="D3" s="23">
        <v>3</v>
      </c>
      <c r="E3" s="23">
        <f>POWER(C3,2)-4*B3*D3</f>
        <v>-8</v>
      </c>
      <c r="F3" s="23" t="str">
        <f>IF(E3&gt;0,"x1 = "&amp;(-C3+SQRT(E3))/(2*B3),IF(E3=0,"x1 = "&amp;(-C3)/(2*B3),"Ecuatia nu are radacini"))</f>
        <v>Ecuatia nu are radacini</v>
      </c>
      <c r="G3" s="8" t="str">
        <f>IF(E3&gt;0,"x2 = "&amp;(-C3-SQRT(E3))/(2*B3),IF(E3=0,"x2 = "&amp;(-C3)/(2*B3),"Ecuatia nu are radacini"))</f>
        <v>Ecuatia nu are radacini</v>
      </c>
    </row>
    <row r="4" spans="2:7" x14ac:dyDescent="0.3">
      <c r="B4" s="7">
        <v>1</v>
      </c>
      <c r="C4" s="23">
        <v>2</v>
      </c>
      <c r="D4" s="23">
        <v>1</v>
      </c>
      <c r="E4" s="23">
        <f t="shared" ref="E4:E6" si="0">POWER(C4,2)-4*B4*D4</f>
        <v>0</v>
      </c>
      <c r="F4" s="23" t="str">
        <f t="shared" ref="F4:F6" si="1">IF(E4&gt;0,"x1 = "&amp;(-C4+SQRT(E4))/(2*B4),IF(E4=0,"x1 = "&amp;(-C4)/(2*B4),"Ecuatia nu are radacini"))</f>
        <v>x1 = -1</v>
      </c>
      <c r="G4" s="8" t="str">
        <f t="shared" ref="G4:G6" si="2">IF(E4&gt;0,"x2 = "&amp;(-C4-SQRT(E4))/(2*B4),IF(E4=0,"x2 = "&amp;(-C4)/(2*B4),"Ecuatia nu are radacini"))</f>
        <v>x2 = -1</v>
      </c>
    </row>
    <row r="5" spans="2:7" x14ac:dyDescent="0.3">
      <c r="B5" s="7">
        <v>1</v>
      </c>
      <c r="C5" s="23">
        <v>-1</v>
      </c>
      <c r="D5" s="23">
        <v>-6</v>
      </c>
      <c r="E5" s="23">
        <f t="shared" si="0"/>
        <v>25</v>
      </c>
      <c r="F5" s="23" t="str">
        <f t="shared" si="1"/>
        <v>x1 = 3</v>
      </c>
      <c r="G5" s="8" t="str">
        <f t="shared" si="2"/>
        <v>x2 = -2</v>
      </c>
    </row>
    <row r="6" spans="2:7" ht="15" thickBot="1" x14ac:dyDescent="0.35">
      <c r="B6" s="9">
        <v>1</v>
      </c>
      <c r="C6" s="24">
        <v>0</v>
      </c>
      <c r="D6" s="24">
        <v>-1</v>
      </c>
      <c r="E6" s="24">
        <f t="shared" si="0"/>
        <v>4</v>
      </c>
      <c r="F6" s="24" t="str">
        <f t="shared" si="1"/>
        <v>x1 = 1</v>
      </c>
      <c r="G6" s="10" t="str">
        <f t="shared" si="2"/>
        <v>x2 = 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C8" sqref="C8"/>
    </sheetView>
  </sheetViews>
  <sheetFormatPr defaultRowHeight="14.4" x14ac:dyDescent="0.3"/>
  <cols>
    <col min="1" max="1" width="1.44140625" customWidth="1"/>
    <col min="2" max="2" width="5.5546875" customWidth="1"/>
    <col min="3" max="3" width="18.44140625" customWidth="1"/>
    <col min="4" max="7" width="9.6640625" customWidth="1"/>
    <col min="8" max="8" width="11.6640625" customWidth="1"/>
    <col min="9" max="9" width="13.6640625" customWidth="1"/>
  </cols>
  <sheetData>
    <row r="2" spans="2:9" x14ac:dyDescent="0.3">
      <c r="B2" s="99" t="s">
        <v>79</v>
      </c>
      <c r="C2" s="99"/>
      <c r="D2" s="99"/>
      <c r="E2" s="99"/>
      <c r="F2" s="99"/>
      <c r="G2" s="99"/>
      <c r="H2" s="99"/>
      <c r="I2" s="99"/>
    </row>
    <row r="3" spans="2:9" ht="15" thickBot="1" x14ac:dyDescent="0.35">
      <c r="B3" s="80" t="s">
        <v>80</v>
      </c>
      <c r="C3" s="80" t="s">
        <v>81</v>
      </c>
      <c r="D3" s="80" t="s">
        <v>86</v>
      </c>
      <c r="E3" s="80" t="s">
        <v>87</v>
      </c>
      <c r="F3" s="80" t="s">
        <v>88</v>
      </c>
      <c r="G3" s="80" t="s">
        <v>89</v>
      </c>
      <c r="H3" s="80" t="s">
        <v>90</v>
      </c>
      <c r="I3" s="80" t="s">
        <v>91</v>
      </c>
    </row>
    <row r="4" spans="2:9" ht="15" thickTop="1" x14ac:dyDescent="0.3">
      <c r="B4" s="79">
        <v>1</v>
      </c>
      <c r="C4" s="84" t="s">
        <v>82</v>
      </c>
      <c r="D4" s="81">
        <v>10</v>
      </c>
      <c r="E4" s="81">
        <v>8</v>
      </c>
      <c r="F4" s="81">
        <v>9</v>
      </c>
      <c r="G4" s="81">
        <v>6</v>
      </c>
      <c r="H4" s="83">
        <f>IF(COUNTIF(D4:G4,"&gt;4")=4,AVERAGE(D4:G4),"restantier")</f>
        <v>8.25</v>
      </c>
      <c r="I4" s="84" t="str">
        <f>IF(H4&gt;=9,"Foarte bune",IF(AND(H4&gt;=7,H4&lt;9),"Bune",IF(AND(H4&gt;=5,H4&lt;7),"Satisfacatoare","Nesatisfacatoare")))</f>
        <v>Bune</v>
      </c>
    </row>
    <row r="5" spans="2:9" x14ac:dyDescent="0.3">
      <c r="B5" s="78">
        <v>2</v>
      </c>
      <c r="C5" s="85" t="s">
        <v>83</v>
      </c>
      <c r="D5" s="82"/>
      <c r="E5" s="82">
        <v>10</v>
      </c>
      <c r="F5" s="82">
        <v>9</v>
      </c>
      <c r="G5" s="82">
        <v>7</v>
      </c>
      <c r="H5" s="83" t="str">
        <f t="shared" ref="H5:H6" si="0">IF(COUNTIF(D5:G5,"&gt;4")=4,AVERAGE(D5:G5),"restantier")</f>
        <v>restantier</v>
      </c>
      <c r="I5" s="84" t="str">
        <f t="shared" ref="I5:I7" si="1">IF(H5&gt;=9,"Foarte bune",IF(AND(H5&gt;=7,H5&lt;9),"Bune",IF(AND(H5&gt;=5,H5&lt;7),"Satisfacatoare","Nesatisfacatoare")))</f>
        <v>Foarte bune</v>
      </c>
    </row>
    <row r="6" spans="2:9" x14ac:dyDescent="0.3">
      <c r="B6" s="78">
        <v>3</v>
      </c>
      <c r="C6" s="85" t="s">
        <v>84</v>
      </c>
      <c r="D6" s="82">
        <v>5</v>
      </c>
      <c r="E6" s="82">
        <v>6</v>
      </c>
      <c r="F6" s="82">
        <v>7</v>
      </c>
      <c r="G6" s="82">
        <v>6</v>
      </c>
      <c r="H6" s="83">
        <f t="shared" si="0"/>
        <v>6</v>
      </c>
      <c r="I6" s="84" t="str">
        <f t="shared" si="1"/>
        <v>Satisfacatoare</v>
      </c>
    </row>
    <row r="7" spans="2:9" x14ac:dyDescent="0.3">
      <c r="B7" s="78">
        <v>4</v>
      </c>
      <c r="C7" s="85" t="s">
        <v>85</v>
      </c>
      <c r="D7" s="23"/>
      <c r="E7" s="23"/>
      <c r="F7" s="23"/>
      <c r="G7" s="23"/>
      <c r="H7" s="83" t="str">
        <f>IF(COUNTIF(D7:G7,"&gt;4")=4,AVERAGE(D7:G7),"restantier")</f>
        <v>restantier</v>
      </c>
      <c r="I7" s="84" t="str">
        <f t="shared" si="1"/>
        <v>Foarte bune</v>
      </c>
    </row>
  </sheetData>
  <mergeCells count="1">
    <mergeCell ref="B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RowHeight="14.4" x14ac:dyDescent="0.3"/>
  <cols>
    <col min="1" max="1" width="6.109375" customWidth="1"/>
    <col min="2" max="2" width="22.109375" customWidth="1"/>
    <col min="3" max="3" width="15.33203125" customWidth="1"/>
    <col min="4" max="4" width="13.6640625" customWidth="1"/>
    <col min="5" max="5" width="12.44140625" customWidth="1"/>
    <col min="6" max="6" width="18.88671875" customWidth="1"/>
    <col min="7" max="7" width="14.44140625" customWidth="1"/>
  </cols>
  <sheetData>
    <row r="1" spans="1:7" ht="15" thickBot="1" x14ac:dyDescent="0.35">
      <c r="A1" s="49" t="s">
        <v>40</v>
      </c>
      <c r="B1" s="50" t="s">
        <v>41</v>
      </c>
      <c r="C1" s="50" t="s">
        <v>42</v>
      </c>
      <c r="D1" s="50" t="s">
        <v>43</v>
      </c>
      <c r="E1" s="50" t="s">
        <v>44</v>
      </c>
      <c r="F1" s="50" t="s">
        <v>45</v>
      </c>
      <c r="G1" s="51" t="s">
        <v>46</v>
      </c>
    </row>
    <row r="2" spans="1:7" x14ac:dyDescent="0.3">
      <c r="A2" s="5">
        <v>1</v>
      </c>
      <c r="B2" s="36" t="s">
        <v>47</v>
      </c>
      <c r="C2" s="36">
        <v>1071</v>
      </c>
      <c r="D2" s="42">
        <v>42744</v>
      </c>
      <c r="E2" s="36">
        <v>2</v>
      </c>
      <c r="F2" s="43">
        <v>7125</v>
      </c>
      <c r="G2" s="44">
        <f>E2*F2</f>
        <v>14250</v>
      </c>
    </row>
    <row r="3" spans="1:7" x14ac:dyDescent="0.3">
      <c r="A3" s="7">
        <v>2</v>
      </c>
      <c r="B3" s="23" t="s">
        <v>48</v>
      </c>
      <c r="C3" s="23">
        <v>8001</v>
      </c>
      <c r="D3" s="40">
        <v>42803</v>
      </c>
      <c r="E3" s="23">
        <v>2</v>
      </c>
      <c r="F3" s="41">
        <v>102</v>
      </c>
      <c r="G3" s="45">
        <f t="shared" ref="G3:G9" si="0">E3*F3</f>
        <v>204</v>
      </c>
    </row>
    <row r="4" spans="1:7" x14ac:dyDescent="0.3">
      <c r="A4" s="7">
        <v>3</v>
      </c>
      <c r="B4" s="23" t="s">
        <v>49</v>
      </c>
      <c r="C4" s="23">
        <v>321</v>
      </c>
      <c r="D4" s="40">
        <v>42803</v>
      </c>
      <c r="E4" s="23">
        <v>1</v>
      </c>
      <c r="F4" s="41">
        <v>786</v>
      </c>
      <c r="G4" s="45">
        <f t="shared" si="0"/>
        <v>786</v>
      </c>
    </row>
    <row r="5" spans="1:7" x14ac:dyDescent="0.3">
      <c r="A5" s="7">
        <v>4</v>
      </c>
      <c r="B5" s="23" t="s">
        <v>50</v>
      </c>
      <c r="C5" s="23">
        <v>1205</v>
      </c>
      <c r="D5" s="40">
        <v>43018</v>
      </c>
      <c r="E5" s="23">
        <v>3</v>
      </c>
      <c r="F5" s="41">
        <v>189</v>
      </c>
      <c r="G5" s="45">
        <f t="shared" si="0"/>
        <v>567</v>
      </c>
    </row>
    <row r="6" spans="1:7" x14ac:dyDescent="0.3">
      <c r="A6" s="7">
        <v>5</v>
      </c>
      <c r="B6" s="23" t="s">
        <v>51</v>
      </c>
      <c r="C6" s="23">
        <v>1071</v>
      </c>
      <c r="D6" s="40">
        <v>43018</v>
      </c>
      <c r="E6" s="23">
        <v>2</v>
      </c>
      <c r="F6" s="41">
        <v>5999</v>
      </c>
      <c r="G6" s="45">
        <f t="shared" si="0"/>
        <v>11998</v>
      </c>
    </row>
    <row r="7" spans="1:7" x14ac:dyDescent="0.3">
      <c r="A7" s="7">
        <v>6</v>
      </c>
      <c r="B7" s="23" t="s">
        <v>52</v>
      </c>
      <c r="C7" s="23">
        <v>8001</v>
      </c>
      <c r="D7" s="40">
        <v>43018</v>
      </c>
      <c r="E7" s="23">
        <v>1</v>
      </c>
      <c r="F7" s="41">
        <v>102</v>
      </c>
      <c r="G7" s="45">
        <f t="shared" si="0"/>
        <v>102</v>
      </c>
    </row>
    <row r="8" spans="1:7" x14ac:dyDescent="0.3">
      <c r="A8" s="7">
        <v>7</v>
      </c>
      <c r="B8" s="23" t="s">
        <v>53</v>
      </c>
      <c r="C8" s="23">
        <v>1071</v>
      </c>
      <c r="D8" s="40">
        <v>43018</v>
      </c>
      <c r="E8" s="23">
        <v>2</v>
      </c>
      <c r="F8" s="41">
        <v>102</v>
      </c>
      <c r="G8" s="45">
        <f t="shared" si="0"/>
        <v>204</v>
      </c>
    </row>
    <row r="9" spans="1:7" ht="15" thickBot="1" x14ac:dyDescent="0.35">
      <c r="A9" s="9">
        <v>8</v>
      </c>
      <c r="B9" s="24" t="s">
        <v>54</v>
      </c>
      <c r="C9" s="24">
        <v>8001</v>
      </c>
      <c r="D9" s="46">
        <v>43055</v>
      </c>
      <c r="E9" s="24">
        <v>3</v>
      </c>
      <c r="F9" s="47">
        <v>786</v>
      </c>
      <c r="G9" s="48">
        <f t="shared" si="0"/>
        <v>2358</v>
      </c>
    </row>
    <row r="10" spans="1:7" x14ac:dyDescent="0.3">
      <c r="F10" s="52" t="s">
        <v>55</v>
      </c>
      <c r="G10" s="53">
        <f>SUM(G2:G9)</f>
        <v>30469</v>
      </c>
    </row>
    <row r="11" spans="1:7" x14ac:dyDescent="0.3">
      <c r="F11" s="1" t="s">
        <v>56</v>
      </c>
      <c r="G11" s="54">
        <f>SUMIF(F2:F9,"&gt;=500",G2:G9)</f>
        <v>29392</v>
      </c>
    </row>
    <row r="12" spans="1:7" x14ac:dyDescent="0.3">
      <c r="F12" s="1" t="s">
        <v>57</v>
      </c>
      <c r="G12" s="55">
        <f>SUMIF(C2:C9,"8001",G2:G9)</f>
        <v>2664</v>
      </c>
    </row>
    <row r="13" spans="1:7" x14ac:dyDescent="0.3">
      <c r="F13" s="1" t="s">
        <v>58</v>
      </c>
      <c r="G13" s="55">
        <f>SUMIFS(G2:G9,C2:C9,"=1071",D2:D9,"10.10.2017")</f>
        <v>12202</v>
      </c>
    </row>
    <row r="14" spans="1:7" x14ac:dyDescent="0.3">
      <c r="F14" s="1" t="s">
        <v>59</v>
      </c>
      <c r="G14" s="56">
        <f>COUNTIF(C2:C9,"=1071")</f>
        <v>3</v>
      </c>
    </row>
    <row r="15" spans="1:7" ht="15" thickBot="1" x14ac:dyDescent="0.35">
      <c r="F15" s="3" t="s">
        <v>60</v>
      </c>
      <c r="G15" s="4">
        <f>COUNTIF(F2:F9,"&lt;200")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B9" sqref="B9:H13"/>
    </sheetView>
  </sheetViews>
  <sheetFormatPr defaultRowHeight="14.4" x14ac:dyDescent="0.3"/>
  <cols>
    <col min="5" max="5" width="10.88671875" customWidth="1"/>
    <col min="6" max="6" width="20.6640625" customWidth="1"/>
    <col min="7" max="7" width="19.5546875" customWidth="1"/>
    <col min="8" max="8" width="19" customWidth="1"/>
    <col min="11" max="11" width="12.44140625" customWidth="1"/>
    <col min="12" max="12" width="13.109375" customWidth="1"/>
    <col min="13" max="13" width="19.5546875" customWidth="1"/>
  </cols>
  <sheetData>
    <row r="1" spans="2:13" x14ac:dyDescent="0.3">
      <c r="B1" s="86" t="s">
        <v>15</v>
      </c>
      <c r="C1" s="87"/>
      <c r="D1" s="87"/>
      <c r="E1" s="88"/>
      <c r="G1" s="89" t="s">
        <v>21</v>
      </c>
      <c r="H1" s="90"/>
      <c r="I1" s="90"/>
      <c r="J1" s="90"/>
      <c r="K1" s="90"/>
      <c r="L1" s="90"/>
      <c r="M1" s="91"/>
    </row>
    <row r="2" spans="2:13" x14ac:dyDescent="0.3">
      <c r="B2" s="13" t="s">
        <v>13</v>
      </c>
      <c r="C2" s="14" t="s">
        <v>14</v>
      </c>
      <c r="D2" s="14" t="s">
        <v>16</v>
      </c>
      <c r="E2" s="15" t="s">
        <v>15</v>
      </c>
      <c r="G2" s="13" t="s">
        <v>13</v>
      </c>
      <c r="H2" s="14" t="s">
        <v>14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22</v>
      </c>
    </row>
    <row r="3" spans="2:13" x14ac:dyDescent="0.3">
      <c r="B3" s="1" t="b">
        <f>TRUE</f>
        <v>1</v>
      </c>
      <c r="C3" s="11" t="b">
        <f>TRUE</f>
        <v>1</v>
      </c>
      <c r="D3" s="16" t="b">
        <f>OR(B3,C3)</f>
        <v>1</v>
      </c>
      <c r="E3" s="17" t="b">
        <f>NOT(OR(B3,C3))</f>
        <v>0</v>
      </c>
      <c r="G3" s="1" t="b">
        <f>TRUE</f>
        <v>1</v>
      </c>
      <c r="H3" s="11" t="b">
        <f>TRUE</f>
        <v>1</v>
      </c>
      <c r="I3" s="11" t="b">
        <f>NOT(G3)</f>
        <v>0</v>
      </c>
      <c r="J3" s="11" t="b">
        <f>NOT(H3)</f>
        <v>0</v>
      </c>
      <c r="K3" s="11" t="b">
        <f>AND(I3,J3)</f>
        <v>0</v>
      </c>
      <c r="L3" s="11" t="b">
        <f>NOT(K3)</f>
        <v>1</v>
      </c>
      <c r="M3" s="2" t="b">
        <f>OR(L3,G3)</f>
        <v>1</v>
      </c>
    </row>
    <row r="4" spans="2:13" x14ac:dyDescent="0.3">
      <c r="B4" s="1" t="b">
        <f>TRUE</f>
        <v>1</v>
      </c>
      <c r="C4" s="11" t="b">
        <f>FALSE</f>
        <v>0</v>
      </c>
      <c r="D4" s="16" t="b">
        <f t="shared" ref="D4:D6" si="0">OR(B4,C4)</f>
        <v>1</v>
      </c>
      <c r="E4" s="17" t="b">
        <f t="shared" ref="E4:E6" si="1">NOT(OR(B4,C4))</f>
        <v>0</v>
      </c>
      <c r="G4" s="1" t="b">
        <f>TRUE</f>
        <v>1</v>
      </c>
      <c r="H4" s="11" t="b">
        <f>FALSE</f>
        <v>0</v>
      </c>
      <c r="I4" s="11" t="b">
        <f t="shared" ref="I4:I6" si="2">NOT(G4)</f>
        <v>0</v>
      </c>
      <c r="J4" s="11" t="b">
        <f t="shared" ref="J4:J6" si="3">NOT(H4)</f>
        <v>1</v>
      </c>
      <c r="K4" s="11" t="b">
        <f t="shared" ref="K4:K6" si="4">AND(I4,J4)</f>
        <v>0</v>
      </c>
      <c r="L4" s="11" t="b">
        <f t="shared" ref="L4:L6" si="5">NOT(K4)</f>
        <v>1</v>
      </c>
      <c r="M4" s="2" t="b">
        <f t="shared" ref="M4:M6" si="6">OR(L4,G4)</f>
        <v>1</v>
      </c>
    </row>
    <row r="5" spans="2:13" x14ac:dyDescent="0.3">
      <c r="B5" s="1" t="b">
        <f>FALSE</f>
        <v>0</v>
      </c>
      <c r="C5" s="11" t="b">
        <f>TRUE</f>
        <v>1</v>
      </c>
      <c r="D5" s="16" t="b">
        <f t="shared" si="0"/>
        <v>1</v>
      </c>
      <c r="E5" s="17" t="b">
        <f t="shared" si="1"/>
        <v>0</v>
      </c>
      <c r="G5" s="1" t="b">
        <f>FALSE</f>
        <v>0</v>
      </c>
      <c r="H5" s="11" t="b">
        <f>TRUE</f>
        <v>1</v>
      </c>
      <c r="I5" s="11" t="b">
        <f t="shared" si="2"/>
        <v>1</v>
      </c>
      <c r="J5" s="11" t="b">
        <f t="shared" si="3"/>
        <v>0</v>
      </c>
      <c r="K5" s="11" t="b">
        <f t="shared" si="4"/>
        <v>0</v>
      </c>
      <c r="L5" s="11" t="b">
        <f t="shared" si="5"/>
        <v>1</v>
      </c>
      <c r="M5" s="2" t="b">
        <f t="shared" si="6"/>
        <v>1</v>
      </c>
    </row>
    <row r="6" spans="2:13" ht="15" thickBot="1" x14ac:dyDescent="0.35">
      <c r="B6" s="3" t="b">
        <f>FALSE</f>
        <v>0</v>
      </c>
      <c r="C6" s="12" t="b">
        <f>FALSE</f>
        <v>0</v>
      </c>
      <c r="D6" s="18" t="b">
        <f t="shared" si="0"/>
        <v>0</v>
      </c>
      <c r="E6" s="19" t="b">
        <f t="shared" si="1"/>
        <v>1</v>
      </c>
      <c r="G6" s="3" t="b">
        <f>FALSE</f>
        <v>0</v>
      </c>
      <c r="H6" s="12" t="b">
        <f>FALSE</f>
        <v>0</v>
      </c>
      <c r="I6" s="12" t="b">
        <f t="shared" si="2"/>
        <v>1</v>
      </c>
      <c r="J6" s="12" t="b">
        <f t="shared" si="3"/>
        <v>1</v>
      </c>
      <c r="K6" s="12" t="b">
        <f t="shared" si="4"/>
        <v>1</v>
      </c>
      <c r="L6" s="12" t="b">
        <f t="shared" si="5"/>
        <v>0</v>
      </c>
      <c r="M6" s="4" t="b">
        <f t="shared" si="6"/>
        <v>0</v>
      </c>
    </row>
    <row r="8" spans="2:13" ht="15" thickBot="1" x14ac:dyDescent="0.35"/>
    <row r="9" spans="2:13" x14ac:dyDescent="0.3">
      <c r="B9" s="20" t="s">
        <v>13</v>
      </c>
      <c r="C9" s="21" t="s">
        <v>14</v>
      </c>
      <c r="D9" s="21" t="s">
        <v>17</v>
      </c>
      <c r="E9" s="21" t="s">
        <v>18</v>
      </c>
      <c r="F9" s="21" t="s">
        <v>23</v>
      </c>
      <c r="G9" s="21" t="s">
        <v>24</v>
      </c>
      <c r="H9" s="22" t="s">
        <v>25</v>
      </c>
    </row>
    <row r="10" spans="2:13" x14ac:dyDescent="0.3">
      <c r="B10" s="1" t="b">
        <f>TRUE</f>
        <v>1</v>
      </c>
      <c r="C10" s="11" t="b">
        <f>TRUE</f>
        <v>1</v>
      </c>
      <c r="D10" s="11" t="b">
        <f>NOT(B10)</f>
        <v>0</v>
      </c>
      <c r="E10" s="11" t="b">
        <f>NOT(C10)</f>
        <v>0</v>
      </c>
      <c r="F10" s="11" t="b">
        <f>AND(D10,E10)</f>
        <v>0</v>
      </c>
      <c r="G10" s="11" t="b">
        <f>NOT(F10)</f>
        <v>1</v>
      </c>
      <c r="H10" s="2" t="b">
        <f>AND(G10,B10)</f>
        <v>1</v>
      </c>
    </row>
    <row r="11" spans="2:13" x14ac:dyDescent="0.3">
      <c r="B11" s="1" t="b">
        <f>TRUE</f>
        <v>1</v>
      </c>
      <c r="C11" s="11" t="b">
        <f>FALSE</f>
        <v>0</v>
      </c>
      <c r="D11" s="11" t="b">
        <f t="shared" ref="D11:D13" si="7">NOT(B11)</f>
        <v>0</v>
      </c>
      <c r="E11" s="11" t="b">
        <f t="shared" ref="E11:E13" si="8">NOT(C11)</f>
        <v>1</v>
      </c>
      <c r="F11" s="11" t="b">
        <f t="shared" ref="F11:F13" si="9">AND(D11,E11)</f>
        <v>0</v>
      </c>
      <c r="G11" s="11" t="b">
        <f t="shared" ref="G11:G13" si="10">NOT(F11)</f>
        <v>1</v>
      </c>
      <c r="H11" s="2" t="b">
        <f t="shared" ref="H11:H13" si="11">AND(G11,B11)</f>
        <v>1</v>
      </c>
    </row>
    <row r="12" spans="2:13" x14ac:dyDescent="0.3">
      <c r="B12" s="1" t="b">
        <f>FALSE</f>
        <v>0</v>
      </c>
      <c r="C12" s="11" t="b">
        <f>TRUE</f>
        <v>1</v>
      </c>
      <c r="D12" s="11" t="b">
        <f t="shared" si="7"/>
        <v>1</v>
      </c>
      <c r="E12" s="11" t="b">
        <f t="shared" si="8"/>
        <v>0</v>
      </c>
      <c r="F12" s="11" t="b">
        <f t="shared" si="9"/>
        <v>0</v>
      </c>
      <c r="G12" s="11" t="b">
        <f t="shared" si="10"/>
        <v>1</v>
      </c>
      <c r="H12" s="2" t="b">
        <f t="shared" si="11"/>
        <v>0</v>
      </c>
    </row>
    <row r="13" spans="2:13" ht="15" thickBot="1" x14ac:dyDescent="0.35">
      <c r="B13" s="3" t="b">
        <f>FALSE</f>
        <v>0</v>
      </c>
      <c r="C13" s="12" t="b">
        <f>FALSE</f>
        <v>0</v>
      </c>
      <c r="D13" s="12" t="b">
        <f t="shared" si="7"/>
        <v>1</v>
      </c>
      <c r="E13" s="12" t="b">
        <f t="shared" si="8"/>
        <v>1</v>
      </c>
      <c r="F13" s="12" t="b">
        <f t="shared" si="9"/>
        <v>1</v>
      </c>
      <c r="G13" s="12" t="b">
        <f t="shared" si="10"/>
        <v>0</v>
      </c>
      <c r="H13" s="4" t="b">
        <f t="shared" si="11"/>
        <v>0</v>
      </c>
    </row>
  </sheetData>
  <mergeCells count="2">
    <mergeCell ref="B1:E1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6" sqref="B6"/>
    </sheetView>
  </sheetViews>
  <sheetFormatPr defaultRowHeight="14.4" x14ac:dyDescent="0.3"/>
  <cols>
    <col min="2" max="2" width="24.88671875" customWidth="1"/>
  </cols>
  <sheetData>
    <row r="2" spans="1:2" x14ac:dyDescent="0.3">
      <c r="A2">
        <v>5</v>
      </c>
      <c r="B2" t="b">
        <f>IF(AND(u&gt;0,v&gt;0,x&gt;0),TRUE,FALSE)</f>
        <v>0</v>
      </c>
    </row>
    <row r="3" spans="1:2" x14ac:dyDescent="0.3">
      <c r="A3">
        <v>-9</v>
      </c>
      <c r="B3" t="b">
        <f>IF(OR(u&gt;0,v&gt;0,x&gt;0),TRUE,FALSE)</f>
        <v>1</v>
      </c>
    </row>
    <row r="4" spans="1:2" x14ac:dyDescent="0.3">
      <c r="A4">
        <v>7</v>
      </c>
      <c r="B4" t="b">
        <f>IF(AND(u&lt;0,v&lt;0,x&lt;0),TRUE,FALSE)</f>
        <v>0</v>
      </c>
    </row>
    <row r="5" spans="1:2" x14ac:dyDescent="0.3">
      <c r="B5" t="b">
        <f>IF(OR(u&lt;0,v&lt;0,x&lt;0),TRUE,FALSE)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2" sqref="B2"/>
    </sheetView>
  </sheetViews>
  <sheetFormatPr defaultRowHeight="14.4" x14ac:dyDescent="0.3"/>
  <cols>
    <col min="2" max="2" width="16.109375" customWidth="1"/>
    <col min="3" max="3" width="29.44140625" customWidth="1"/>
  </cols>
  <sheetData>
    <row r="2" spans="2:3" x14ac:dyDescent="0.3">
      <c r="B2">
        <v>1</v>
      </c>
      <c r="C2">
        <f>IF(y&gt;1,EXP(x_)+SQRT(2*POWER(x_,2)+3),x_+(2*x_-POWER(x_,4))/POWER(x_,3))</f>
        <v>0.22222222222222232</v>
      </c>
    </row>
    <row r="3" spans="2:3" x14ac:dyDescent="0.3"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4" sqref="A4"/>
    </sheetView>
  </sheetViews>
  <sheetFormatPr defaultRowHeight="14.4" x14ac:dyDescent="0.3"/>
  <cols>
    <col min="2" max="2" width="27.5546875" customWidth="1"/>
  </cols>
  <sheetData>
    <row r="3" spans="1:2" x14ac:dyDescent="0.3">
      <c r="A3">
        <v>3</v>
      </c>
      <c r="B3" t="b">
        <f>IF(OR(x_1&lt;-4,x_1&gt;4),TRUE,FALSE)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"/>
    </sheetView>
  </sheetViews>
  <sheetFormatPr defaultRowHeight="14.4" x14ac:dyDescent="0.3"/>
  <cols>
    <col min="1" max="1" width="5.5546875" customWidth="1"/>
    <col min="2" max="3" width="11.6640625" customWidth="1"/>
    <col min="4" max="4" width="10.6640625" customWidth="1"/>
    <col min="5" max="5" width="9.6640625" customWidth="1"/>
    <col min="6" max="6" width="63.44140625" customWidth="1"/>
  </cols>
  <sheetData>
    <row r="1" spans="1:6" ht="15" thickBot="1" x14ac:dyDescent="0.35"/>
    <row r="2" spans="1:6" x14ac:dyDescent="0.3">
      <c r="A2" s="95"/>
      <c r="B2" s="97" t="s">
        <v>26</v>
      </c>
      <c r="C2" s="97" t="s">
        <v>27</v>
      </c>
      <c r="D2" s="97" t="s">
        <v>28</v>
      </c>
      <c r="E2" s="97" t="s">
        <v>29</v>
      </c>
      <c r="F2" s="92" t="s">
        <v>30</v>
      </c>
    </row>
    <row r="3" spans="1:6" ht="15" thickBot="1" x14ac:dyDescent="0.35">
      <c r="A3" s="96"/>
      <c r="B3" s="98"/>
      <c r="C3" s="98"/>
      <c r="D3" s="98"/>
      <c r="E3" s="98"/>
      <c r="F3" s="93"/>
    </row>
    <row r="4" spans="1:6" x14ac:dyDescent="0.3">
      <c r="A4" s="25">
        <v>1</v>
      </c>
      <c r="B4" s="26">
        <v>2</v>
      </c>
      <c r="C4" s="26">
        <v>3</v>
      </c>
      <c r="D4" s="26">
        <f>2*(B4+C4)</f>
        <v>10</v>
      </c>
      <c r="E4" s="26">
        <f>B4*C4</f>
        <v>6</v>
      </c>
      <c r="F4" s="27" t="str">
        <f>IF(E4=$E$14,"Комната с
максимальной площадью","Комната с меньшей площадью на "&amp;$E$14-E4&amp;" см, чем максимальная площадь")</f>
        <v>Комната с меньшей площадью на 57 см, чем максимальная площадь</v>
      </c>
    </row>
    <row r="5" spans="1:6" x14ac:dyDescent="0.3">
      <c r="A5" s="7">
        <v>2</v>
      </c>
      <c r="B5" s="23">
        <v>6</v>
      </c>
      <c r="C5" s="23">
        <v>8</v>
      </c>
      <c r="D5" s="26">
        <f t="shared" ref="D5:D13" si="0">2*(B5+C5)</f>
        <v>28</v>
      </c>
      <c r="E5" s="26">
        <f t="shared" ref="E5:E13" si="1">B5*C5</f>
        <v>48</v>
      </c>
      <c r="F5" s="27" t="str">
        <f t="shared" ref="F5:F13" si="2">IF(E5=$E$14,"Комната с
максимальной площадью","Комната с меньшей площадью на "&amp;$E$14-E5&amp;" см, чем максимальная площадь")</f>
        <v>Комната с меньшей площадью на 15 см, чем максимальная площадь</v>
      </c>
    </row>
    <row r="6" spans="1:6" x14ac:dyDescent="0.3">
      <c r="A6" s="7">
        <v>3</v>
      </c>
      <c r="B6" s="23">
        <v>1</v>
      </c>
      <c r="C6" s="23">
        <v>2</v>
      </c>
      <c r="D6" s="26">
        <f t="shared" si="0"/>
        <v>6</v>
      </c>
      <c r="E6" s="26">
        <f t="shared" si="1"/>
        <v>2</v>
      </c>
      <c r="F6" s="27" t="str">
        <f t="shared" si="2"/>
        <v>Комната с меньшей площадью на 61 см, чем максимальная площадь</v>
      </c>
    </row>
    <row r="7" spans="1:6" x14ac:dyDescent="0.3">
      <c r="A7" s="7">
        <v>4</v>
      </c>
      <c r="B7" s="23">
        <v>3</v>
      </c>
      <c r="C7" s="23">
        <v>4</v>
      </c>
      <c r="D7" s="26">
        <f t="shared" si="0"/>
        <v>14</v>
      </c>
      <c r="E7" s="26">
        <f t="shared" si="1"/>
        <v>12</v>
      </c>
      <c r="F7" s="27" t="str">
        <f t="shared" si="2"/>
        <v>Комната с меньшей площадью на 51 см, чем максимальная площадь</v>
      </c>
    </row>
    <row r="8" spans="1:6" x14ac:dyDescent="0.3">
      <c r="A8" s="7">
        <v>5</v>
      </c>
      <c r="B8" s="23">
        <v>7</v>
      </c>
      <c r="C8" s="23">
        <v>2</v>
      </c>
      <c r="D8" s="26">
        <f t="shared" si="0"/>
        <v>18</v>
      </c>
      <c r="E8" s="26">
        <f t="shared" si="1"/>
        <v>14</v>
      </c>
      <c r="F8" s="27" t="str">
        <f t="shared" si="2"/>
        <v>Комната с меньшей площадью на 49 см, чем максимальная площадь</v>
      </c>
    </row>
    <row r="9" spans="1:6" x14ac:dyDescent="0.3">
      <c r="A9" s="7">
        <v>6</v>
      </c>
      <c r="B9" s="23">
        <v>5</v>
      </c>
      <c r="C9" s="23">
        <v>5</v>
      </c>
      <c r="D9" s="26">
        <f t="shared" si="0"/>
        <v>20</v>
      </c>
      <c r="E9" s="26">
        <f t="shared" si="1"/>
        <v>25</v>
      </c>
      <c r="F9" s="27" t="str">
        <f t="shared" si="2"/>
        <v>Комната с меньшей площадью на 38 см, чем максимальная площадь</v>
      </c>
    </row>
    <row r="10" spans="1:6" x14ac:dyDescent="0.3">
      <c r="A10" s="7">
        <v>7</v>
      </c>
      <c r="B10" s="23">
        <v>1</v>
      </c>
      <c r="C10" s="23">
        <v>1</v>
      </c>
      <c r="D10" s="26">
        <f t="shared" si="0"/>
        <v>4</v>
      </c>
      <c r="E10" s="26">
        <f t="shared" si="1"/>
        <v>1</v>
      </c>
      <c r="F10" s="27" t="str">
        <f t="shared" si="2"/>
        <v>Комната с меньшей площадью на 62 см, чем максимальная площадь</v>
      </c>
    </row>
    <row r="11" spans="1:6" x14ac:dyDescent="0.3">
      <c r="A11" s="7">
        <v>8</v>
      </c>
      <c r="B11" s="23">
        <v>7</v>
      </c>
      <c r="C11" s="23">
        <v>9</v>
      </c>
      <c r="D11" s="26">
        <f t="shared" si="0"/>
        <v>32</v>
      </c>
      <c r="E11" s="26">
        <f t="shared" si="1"/>
        <v>63</v>
      </c>
      <c r="F11" s="27" t="str">
        <f t="shared" si="2"/>
        <v>Комната с
максимальной площадью</v>
      </c>
    </row>
    <row r="12" spans="1:6" x14ac:dyDescent="0.3">
      <c r="A12" s="7">
        <v>9</v>
      </c>
      <c r="B12" s="23">
        <v>10</v>
      </c>
      <c r="C12" s="23">
        <v>2</v>
      </c>
      <c r="D12" s="26">
        <f t="shared" si="0"/>
        <v>24</v>
      </c>
      <c r="E12" s="26">
        <f t="shared" si="1"/>
        <v>20</v>
      </c>
      <c r="F12" s="27" t="str">
        <f t="shared" si="2"/>
        <v>Комната с меньшей площадью на 43 см, чем максимальная площадь</v>
      </c>
    </row>
    <row r="13" spans="1:6" ht="15" thickBot="1" x14ac:dyDescent="0.35">
      <c r="A13" s="9">
        <v>10</v>
      </c>
      <c r="B13" s="24">
        <v>3</v>
      </c>
      <c r="C13" s="24">
        <v>5</v>
      </c>
      <c r="D13" s="26">
        <f t="shared" si="0"/>
        <v>16</v>
      </c>
      <c r="E13" s="26">
        <f t="shared" si="1"/>
        <v>15</v>
      </c>
      <c r="F13" s="27" t="str">
        <f t="shared" si="2"/>
        <v>Комната с меньшей площадью на 48 см, чем максимальная площадь</v>
      </c>
    </row>
    <row r="14" spans="1:6" ht="15" thickBot="1" x14ac:dyDescent="0.35">
      <c r="A14" s="28"/>
      <c r="B14" s="94" t="s">
        <v>31</v>
      </c>
      <c r="C14" s="94"/>
      <c r="D14" s="94"/>
      <c r="E14" s="30">
        <f>MAX(E4:E13)</f>
        <v>63</v>
      </c>
      <c r="F14" s="29"/>
    </row>
  </sheetData>
  <mergeCells count="7">
    <mergeCell ref="F2:F3"/>
    <mergeCell ref="B14:D14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C4" sqref="C4"/>
    </sheetView>
  </sheetViews>
  <sheetFormatPr defaultRowHeight="14.4" x14ac:dyDescent="0.3"/>
  <cols>
    <col min="1" max="1" width="1.88671875" customWidth="1"/>
    <col min="6" max="6" width="2.88671875" customWidth="1"/>
    <col min="7" max="7" width="19.109375" customWidth="1"/>
    <col min="8" max="8" width="19.44140625" customWidth="1"/>
  </cols>
  <sheetData>
    <row r="2" spans="2:8" ht="15" thickBot="1" x14ac:dyDescent="0.35"/>
    <row r="3" spans="2:8" ht="15" thickBot="1" x14ac:dyDescent="0.35">
      <c r="B3" s="31" t="s">
        <v>32</v>
      </c>
      <c r="C3" s="32" t="s">
        <v>33</v>
      </c>
      <c r="D3" s="32" t="s">
        <v>34</v>
      </c>
      <c r="E3" s="33" t="s">
        <v>35</v>
      </c>
      <c r="G3" s="34" t="s">
        <v>36</v>
      </c>
      <c r="H3" s="35" t="str">
        <f>IF(AND(B4=90,C4=90,D4=90,E4=90),"patrulaterul este dreptunghiular","Nu este dreptunghiular")</f>
        <v>Nu este dreptunghiular</v>
      </c>
    </row>
    <row r="4" spans="2:8" ht="15" thickBot="1" x14ac:dyDescent="0.35">
      <c r="B4" s="9">
        <v>120</v>
      </c>
      <c r="C4" s="24">
        <v>60</v>
      </c>
      <c r="D4" s="24">
        <v>90</v>
      </c>
      <c r="E4" s="10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5" sqref="K5:M5"/>
    </sheetView>
  </sheetViews>
  <sheetFormatPr defaultRowHeight="14.4" x14ac:dyDescent="0.3"/>
  <cols>
    <col min="1" max="3" width="6.6640625" customWidth="1"/>
    <col min="8" max="8" width="10.33203125" customWidth="1"/>
    <col min="9" max="9" width="10" customWidth="1"/>
    <col min="10" max="10" width="10.5546875" customWidth="1"/>
    <col min="11" max="11" width="10.33203125" customWidth="1"/>
    <col min="12" max="12" width="9.5546875" customWidth="1"/>
  </cols>
  <sheetData>
    <row r="1" spans="1:13" ht="7.5" customHeight="1" thickBot="1" x14ac:dyDescent="0.35"/>
    <row r="2" spans="1:13" x14ac:dyDescent="0.3">
      <c r="A2" s="37" t="s">
        <v>37</v>
      </c>
      <c r="B2" s="38" t="s">
        <v>38</v>
      </c>
      <c r="C2" s="39" t="s">
        <v>39</v>
      </c>
    </row>
    <row r="3" spans="1:13" x14ac:dyDescent="0.3">
      <c r="A3" s="7">
        <v>4</v>
      </c>
      <c r="B3" s="23">
        <v>3</v>
      </c>
      <c r="C3" s="8">
        <v>5</v>
      </c>
      <c r="E3" s="99" t="str">
        <f>IF(OR(A3+B3&gt;C3,B3+C3&gt;A3,A3+C3&gt;B3),"Треугольник существует", "Треугольник не существует")</f>
        <v>Треугольник существует</v>
      </c>
      <c r="F3" s="99"/>
      <c r="G3" s="99"/>
      <c r="H3" s="99" t="str">
        <f>IF(POWER(A3,2)+POWER(B3,2)=POWER(C3,2),"Треугольник прямоугольный","Треугольник не прямоугольный")</f>
        <v>Треугольник прямоугольный</v>
      </c>
      <c r="I3" s="99"/>
      <c r="J3" s="99"/>
      <c r="K3" s="99" t="str">
        <f>IF(AND(A3=B3,B3=C3,A3=C3),"Треугольник равносторонний",IF(OR(A3=B3,B3=C3,A3=C3),"Треугольник равнобедренный","Треугольник разносторонний"))</f>
        <v>Треугольник разносторонний</v>
      </c>
      <c r="L3" s="99"/>
      <c r="M3" s="99"/>
    </row>
    <row r="4" spans="1:13" x14ac:dyDescent="0.3">
      <c r="A4" s="7">
        <v>2</v>
      </c>
      <c r="B4" s="23">
        <v>2</v>
      </c>
      <c r="C4" s="8">
        <v>2</v>
      </c>
      <c r="E4" s="99" t="str">
        <f t="shared" ref="E4" si="0">IF(OR(A4+B4&gt;C4,B4+C4&gt;A4,A4+C4&gt;B4),"Треугольник существует", "Треугольник не существует")</f>
        <v>Треугольник существует</v>
      </c>
      <c r="F4" s="99"/>
      <c r="G4" s="99"/>
      <c r="H4" s="99" t="str">
        <f t="shared" ref="H4:H5" si="1">IF(POWER(A4,2)+POWER(B4,2)=POWER(C4,2),"Треугольник прямоугольный","Треугольник не прямоугольный")</f>
        <v>Треугольник не прямоугольный</v>
      </c>
      <c r="I4" s="99"/>
      <c r="J4" s="99"/>
      <c r="K4" s="99" t="str">
        <f>IF(AND(A4=B4,B4=C4,A4=C4),"Треугольник равносторонний",IF(OR(A4=B4,B4=C4,A4=C4),"Треугольник равнобедренный","Треугольник разносторонний"))</f>
        <v>Треугольник равносторонний</v>
      </c>
      <c r="L4" s="99"/>
      <c r="M4" s="99"/>
    </row>
    <row r="5" spans="1:13" ht="15" thickBot="1" x14ac:dyDescent="0.35">
      <c r="A5" s="9">
        <v>6</v>
      </c>
      <c r="B5" s="24">
        <v>6</v>
      </c>
      <c r="C5" s="10">
        <v>8</v>
      </c>
      <c r="E5" s="99" t="str">
        <f>IF(AND(A5+B5&gt;C5,B5+C5&gt;A5,A5+C5&gt;B5),"Треугольник существует", "Треугольник не существует")</f>
        <v>Треугольник существует</v>
      </c>
      <c r="F5" s="99"/>
      <c r="G5" s="99"/>
      <c r="H5" s="99" t="str">
        <f t="shared" si="1"/>
        <v>Треугольник не прямоугольный</v>
      </c>
      <c r="I5" s="99"/>
      <c r="J5" s="99"/>
      <c r="K5" s="99" t="str">
        <f>IF(AND(A5=B5,B5=C5,A5=C5),"Треугольник равносторонний",IF(OR(A5=B5,B5=C5,A5=C5),"Треугольник равнобедренный","Треугольник разносторонний"))</f>
        <v>Треугольник равнобедренный</v>
      </c>
      <c r="L5" s="99"/>
      <c r="M5" s="99"/>
    </row>
  </sheetData>
  <mergeCells count="9">
    <mergeCell ref="K3:M3"/>
    <mergeCell ref="K4:M4"/>
    <mergeCell ref="K5:M5"/>
    <mergeCell ref="E3:G3"/>
    <mergeCell ref="E4:G4"/>
    <mergeCell ref="E5:G5"/>
    <mergeCell ref="H3:J3"/>
    <mergeCell ref="H4:J4"/>
    <mergeCell ref="H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0" sqref="I10"/>
    </sheetView>
  </sheetViews>
  <sheetFormatPr defaultRowHeight="14.4" x14ac:dyDescent="0.3"/>
  <cols>
    <col min="1" max="2" width="1.44140625" customWidth="1"/>
    <col min="3" max="3" width="25" customWidth="1"/>
    <col min="4" max="6" width="10.6640625" customWidth="1"/>
    <col min="7" max="7" width="3.6640625" customWidth="1"/>
    <col min="8" max="8" width="19.109375" customWidth="1"/>
    <col min="9" max="9" width="17.88671875" customWidth="1"/>
    <col min="10" max="10" width="1.44140625" customWidth="1"/>
  </cols>
  <sheetData>
    <row r="1" spans="2:10" ht="6" customHeight="1" thickBot="1" x14ac:dyDescent="0.35"/>
    <row r="2" spans="2:10" ht="6" customHeight="1" thickTop="1" thickBot="1" x14ac:dyDescent="0.35">
      <c r="B2" s="65"/>
      <c r="C2" s="66"/>
      <c r="D2" s="66"/>
      <c r="E2" s="66"/>
      <c r="F2" s="66"/>
      <c r="G2" s="66"/>
      <c r="H2" s="66"/>
      <c r="I2" s="66"/>
      <c r="J2" s="67"/>
    </row>
    <row r="3" spans="2:10" ht="30" customHeight="1" x14ac:dyDescent="0.3">
      <c r="B3" s="68"/>
      <c r="C3" s="57" t="s">
        <v>61</v>
      </c>
      <c r="D3" s="58" t="s">
        <v>62</v>
      </c>
      <c r="E3" s="58" t="s">
        <v>63</v>
      </c>
      <c r="F3" s="59" t="s">
        <v>64</v>
      </c>
      <c r="G3" s="11"/>
      <c r="H3" s="100" t="s">
        <v>73</v>
      </c>
      <c r="I3" s="101"/>
      <c r="J3" s="69"/>
    </row>
    <row r="4" spans="2:10" x14ac:dyDescent="0.3">
      <c r="B4" s="68"/>
      <c r="C4" s="7" t="s">
        <v>65</v>
      </c>
      <c r="D4" s="23">
        <v>5</v>
      </c>
      <c r="E4" s="23">
        <v>6</v>
      </c>
      <c r="F4" s="8">
        <v>4</v>
      </c>
      <c r="G4" s="11"/>
      <c r="H4" s="7" t="s">
        <v>71</v>
      </c>
      <c r="I4" s="45">
        <v>24</v>
      </c>
      <c r="J4" s="69"/>
    </row>
    <row r="5" spans="2:10" ht="15" thickBot="1" x14ac:dyDescent="0.35">
      <c r="B5" s="68"/>
      <c r="C5" s="9" t="s">
        <v>66</v>
      </c>
      <c r="D5" s="24">
        <v>2</v>
      </c>
      <c r="E5" s="24">
        <v>8</v>
      </c>
      <c r="F5" s="10">
        <v>6</v>
      </c>
      <c r="G5" s="11"/>
      <c r="H5" s="9" t="s">
        <v>72</v>
      </c>
      <c r="I5" s="48">
        <v>40</v>
      </c>
      <c r="J5" s="69"/>
    </row>
    <row r="6" spans="2:10" ht="15" thickBot="1" x14ac:dyDescent="0.35">
      <c r="B6" s="68"/>
      <c r="C6" s="11"/>
      <c r="D6" s="11"/>
      <c r="E6" s="11"/>
      <c r="F6" s="11"/>
      <c r="G6" s="11"/>
      <c r="H6" s="11"/>
      <c r="I6" s="11"/>
      <c r="J6" s="69"/>
    </row>
    <row r="7" spans="2:10" ht="30" customHeight="1" thickBot="1" x14ac:dyDescent="0.35">
      <c r="B7" s="68"/>
      <c r="C7" s="60" t="s">
        <v>69</v>
      </c>
      <c r="D7" s="58" t="s">
        <v>62</v>
      </c>
      <c r="E7" s="58" t="s">
        <v>63</v>
      </c>
      <c r="F7" s="59" t="s">
        <v>64</v>
      </c>
      <c r="G7" s="11"/>
      <c r="H7" s="11"/>
      <c r="I7" s="11"/>
      <c r="J7" s="69"/>
    </row>
    <row r="8" spans="2:10" ht="15" thickBot="1" x14ac:dyDescent="0.35">
      <c r="B8" s="68"/>
      <c r="C8" s="7" t="s">
        <v>67</v>
      </c>
      <c r="D8" s="41">
        <f>D4*$I$4</f>
        <v>120</v>
      </c>
      <c r="E8" s="41">
        <f t="shared" ref="E8:F8" si="0">E4*$I$4</f>
        <v>144</v>
      </c>
      <c r="F8" s="41">
        <f t="shared" si="0"/>
        <v>96</v>
      </c>
      <c r="G8" s="11"/>
      <c r="H8" s="63" t="s">
        <v>74</v>
      </c>
      <c r="I8" s="64" t="str">
        <f>IF(AND(SUM(D4:F4)&gt;30,SUM(D5:F5)&gt;10),"Обжора","Обычный мальчик")</f>
        <v>Обычный мальчик</v>
      </c>
      <c r="J8" s="69"/>
    </row>
    <row r="9" spans="2:10" ht="15" thickBot="1" x14ac:dyDescent="0.35">
      <c r="B9" s="68"/>
      <c r="C9" s="61" t="s">
        <v>68</v>
      </c>
      <c r="D9" s="73">
        <f>D5*$I$5</f>
        <v>80</v>
      </c>
      <c r="E9" s="73">
        <f t="shared" ref="E9:F9" si="1">E5*$I$5</f>
        <v>320</v>
      </c>
      <c r="F9" s="73">
        <f t="shared" si="1"/>
        <v>240</v>
      </c>
      <c r="G9" s="11"/>
      <c r="H9" s="63" t="s">
        <v>75</v>
      </c>
      <c r="I9" s="64" t="str">
        <f>IF(AVERAGE(D10:F10)&gt;400,"Большие",IF(AND(AVERAGE(D10:F10)&gt;=200,AVERAGE(D10:F10)&lt;=400),"Средние","Малые"))</f>
        <v>Средние</v>
      </c>
      <c r="J9" s="69"/>
    </row>
    <row r="10" spans="2:10" ht="15" thickBot="1" x14ac:dyDescent="0.35">
      <c r="B10" s="68"/>
      <c r="C10" s="62" t="s">
        <v>70</v>
      </c>
      <c r="D10" s="74">
        <f>SUM(D8:D9)</f>
        <v>200</v>
      </c>
      <c r="E10" s="74">
        <f t="shared" ref="E10:F10" si="2">SUM(E8:E9)</f>
        <v>464</v>
      </c>
      <c r="F10" s="74">
        <f t="shared" si="2"/>
        <v>336</v>
      </c>
      <c r="G10" s="11"/>
      <c r="H10" s="11"/>
      <c r="I10" s="11"/>
      <c r="J10" s="69"/>
    </row>
    <row r="11" spans="2:10" ht="6" customHeight="1" thickBot="1" x14ac:dyDescent="0.35">
      <c r="B11" s="70"/>
      <c r="C11" s="71"/>
      <c r="D11" s="71"/>
      <c r="E11" s="71"/>
      <c r="F11" s="71"/>
      <c r="G11" s="71"/>
      <c r="H11" s="71"/>
      <c r="I11" s="71"/>
      <c r="J11" s="72"/>
    </row>
    <row r="12" spans="2:10" ht="15" thickTop="1" x14ac:dyDescent="0.3"/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</vt:lpstr>
      <vt:lpstr>Task 11 (ведомость)</vt:lpstr>
      <vt:lpstr>Task 12</vt:lpstr>
      <vt:lpstr>u</vt:lpstr>
      <vt:lpstr>v</vt:lpstr>
      <vt:lpstr>x</vt:lpstr>
      <vt:lpstr>x_</vt:lpstr>
      <vt:lpstr>x_1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2022-11-17T16:41:45Z</dcterms:modified>
</cp:coreProperties>
</file>